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Zateplení, výměna ok..." sheetId="2" r:id="rId2"/>
    <sheet name="02 - Ostatní a vedlejší n..." sheetId="3" r:id="rId3"/>
    <sheet name="03 - Vzduchotechnika " sheetId="4" r:id="rId4"/>
    <sheet name="04 - Ostatní a vedlejší n..." sheetId="5" r:id="rId5"/>
  </sheets>
  <definedNames>
    <definedName name="_xlnm.Print_Area" localSheetId="0">'Rekapitulace stavby'!$D$4:$AO$76,'Rekapitulace stavby'!$C$82:$AQ$99</definedName>
    <definedName name="_xlnm._FilterDatabase" localSheetId="1" hidden="1">'01 - Zateplení, výměna ok...'!$C$145:$K$1142</definedName>
    <definedName name="_xlnm.Print_Area" localSheetId="1">'01 - Zateplení, výměna ok...'!$C$4:$J$76,'01 - Zateplení, výměna ok...'!$C$82:$J$127,'01 - Zateplení, výměna ok...'!$C$133:$K$1142</definedName>
    <definedName name="_xlnm._FilterDatabase" localSheetId="2" hidden="1">'02 - Ostatní a vedlejší n...'!$C$118:$K$132</definedName>
    <definedName name="_xlnm.Print_Area" localSheetId="2">'02 - Ostatní a vedlejší n...'!$C$4:$J$76,'02 - Ostatní a vedlejší n...'!$C$82:$J$100,'02 - Ostatní a vedlejší n...'!$C$106:$K$132</definedName>
    <definedName name="_xlnm._FilterDatabase" localSheetId="3" hidden="1">'03 - Vzduchotechnika '!$C$121:$K$185</definedName>
    <definedName name="_xlnm.Print_Area" localSheetId="3">'03 - Vzduchotechnika '!$C$4:$J$76,'03 - Vzduchotechnika '!$C$82:$J$103,'03 - Vzduchotechnika '!$C$109:$K$185</definedName>
    <definedName name="_xlnm._FilterDatabase" localSheetId="4" hidden="1">'04 - Ostatní a vedlejší n...'!$C$117:$K$125</definedName>
    <definedName name="_xlnm.Print_Area" localSheetId="4">'04 - Ostatní a vedlejší n...'!$C$4:$J$76,'04 - Ostatní a vedlejší n...'!$C$82:$J$99,'04 - Ostatní a vedlejší n...'!$C$105:$K$125</definedName>
    <definedName name="_xlnm.Print_Titles" localSheetId="0">'Rekapitulace stavby'!$92:$92</definedName>
    <definedName name="_xlnm.Print_Titles" localSheetId="2">'02 - Ostatní a vedlejší n...'!$118:$118</definedName>
    <definedName name="_xlnm.Print_Titles" localSheetId="3">'03 - Vzduchotechnika '!$121:$121</definedName>
    <definedName name="_xlnm.Print_Titles" localSheetId="4">'04 - Ostatní a vedlejší n...'!$117:$117</definedName>
  </definedNames>
  <calcPr fullCalcOnLoad="1"/>
</workbook>
</file>

<file path=xl/sharedStrings.xml><?xml version="1.0" encoding="utf-8"?>
<sst xmlns="http://schemas.openxmlformats.org/spreadsheetml/2006/main" count="12992" uniqueCount="2188">
  <si>
    <t>Export Komplet</t>
  </si>
  <si>
    <t/>
  </si>
  <si>
    <t>2.0</t>
  </si>
  <si>
    <t>ZAMOK</t>
  </si>
  <si>
    <t>False</t>
  </si>
  <si>
    <t>{b5996f7c-5e90-42cc-8318-929255aa3bb8}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</si>
  <si>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</si>
  <si>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</si>
  <si>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</si>
  <si>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</si>
  <si>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</si>
  <si>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</si>
  <si>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</si>
  <si>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</si>
  <si>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2018/31b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</si>
  <si>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</si>
  <si>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</si>
  <si>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Regenerace pláště budovy MŠ Na Výsluní - 30.10.2019</t>
  </si>
  <si>
    <t>0,1</t>
  </si>
  <si>
    <t>KSO:</t>
  </si>
  <si>
    <t>CC-CZ:</t>
  </si>
  <si>
    <t>1</t>
  </si>
  <si>
    <t>Místo:</t>
  </si>
  <si>
    <t>p.č.st.5825/253,k.ú. Česká Lípa</t>
  </si>
  <si>
    <t>Datum:</t>
  </si>
  <si>
    <t>16. 1. 2019</t>
  </si>
  <si>
    <t>10</t>
  </si>
  <si>
    <t>100</t>
  </si>
  <si>
    <t>Zadavatel:</t>
  </si>
  <si>
    <t>IČ:</t>
  </si>
  <si>
    <t>Město Česká Lípa,Náměstí T.G.Masaryka 1,Česká Lípa</t>
  </si>
  <si>
    <t>DIČ:</t>
  </si>
  <si>
    <t>Uchazeč:</t>
  </si>
  <si>
    <t>Vyplň údaj</t>
  </si>
  <si>
    <t>Projektant:</t>
  </si>
  <si>
    <t>Projecticon s.r.o.,A.Kopeckého 151,Nový Hrádek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</si>
  <si>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</si>
  <si>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</si>
  <si>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</si>
  <si>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</si>
  <si>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</si>
  <si>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</si>
  <si>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</si>
  <si>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</si>
  <si>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</si>
  <si>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</si>
  <si>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</si>
  <si>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</si>
  <si>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</si>
  <si>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</si>
  <si>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</si>
  <si>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</si>
  <si>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</si>
  <si>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</si>
  <si>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</si>
  <si>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</si>
  <si>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</si>
  <si>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</si>
  <si>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</si>
  <si>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</si>
  <si>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</si>
  <si>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</si>
  <si>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</si>
  <si>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</si>
  <si>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</si>
  <si>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</si>
  <si>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</si>
  <si>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</si>
  <si>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</si>
  <si>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</si>
  <si>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</si>
  <si>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</si>
  <si>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</si>
  <si>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</si>
  <si>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</si>
  <si>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</si>
  <si>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</si>
  <si>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</si>
  <si>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</si>
  <si>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</si>
  <si>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</si>
  <si>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</si>
  <si>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</si>
  <si>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</si>
  <si>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</si>
  <si>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</si>
  <si>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Zateplení, výměna oken a stavební úpravy</t>
  </si>
  <si>
    <t>STA</t>
  </si>
  <si>
    <t>{984fc2e5-a1c8-48d7-ac96-6a6c9fd59ac9}</t>
  </si>
  <si>
    <t>2</t>
  </si>
  <si>
    <t>02</t>
  </si>
  <si>
    <t>Ostatní a vedlejší náklady - regenerace pláště budovy</t>
  </si>
  <si>
    <t>{b592e0f6-3925-4821-a0b5-109e823d39f7}</t>
  </si>
  <si>
    <t>03</t>
  </si>
  <si>
    <t xml:space="preserve">Vzduchotechnika </t>
  </si>
  <si>
    <t>{16126a74-dd63-4433-9508-b519e93f75f3}</t>
  </si>
  <si>
    <t>04</t>
  </si>
  <si>
    <t xml:space="preserve">Ostatní a vedlejší náklady - vzduchotechnika </t>
  </si>
  <si>
    <t>{58ecbe9a-009a-4304-b13a-7fbdecf78300}</t>
  </si>
  <si>
    <t>EPS_P</t>
  </si>
  <si>
    <t>Perimetr sokl</t>
  </si>
  <si>
    <t>74,337</t>
  </si>
  <si>
    <t>Geotextilie</t>
  </si>
  <si>
    <t>geotextilie</t>
  </si>
  <si>
    <t>76,945</t>
  </si>
  <si>
    <t>KRYCÍ LIST SOUPISU PRACÍ</t>
  </si>
  <si>
    <t>Kamenivo_zasyp</t>
  </si>
  <si>
    <t xml:space="preserve">zásyp kamenivo </t>
  </si>
  <si>
    <t>90,634</t>
  </si>
  <si>
    <t>ker_obklad</t>
  </si>
  <si>
    <t>147,3</t>
  </si>
  <si>
    <t>KZS_140EPS</t>
  </si>
  <si>
    <t>polystyren</t>
  </si>
  <si>
    <t>774,134</t>
  </si>
  <si>
    <t>Lešení_2</t>
  </si>
  <si>
    <t xml:space="preserve">Lešení celkem </t>
  </si>
  <si>
    <t>1039,668</t>
  </si>
  <si>
    <t>Objekt:</t>
  </si>
  <si>
    <t>Malba</t>
  </si>
  <si>
    <t>814,053</t>
  </si>
  <si>
    <t>01 - Zateplení, výměna oken a stavební úpravy</t>
  </si>
  <si>
    <t>Mozaika</t>
  </si>
  <si>
    <t>Obrubník</t>
  </si>
  <si>
    <t>115,08</t>
  </si>
  <si>
    <t>Obvod_budovy</t>
  </si>
  <si>
    <t xml:space="preserve">obvod budovy celkem </t>
  </si>
  <si>
    <t>153,89</t>
  </si>
  <si>
    <t>Obvod_Jih</t>
  </si>
  <si>
    <t>Obvod budovy jižní strana</t>
  </si>
  <si>
    <t>39,67</t>
  </si>
  <si>
    <t>3</t>
  </si>
  <si>
    <t>Obvod_Sever</t>
  </si>
  <si>
    <t>Obvod budovy severní strana</t>
  </si>
  <si>
    <t>37,94</t>
  </si>
  <si>
    <t>Obvod_Východ</t>
  </si>
  <si>
    <t>Obvod budovy východní strana</t>
  </si>
  <si>
    <t>8,57</t>
  </si>
  <si>
    <t>Obvod_Západ</t>
  </si>
  <si>
    <t>Obvod budovy západní strana</t>
  </si>
  <si>
    <t>24,8</t>
  </si>
  <si>
    <t>Odvoz_zeminy</t>
  </si>
  <si>
    <t>Odvoz zeminy</t>
  </si>
  <si>
    <t>167,579</t>
  </si>
  <si>
    <t>Okapový_chodník1</t>
  </si>
  <si>
    <t xml:space="preserve">okapový chodník </t>
  </si>
  <si>
    <t>57,54</t>
  </si>
  <si>
    <t>Paro_pásky</t>
  </si>
  <si>
    <t xml:space="preserve">Paotěsné pásky  exteriér a interiér </t>
  </si>
  <si>
    <t>642,48</t>
  </si>
  <si>
    <t>Plocha_střechy_st</t>
  </si>
  <si>
    <t>Celková plocha střechy</t>
  </si>
  <si>
    <t>760</t>
  </si>
  <si>
    <t>Rohy_celkem_1</t>
  </si>
  <si>
    <t>Rohy celkem</t>
  </si>
  <si>
    <t>929,634</t>
  </si>
  <si>
    <t>Střecha_1</t>
  </si>
  <si>
    <t xml:space="preserve">Plocha nové střechy </t>
  </si>
  <si>
    <t>820,139</t>
  </si>
  <si>
    <t>střecha_t</t>
  </si>
  <si>
    <t xml:space="preserve">plocha tepelné izolace </t>
  </si>
  <si>
    <t>713</t>
  </si>
  <si>
    <t>svorky_SJ_SZ_1</t>
  </si>
  <si>
    <t>svorky_SJ_SZ</t>
  </si>
  <si>
    <t>12</t>
  </si>
  <si>
    <t>svorky_SS_1</t>
  </si>
  <si>
    <t>svorky SS</t>
  </si>
  <si>
    <t>štítky_1</t>
  </si>
  <si>
    <t>štítky</t>
  </si>
  <si>
    <t>úhelník_1</t>
  </si>
  <si>
    <t>úhelník</t>
  </si>
  <si>
    <t>Vnější_ostění_1</t>
  </si>
  <si>
    <t>ostění oken a dveří</t>
  </si>
  <si>
    <t>139,734</t>
  </si>
  <si>
    <t>vnitřní_omítky</t>
  </si>
  <si>
    <t xml:space="preserve">oprava vnitřních omítek </t>
  </si>
  <si>
    <t>619,053</t>
  </si>
  <si>
    <t>vodič_1</t>
  </si>
  <si>
    <t>vodič</t>
  </si>
  <si>
    <t>306</t>
  </si>
  <si>
    <t>vodovod_DN_20_1</t>
  </si>
  <si>
    <t>vodovod DN 20</t>
  </si>
  <si>
    <t>84</t>
  </si>
  <si>
    <t>Vodovod_DN_25</t>
  </si>
  <si>
    <t>Délka trubek DN25</t>
  </si>
  <si>
    <t>99</t>
  </si>
  <si>
    <t>Vodovod_DN_32</t>
  </si>
  <si>
    <t>voda 32</t>
  </si>
  <si>
    <t>75</t>
  </si>
  <si>
    <t>Vodovod_DN_40</t>
  </si>
  <si>
    <t>Vodovod DN 40</t>
  </si>
  <si>
    <t>19</t>
  </si>
  <si>
    <t>Výkop1</t>
  </si>
  <si>
    <t>WC</t>
  </si>
  <si>
    <t>WC - počet</t>
  </si>
  <si>
    <t>XPS_40</t>
  </si>
  <si>
    <t>Polystyren 40</t>
  </si>
  <si>
    <t>54,049</t>
  </si>
  <si>
    <t>Začišťovací_lišta</t>
  </si>
  <si>
    <t>449,8</t>
  </si>
  <si>
    <t>Zakládací_profil</t>
  </si>
  <si>
    <t>144,25</t>
  </si>
  <si>
    <t>Zám_dlažba</t>
  </si>
  <si>
    <t>zámková dlažba</t>
  </si>
  <si>
    <t>147,532</t>
  </si>
  <si>
    <t>lišta_parapet</t>
  </si>
  <si>
    <t>parapetní lišty</t>
  </si>
  <si>
    <t>121,984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</si>
  <si>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</si>
  <si>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</si>
  <si>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</si>
  <si>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</si>
  <si>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</si>
  <si>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</si>
  <si>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</si>
  <si>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</si>
  <si>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</si>
  <si>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</si>
  <si>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9 - 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</si>
  <si>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</si>
  <si>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</si>
  <si>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</si>
  <si>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</si>
  <si>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</si>
  <si>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</si>
  <si>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</si>
  <si>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</si>
  <si>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</si>
  <si>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</si>
  <si>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733 -  Ústřední vytápění</t>
  </si>
  <si>
    <t xml:space="preserve">    735 -  Ústřední vytápění</t>
  </si>
  <si>
    <t xml:space="preserve">    741 - Elektroinstalace - silnoproud 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</si>
  <si>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</si>
  <si>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</si>
  <si>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</si>
  <si>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</si>
  <si>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</si>
  <si>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</si>
  <si>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</si>
  <si>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</si>
  <si>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</si>
  <si>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</si>
  <si>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</si>
  <si>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</si>
  <si>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</si>
  <si>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</si>
  <si>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</si>
  <si>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</si>
  <si>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</si>
  <si>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</si>
  <si>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</si>
  <si>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</si>
  <si>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</si>
  <si>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</si>
  <si>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</si>
  <si>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</si>
  <si>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</si>
  <si>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</si>
  <si>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</si>
  <si>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</si>
  <si>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</si>
  <si>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</si>
  <si>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</si>
  <si>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</si>
  <si>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2017 01</t>
  </si>
  <si>
    <t>4</t>
  </si>
  <si>
    <t>-475790761</t>
  </si>
  <si>
    <t>VV</t>
  </si>
  <si>
    <t xml:space="preserve">"Pomocný  výpočet obvodu budovy, který bude použit při výpočtech ploch zemních prací a zpevněných  ploch </t>
  </si>
  <si>
    <t>"D1.1.3.2. (Obvod_Jih+Obvod_Západ+Obvod_Východ+Obvod_Sever)"</t>
  </si>
  <si>
    <t>2*(13,625+59,225) + 6*1,365</t>
  </si>
  <si>
    <t xml:space="preserve">"Plocha rozebírané plochy </t>
  </si>
  <si>
    <t>Okapový_chodník</t>
  </si>
  <si>
    <t>Obvod_budovy*0,5</t>
  </si>
  <si>
    <t>132201201</t>
  </si>
  <si>
    <t>Hloubení rýh š do 2000 mm v hornině tř. 3 objemu do 100 m3</t>
  </si>
  <si>
    <t>m3</t>
  </si>
  <si>
    <t>1965533371</t>
  </si>
  <si>
    <t>"D1.1.3.33.pohled sever"</t>
  </si>
  <si>
    <t>5,00*1,95*0,4+16,925*0,7*0,4+1,365*0,7*0,4+4,955*0,7*0,4+2,99*5,65*0,4</t>
  </si>
  <si>
    <t>+7,445*0,7*0,4+1,365*0,7*0,4+16,93*0,7*0,4+5,00*1,95*0,4</t>
  </si>
  <si>
    <t>Mezisoučet</t>
  </si>
  <si>
    <t>"D.1.1.3.33. pohled jih "</t>
  </si>
  <si>
    <t>9,39*0,7*0,4+12,09*4,05*0,4+10,995*0,7*0,4+1,4*9,45*0,4+4,9*0,7*0,4+12,09*4,05*0,4+9,39*0,7*0,4</t>
  </si>
  <si>
    <t>"D.1.1.3.33. pohled východ "</t>
  </si>
  <si>
    <t>14,620*0,7*0,4</t>
  </si>
  <si>
    <t>"D.1.1.3.33 pohled západ "</t>
  </si>
  <si>
    <t>Součet</t>
  </si>
  <si>
    <t>162201211</t>
  </si>
  <si>
    <t>Vodorovné přemístění výkopku z horniny tř. 1 až 4 stavebním kolečkem do 10 m</t>
  </si>
  <si>
    <t>1289418307</t>
  </si>
  <si>
    <t>162701105</t>
  </si>
  <si>
    <t>Vodorovné přemístění do 10000 m výkopku/sypaniny z horniny tř. 1 až 4</t>
  </si>
  <si>
    <t>-915136167</t>
  </si>
  <si>
    <t>5</t>
  </si>
  <si>
    <t>162701109</t>
  </si>
  <si>
    <t>Příplatek k vodorovnému přemístění výkopku/sypaniny z horniny tř. 1 až 4 ZKD 1000 m přes 10000 m</t>
  </si>
  <si>
    <t>1266182926</t>
  </si>
  <si>
    <t>Odvoz_zeminy*10</t>
  </si>
  <si>
    <t>6</t>
  </si>
  <si>
    <t>171201201</t>
  </si>
  <si>
    <t>Uložení sypaniny na skládky</t>
  </si>
  <si>
    <t>1352475786</t>
  </si>
  <si>
    <t>7</t>
  </si>
  <si>
    <t>171201211</t>
  </si>
  <si>
    <t>Poplatek za uložení odpadu ze sypaniny na skládce (skládkovné)</t>
  </si>
  <si>
    <t>t</t>
  </si>
  <si>
    <t>709495434</t>
  </si>
  <si>
    <t>Odvoz_zeminy*1,7</t>
  </si>
  <si>
    <t>8</t>
  </si>
  <si>
    <t>174101101</t>
  </si>
  <si>
    <t xml:space="preserve">Zásyp jam, šachet rýh nebo kolem objektů sypaninou se zhutněním </t>
  </si>
  <si>
    <t>-517946390</t>
  </si>
  <si>
    <t>"zásyp kolem objektu"</t>
  </si>
  <si>
    <t>9</t>
  </si>
  <si>
    <t>M</t>
  </si>
  <si>
    <t>583439340</t>
  </si>
  <si>
    <t xml:space="preserve">kamenivo drcené hrubé  16-32 </t>
  </si>
  <si>
    <t>542610033</t>
  </si>
  <si>
    <t>kamenivo_zasyp*1,7</t>
  </si>
  <si>
    <t>181951102</t>
  </si>
  <si>
    <t>Úprava pláně v hornině tř. 1 až 4 se zhutněním</t>
  </si>
  <si>
    <t>422929104</t>
  </si>
  <si>
    <t>11</t>
  </si>
  <si>
    <t>183405211</t>
  </si>
  <si>
    <t>Výsev trávníku hydroosevem na ornici</t>
  </si>
  <si>
    <t>-1504120429</t>
  </si>
  <si>
    <t>005724100</t>
  </si>
  <si>
    <t>osivo směs travní parková</t>
  </si>
  <si>
    <t>kg</t>
  </si>
  <si>
    <t>2112088717</t>
  </si>
  <si>
    <t>120*0,025</t>
  </si>
  <si>
    <t>Svislé a kompletní konstrukce</t>
  </si>
  <si>
    <t>13</t>
  </si>
  <si>
    <t>311238113</t>
  </si>
  <si>
    <t>Zdivo nosné vnitřní tl 250 mm pevnosti P 10 na MVC</t>
  </si>
  <si>
    <t>-421141128</t>
  </si>
  <si>
    <t>14</t>
  </si>
  <si>
    <t>311238115</t>
  </si>
  <si>
    <t>Zdivo nosné vnitřní tl 300 mm pevnosti P 10 na MVC</t>
  </si>
  <si>
    <t>270852603</t>
  </si>
  <si>
    <t>" okna - dozdění O03-O10"  30</t>
  </si>
  <si>
    <t>342272323</t>
  </si>
  <si>
    <t>Příčky tl 100 mm z pórobetonových přesných hladkých příčkovek objemové hmotnosti 500 kg/m3</t>
  </si>
  <si>
    <t>-153202061</t>
  </si>
  <si>
    <t>"umývarna +WC dětské  " 8,2</t>
  </si>
  <si>
    <t>" kuchyňky"      9,5*2,6</t>
  </si>
  <si>
    <t>16</t>
  </si>
  <si>
    <t>342272523</t>
  </si>
  <si>
    <t>Příčky tl 150 mm z pórobetonových přesných hladkých příčkovek objemové hmotnosti 500 kg/m3</t>
  </si>
  <si>
    <t>1333281943</t>
  </si>
  <si>
    <t>"koupelna a WC " 8*2,6</t>
  </si>
  <si>
    <t>Komunikace</t>
  </si>
  <si>
    <t>17</t>
  </si>
  <si>
    <t>451577777</t>
  </si>
  <si>
    <t>Podklad nebo lože pod dlažbu vodorovný nebo do sklonu 1:5 z kameniva těženého tl do 100 mm</t>
  </si>
  <si>
    <t>-2127666810</t>
  </si>
  <si>
    <t>Okapový_chodník1+Zám_dlažba</t>
  </si>
  <si>
    <t>18</t>
  </si>
  <si>
    <t>583336510</t>
  </si>
  <si>
    <t>kamenivo těžené hrubé  frakce 8-16</t>
  </si>
  <si>
    <t>1533799294</t>
  </si>
  <si>
    <t>24,5*1,05 'Přepočtené koeficientem množství</t>
  </si>
  <si>
    <t>564851111</t>
  </si>
  <si>
    <t>Podklad ze štěrkodrtě ŠD tl 150 mm frakce 16/32</t>
  </si>
  <si>
    <t>-1809359659</t>
  </si>
  <si>
    <t>20</t>
  </si>
  <si>
    <t>564861111</t>
  </si>
  <si>
    <t>Podklad ze štěrkodrtě ŠD tl 200 mm frakce 16/32</t>
  </si>
  <si>
    <t>-1363952303</t>
  </si>
  <si>
    <t>596211122</t>
  </si>
  <si>
    <t>Kladení zámkové dlažby komunikací pro pěší tl 60 mm skupiny B pl do 300 m2</t>
  </si>
  <si>
    <t>794046627</t>
  </si>
  <si>
    <t>"D.1.1.3.33." 5,0*1,95+2,99*5,65+5,0*1,95+12,09*4,05+1,4*9,435+12,09*4,05</t>
  </si>
  <si>
    <t>22</t>
  </si>
  <si>
    <t>592450380</t>
  </si>
  <si>
    <t>dlažba zámková  20x16,5x6 cm přírodní</t>
  </si>
  <si>
    <t>-583186500</t>
  </si>
  <si>
    <t>Zám_dlažba*1,05</t>
  </si>
  <si>
    <t>23</t>
  </si>
  <si>
    <t>596811221</t>
  </si>
  <si>
    <t>Kladení betonové dlažby komunikací pro pěší do lože z kameniva vel do 0,25 m2 plochy do 100 m2</t>
  </si>
  <si>
    <t>-1755067625</t>
  </si>
  <si>
    <t>"D.1.1.3.33. (Obvod_Jih+Obvod_Sever+Obvod_Východ+Obvod_Západ)" (2*(13,625+59,225) + 6*1,325)*0,5</t>
  </si>
  <si>
    <t>"- plocha zámkové dlažby" -(5,0+2,99+5,0+12,09+1,4+12,09)*0,5</t>
  </si>
  <si>
    <t>24</t>
  </si>
  <si>
    <t>592456010</t>
  </si>
  <si>
    <t>dlažba desková betonová 50x50x5 cm šedá</t>
  </si>
  <si>
    <t>-1311878296</t>
  </si>
  <si>
    <t>Okapový_chodník1*1,05</t>
  </si>
  <si>
    <t>Úpravy povrchů, podlahy a osazování výplní</t>
  </si>
  <si>
    <t>25</t>
  </si>
  <si>
    <t>611321111</t>
  </si>
  <si>
    <t>Vápenocementová omítka hrubá jednovrstvá zatřená vnitřních stropů rovných nanášená ručně</t>
  </si>
  <si>
    <t>-1947835969</t>
  </si>
  <si>
    <t>" stropy" 105</t>
  </si>
  <si>
    <t>26</t>
  </si>
  <si>
    <t>612135001</t>
  </si>
  <si>
    <t>Vyrovnání podkladu vnitřních stěn maltou vápenocementovou tl do 10 mm</t>
  </si>
  <si>
    <t>962349138</t>
  </si>
  <si>
    <t>27</t>
  </si>
  <si>
    <t>612135091</t>
  </si>
  <si>
    <t>Příplatek k vyrovnání vnitřních stěn maltou vápenocementovou za každých dalších 5 mm tl</t>
  </si>
  <si>
    <t>-1013805760</t>
  </si>
  <si>
    <t>619,053*5 'Přepočtené koeficientem množství</t>
  </si>
  <si>
    <t>28</t>
  </si>
  <si>
    <t>612311131</t>
  </si>
  <si>
    <t>Potažení vnitřních stěn vápenným štukem tloušťky do 3 mm</t>
  </si>
  <si>
    <t>1802081145</t>
  </si>
  <si>
    <t>29</t>
  </si>
  <si>
    <t>612321111</t>
  </si>
  <si>
    <t>Vápenocementová omítka hrubá jednovrstvá zatřená vnitřních stěn nanášená ručně</t>
  </si>
  <si>
    <t>285643056</t>
  </si>
  <si>
    <t>" vnitřní stěny po výměně oken</t>
  </si>
  <si>
    <t>"D.1.1.3.2. 1.NP</t>
  </si>
  <si>
    <t>(8,875+17,275+8,875)*2,56+13,625*2,56+(17,67+8,88+17,67)*2,56+13,625*2,56</t>
  </si>
  <si>
    <t>" Odpočet otvorů - Plocha oken a dveří-1NP"</t>
  </si>
  <si>
    <t>-((1,16*1,46)*19+(2,955*1,46)*6+1*2,3+1,1*2,3)</t>
  </si>
  <si>
    <t>"D.1.1.3.3. 2.NP"</t>
  </si>
  <si>
    <t>"Odpočet otvorů -Plocha oken 2NP"</t>
  </si>
  <si>
    <t>-((1,16*1,46)*28+(2,955*1,46)*6)</t>
  </si>
  <si>
    <t>"ostatní úpravy " 210</t>
  </si>
  <si>
    <t>30</t>
  </si>
  <si>
    <t>612325413</t>
  </si>
  <si>
    <t>Oprava vnitřní vápenocementové hladké omítky stěn v rozsahu plochy do 50%</t>
  </si>
  <si>
    <t>1844236663</t>
  </si>
  <si>
    <t>31</t>
  </si>
  <si>
    <t>612331121</t>
  </si>
  <si>
    <t>Cementová omítka hladká jednovrstvá vnitřních stěn nanášená ručně</t>
  </si>
  <si>
    <t>-1974690007</t>
  </si>
  <si>
    <t>32</t>
  </si>
  <si>
    <t>621211001</t>
  </si>
  <si>
    <t>Montáž kontaktního zateplení vnějších podhledů z polystyrénových desek tl do 40 mm</t>
  </si>
  <si>
    <t>-1193833647</t>
  </si>
  <si>
    <t>"D1.1.3.9. pohled severní"</t>
  </si>
  <si>
    <t>"okno O1"10*(1,16+2*1,46)*0,31</t>
  </si>
  <si>
    <t>"okno O2"12*(2,955+2*1,46)*0,31</t>
  </si>
  <si>
    <t>"okno 03,04,05"( 2*(3,75+2*2,56)+2*(3,75+2*2,56)+2*(3,75+2*2,56))*0,31</t>
  </si>
  <si>
    <t>"okno D2" 2*(3,65+2*2,56)*0,31</t>
  </si>
  <si>
    <t>"dveře D3 "(1,0+2*2,3)*0,31</t>
  </si>
  <si>
    <t>"D1.1.3.9. pohled jižní"</t>
  </si>
  <si>
    <t>"okno O1"29*(1,16+2*1,46)*0,31</t>
  </si>
  <si>
    <t>"okno 03,05,06,07,08,09"( 2*(3,75+2*2,56)+(3,75+2*2,56)+4*(3,75+2*2,56)+2*(3,75+2*2,56)+(3,75+2*2,56)+(3,75+2*2,56)+(3,75+2*2,56))*0,31</t>
  </si>
  <si>
    <t>"dveře D4" (1,1+2*2,3)*0,31</t>
  </si>
  <si>
    <t>"D1.1.3.10. pohled  západní"</t>
  </si>
  <si>
    <t>"okno 01"4*(1,16+2*1,46)*0,31</t>
  </si>
  <si>
    <t>"D1.1.3.10. pohled  východní"</t>
  </si>
  <si>
    <t>33</t>
  </si>
  <si>
    <t>283764930</t>
  </si>
  <si>
    <t xml:space="preserve">izolační desky z tvrdé  PIR pěny tl. 40 mm </t>
  </si>
  <si>
    <t>-788316291</t>
  </si>
  <si>
    <t>139,734*1,02 'Přepočtené koeficientem množství</t>
  </si>
  <si>
    <t>34</t>
  </si>
  <si>
    <t>622143001</t>
  </si>
  <si>
    <t>Montáž omítkových plastových nebo pozinkovaných soklových profilů</t>
  </si>
  <si>
    <t>m</t>
  </si>
  <si>
    <t>1708215633</t>
  </si>
  <si>
    <t>2*(13,625+59,225)</t>
  </si>
  <si>
    <t>"odpočet dveřních otvorů" -(3,65+1,0+1,1+3,65)</t>
  </si>
  <si>
    <t>"přičtení boky" 6*1,325</t>
  </si>
  <si>
    <t>35</t>
  </si>
  <si>
    <t>590516340a</t>
  </si>
  <si>
    <t>Zakládací profil PVC s integrovanou síťovinou</t>
  </si>
  <si>
    <t>487670165</t>
  </si>
  <si>
    <t>Zakládací_profil*1,05</t>
  </si>
  <si>
    <t>151,463*1,05 'Přepočtené koeficientem množství</t>
  </si>
  <si>
    <t>37</t>
  </si>
  <si>
    <t>622143003</t>
  </si>
  <si>
    <t>Montáž omítkových plastových nebo pozinkovaných rohových profilů</t>
  </si>
  <si>
    <t>-1563760194</t>
  </si>
  <si>
    <t>"okno O1"10*(1,16+2*1,46)</t>
  </si>
  <si>
    <t>"okno O2"12*(2,955+2*1,46)</t>
  </si>
  <si>
    <t>"okno 03,04,05" 2*(3,75+2*2,56)+2*(3,75+2*2,56)+2*(3,59+2*2,56)</t>
  </si>
  <si>
    <t>"okno D2" 2*(3,65+2*2,56)</t>
  </si>
  <si>
    <t>"dveře D3 "1,0+2*2,3</t>
  </si>
  <si>
    <t>"okno O1"29*(1,16+2*1,46)</t>
  </si>
  <si>
    <t>"okno 03,05,06,07,08,09,O10" 2*(3,75+2*2,56)+(3,75+2*2,56)+4*(3,59+2*2,56)+2*(3,75+2*2,56)+(3,75+2*2,56)+(3,75+2*2,56)+(3,75+2*2,56)</t>
  </si>
  <si>
    <t>"dveře D4" 1,1+2*2,3</t>
  </si>
  <si>
    <t>"okno 01"4*(1,16+2*1,46)</t>
  </si>
  <si>
    <t>"D1.1.3.10. pohled východní"</t>
  </si>
  <si>
    <t>"stěny"</t>
  </si>
  <si>
    <t>"D1.1.3.9. pohled severní"4*6,645+2*59,225</t>
  </si>
  <si>
    <t>"D1.1.3.9. pohled jižní"6*6,645+2*59,225</t>
  </si>
  <si>
    <t>"D1.1.3.10. pohled  západní"2*13,625</t>
  </si>
  <si>
    <t>"D1.1.3.10. pohled východní"2*13,625</t>
  </si>
  <si>
    <t xml:space="preserve">"parapetní lišty" </t>
  </si>
  <si>
    <t>"okno O1"                         10*1,16</t>
  </si>
  <si>
    <t>"okno O2"                         12*2,955</t>
  </si>
  <si>
    <t>"okno 03,04,05"              2*1,698+2*1,818+2*1,818</t>
  </si>
  <si>
    <t>"okno O1"                          29*1,16</t>
  </si>
  <si>
    <t>"okno 03,04,05,06,07,08,09,O10" 2*1,698+1,818+2*1,818+2*1,698+1,818+1,818+1,818+2*1,818</t>
  </si>
  <si>
    <t>"okno 01"                           4*1,16</t>
  </si>
  <si>
    <t>"okno 01  "                        4*1,16</t>
  </si>
  <si>
    <t>38</t>
  </si>
  <si>
    <t>590514920a</t>
  </si>
  <si>
    <t>Okapnička ETICS PVC se síťovinou</t>
  </si>
  <si>
    <t>1898362477</t>
  </si>
  <si>
    <t>121,984*1,05 'Přepočtené koeficientem množství</t>
  </si>
  <si>
    <t>36</t>
  </si>
  <si>
    <t>590514840a</t>
  </si>
  <si>
    <t xml:space="preserve">Rohový profil Etics PVC s tkaninou </t>
  </si>
  <si>
    <t>-106528786</t>
  </si>
  <si>
    <t>(Rohy_celkem_1-Lišta_parapet)*1,05</t>
  </si>
  <si>
    <t>848,033*1,05 'Přepočtené koeficientem množství</t>
  </si>
  <si>
    <t>39</t>
  </si>
  <si>
    <t>622143004</t>
  </si>
  <si>
    <t>Montáž omítkových samolepících začišťovacích profilů (APU lišt)</t>
  </si>
  <si>
    <t>596435462</t>
  </si>
  <si>
    <t>40</t>
  </si>
  <si>
    <t>590514750</t>
  </si>
  <si>
    <t xml:space="preserve">profil okenní s tkaninou APU lišta </t>
  </si>
  <si>
    <t>446492614</t>
  </si>
  <si>
    <t>Začišťovací_lišta*1,05</t>
  </si>
  <si>
    <t>472,29*1,05 'Přepočtené koeficientem množství</t>
  </si>
  <si>
    <t>41</t>
  </si>
  <si>
    <t>622211001</t>
  </si>
  <si>
    <t>Montáž zateplení vnějších stěn z polystyrénových desek tl do 40 mm</t>
  </si>
  <si>
    <t>422802812</t>
  </si>
  <si>
    <t>"okno O1"10*0,31*1,16</t>
  </si>
  <si>
    <t>"okno O2"12*0,31*2,955</t>
  </si>
  <si>
    <t>"okna 03,04.05" 0,31*(3,75+2*3,75+2*3,75+3,75)</t>
  </si>
  <si>
    <t>"okno O1"29*0,31*1,16</t>
  </si>
  <si>
    <t>"okna 03,04,05,06,07,08,09" 0,31*(2*3,75*+3,75+4*3,75+2*3,75+3,75+3,75+3,75)</t>
  </si>
  <si>
    <t>"okno 01"4*0,31*1,16</t>
  </si>
  <si>
    <t>42</t>
  </si>
  <si>
    <t>283764160</t>
  </si>
  <si>
    <t>deska z extrudovaného polystyrénu tl. 40 mm</t>
  </si>
  <si>
    <t>-637512158</t>
  </si>
  <si>
    <t>XPS_40*1,05</t>
  </si>
  <si>
    <t>43</t>
  </si>
  <si>
    <t>622211021</t>
  </si>
  <si>
    <t>Montáž kontaktního zateplení vnějších stěn z polystyrénových desek tl do 120 mm</t>
  </si>
  <si>
    <t>-1144898445</t>
  </si>
  <si>
    <t>"D1.1.3.9.pohled severní"</t>
  </si>
  <si>
    <t>59,225*0,5</t>
  </si>
  <si>
    <t>"D1.1.3.9.pohled jižní"</t>
  </si>
  <si>
    <t>"D1.1.3.10.pohled západní"</t>
  </si>
  <si>
    <t>13,625*0,5</t>
  </si>
  <si>
    <t>"D1.1.3.10.pohled východní"</t>
  </si>
  <si>
    <t>"odpočet dveřních otvorů" -(3,65+1,0+3,65)*0,3</t>
  </si>
  <si>
    <t>"přičtení boky " 6*1,325*0,5</t>
  </si>
  <si>
    <t>44</t>
  </si>
  <si>
    <t>283763550</t>
  </si>
  <si>
    <t>deska fasádní polystyrénová izolační N PER 30 (EPS P) 1250 x 600 x 120 mm</t>
  </si>
  <si>
    <t>1471656112</t>
  </si>
  <si>
    <t>EPS_P*1,05</t>
  </si>
  <si>
    <t>45</t>
  </si>
  <si>
    <t>622211031</t>
  </si>
  <si>
    <t>Montáž kontaktního zateplení vnějších stěn z polystyrénových desek tl do 160 mm</t>
  </si>
  <si>
    <t>635578887</t>
  </si>
  <si>
    <t>"D1.1.3.89. pohled severní"                   59,225*6,645</t>
  </si>
  <si>
    <t xml:space="preserve">"okna 01"                                                        -10*(1,46*1,16)                 </t>
  </si>
  <si>
    <t xml:space="preserve">"okna 02"                                                       -12*(2,955*1,46)                                 </t>
  </si>
  <si>
    <t>"okna 03,04.05"                                            -(2*(3,75*2,56)+2*(3,75*2,56)+2*(3,59*2,56))</t>
  </si>
  <si>
    <t>"okna D2"                                                       -2*(3,65*2,56)</t>
  </si>
  <si>
    <t>"dveře D3"                                                      -1,0*2,3</t>
  </si>
  <si>
    <t xml:space="preserve">                                                                             +2*(1,365*6,645)</t>
  </si>
  <si>
    <t>"D1.1.3.9. pohled jižní"                                 59,225*6,645</t>
  </si>
  <si>
    <t xml:space="preserve">"okna 01"                                                            -29*(1,46*1,16)       </t>
  </si>
  <si>
    <t>"okna 03,04,05,06,07,08,09,O10"                         -(2*(3,75*2,56)+(3,75*2,56)+4*(3,59*2,56)+2*(3,45*2,56)+3,75*2,56+3,75*2,56+3,75*2,56)</t>
  </si>
  <si>
    <t>"dveře D4"                                                            -1,0*2,3</t>
  </si>
  <si>
    <t xml:space="preserve">                                                                                  4*(1,365*6,645)</t>
  </si>
  <si>
    <t>"D.1.1.3.10. pohled západní"                          6,645*13,625</t>
  </si>
  <si>
    <t>"okna01"                                                               -4*(1,46*1,16)</t>
  </si>
  <si>
    <t>"D.1.1.3.10. pohled východní "                      6,645*13,625</t>
  </si>
  <si>
    <t>"okna 01"                                                                - 4*(1,46*1,16)</t>
  </si>
  <si>
    <t>46</t>
  </si>
  <si>
    <t>283759520</t>
  </si>
  <si>
    <t>deska fasádní polystyrénová EPS 70 F 1000 x 500 x 160 mm</t>
  </si>
  <si>
    <t>-410730519</t>
  </si>
  <si>
    <t>KZS_140EPS*1,05</t>
  </si>
  <si>
    <t>47</t>
  </si>
  <si>
    <t>622251101</t>
  </si>
  <si>
    <t>Příplatek k cenám kontaktního zateplení stěn za použití tepelněizolačních zátek z polystyrenu</t>
  </si>
  <si>
    <t>-1753435918</t>
  </si>
  <si>
    <t>48</t>
  </si>
  <si>
    <t>622252002</t>
  </si>
  <si>
    <t>Montáž parotěsné zábrany  po obvodu oken a dveří  - interiérové a exteriérové pásky</t>
  </si>
  <si>
    <t>-260109943</t>
  </si>
  <si>
    <t>"O1"                                     (1,16+1,46)*2*47</t>
  </si>
  <si>
    <t>"O2"                                      (2,955+1,46)*2*12</t>
  </si>
  <si>
    <t>"O3-O10"                              (3,75+2,56)*2*18</t>
  </si>
  <si>
    <t>"D1-D2"                               (3,65+2,56)*2*4</t>
  </si>
  <si>
    <t>"D3"                                      (1+2,3)*2*1</t>
  </si>
  <si>
    <t>"D4"                                        (1,1+2,3)*2*1</t>
  </si>
  <si>
    <t>"interiérové + exteriérové pásky po obvodu oken a dveří celkem" 642,48*2</t>
  </si>
  <si>
    <t>49</t>
  </si>
  <si>
    <t>283553280</t>
  </si>
  <si>
    <t>páska paropropustná exteriérová  - difůzně otevřená</t>
  </si>
  <si>
    <t>918865759</t>
  </si>
  <si>
    <t>Paro_pásky*1,1</t>
  </si>
  <si>
    <t>50</t>
  </si>
  <si>
    <t>283553260</t>
  </si>
  <si>
    <t xml:space="preserve">páska paropropustná interiérová  - difůzně uzavřená </t>
  </si>
  <si>
    <t>1830061681</t>
  </si>
  <si>
    <t>51</t>
  </si>
  <si>
    <t>622135002</t>
  </si>
  <si>
    <t>Vyrovnání podkladu vnějších stěn maltou cementovou tl do 10 mm</t>
  </si>
  <si>
    <t>247804831</t>
  </si>
  <si>
    <t>KZS_140EPS+Mozaika+Vnější_ostění_1</t>
  </si>
  <si>
    <t>52</t>
  </si>
  <si>
    <t>622111121</t>
  </si>
  <si>
    <t>Vyspravení lokální cementovou maltou vnějších stěn(předpoklad 30%)</t>
  </si>
  <si>
    <t>-2078784940</t>
  </si>
  <si>
    <t>" vyspravení do 30 %"   (KZS_140EPS+Mozaika+Vnější_ostění_1)*0,3</t>
  </si>
  <si>
    <t>53</t>
  </si>
  <si>
    <t>622135011</t>
  </si>
  <si>
    <t>Vyrovnání podkladu vnějších stěn tmelem tl do 2 mm</t>
  </si>
  <si>
    <t>-1732473248</t>
  </si>
  <si>
    <t>54</t>
  </si>
  <si>
    <t>622135091</t>
  </si>
  <si>
    <t>Příplatek k vyrovnání vnějších stěn maltou vápenocementovou za každých dalších 5 mm tl</t>
  </si>
  <si>
    <t>47175229</t>
  </si>
  <si>
    <t>938,205*4 'Přepočtené koeficientem množství</t>
  </si>
  <si>
    <t>55</t>
  </si>
  <si>
    <t>622525202</t>
  </si>
  <si>
    <t>Oprava tenkovrstvé omítky stěn v rozsahu do 30%</t>
  </si>
  <si>
    <t>582928225</t>
  </si>
  <si>
    <t>56</t>
  </si>
  <si>
    <t>622142001</t>
  </si>
  <si>
    <t>Potažení vnějších stěn sklovláknitým pletivem vtlačeným do tenkovrstvé hmoty</t>
  </si>
  <si>
    <t>-1286490439</t>
  </si>
  <si>
    <t>KZS_140EPS+Vnější_ostění_1+Mozaika</t>
  </si>
  <si>
    <t>57</t>
  </si>
  <si>
    <t>622511111</t>
  </si>
  <si>
    <t>Tenkovrstvá akrylátová mozaiková střednězrnná omítka včetně penetrace vnějších stěn</t>
  </si>
  <si>
    <t>-1699191969</t>
  </si>
  <si>
    <t>58</t>
  </si>
  <si>
    <t>621531021</t>
  </si>
  <si>
    <t>Tenkovrstvá silikonová zrnitá probarvená  omítka tl. 2,0 mm včetně penetrace vnějších podhledů</t>
  </si>
  <si>
    <t>1964160045</t>
  </si>
  <si>
    <t>59</t>
  </si>
  <si>
    <t>622531021</t>
  </si>
  <si>
    <t>Tenkovrstvá silikonová probarvená zrnitá omítka tl. 2,0 mm včetně penetrace vnějších stěn</t>
  </si>
  <si>
    <t>1679593931</t>
  </si>
  <si>
    <t>KZS_140EPS*1</t>
  </si>
  <si>
    <t>343</t>
  </si>
  <si>
    <t>622131321</t>
  </si>
  <si>
    <t>Penetrace akrylát-silikon vnějších stěn nanášená strojně</t>
  </si>
  <si>
    <t>-1370747672</t>
  </si>
  <si>
    <t>60</t>
  </si>
  <si>
    <t>629991011</t>
  </si>
  <si>
    <t>Zakrytí výplní otvorů a svislých ploch fólií přilepenou lepící páskou</t>
  </si>
  <si>
    <t>167820817</t>
  </si>
  <si>
    <t>"okno O1"          10*(1,16*1,46)</t>
  </si>
  <si>
    <t>"okno O2"          12*(2,955*1,46)</t>
  </si>
  <si>
    <t>"dveře D3 "          1,0*2,3</t>
  </si>
  <si>
    <t>"okna 03,04.05" (2*(3,75*2,56)+2*(3,75*2,56)+2*(3,59*2,56))</t>
  </si>
  <si>
    <t>"okna D2"            2*(3,65*2,56)</t>
  </si>
  <si>
    <t>"okno O1"            29*(1,16*1,46)</t>
  </si>
  <si>
    <t>"dveře D4"             1,1*2,3</t>
  </si>
  <si>
    <t>"okna 03,04,05,06,07,08,09,O10" (2*(3,75*2,56)+(3,75*2,56)+4*(3,59*2,56)+2*(3,45*2,56)+3,75*2,56+3,75*2,56+(3,75*2,56)*2)</t>
  </si>
  <si>
    <t>"okno 01"                 4*(1,16*1,46)</t>
  </si>
  <si>
    <t>"okno 01"                  4*(1,16*1,46)</t>
  </si>
  <si>
    <t>Plocha_otvoru</t>
  </si>
  <si>
    <t>61</t>
  </si>
  <si>
    <t>629995101</t>
  </si>
  <si>
    <t>Očištění vnějších ploch tlakovou vodou</t>
  </si>
  <si>
    <t>-418135276</t>
  </si>
  <si>
    <t>62</t>
  </si>
  <si>
    <t>R-69903</t>
  </si>
  <si>
    <t xml:space="preserve">Dodávka budky pro netopýry do zateplovacího systému </t>
  </si>
  <si>
    <t>kus</t>
  </si>
  <si>
    <t>548133958</t>
  </si>
  <si>
    <t>63</t>
  </si>
  <si>
    <t>R-69901</t>
  </si>
  <si>
    <t>Výtažné zkoušky na hmoždinky</t>
  </si>
  <si>
    <t>-962110783</t>
  </si>
  <si>
    <t>64</t>
  </si>
  <si>
    <t>R-69902</t>
  </si>
  <si>
    <t>Zkouška přídržnosti a soudržnosti systému ETICS</t>
  </si>
  <si>
    <t>-772802920</t>
  </si>
  <si>
    <t>65</t>
  </si>
  <si>
    <t>R-69905</t>
  </si>
  <si>
    <t>Požadavek na vysazení 3 barevných vzorků silikonové omítky od každé barvy dle barevného řešení</t>
  </si>
  <si>
    <t>-1295268750</t>
  </si>
  <si>
    <t>"Barevné řešení projektu" 1*3</t>
  </si>
  <si>
    <t xml:space="preserve"> Ostatní konstrukce a práce, bourání</t>
  </si>
  <si>
    <t>66</t>
  </si>
  <si>
    <t>916231213</t>
  </si>
  <si>
    <t>Osazení chodníkového obrubníku betonového stojatého s boční opěrou do lože z betonu prostého</t>
  </si>
  <si>
    <t>1925995545</t>
  </si>
  <si>
    <t>"D.1.1.3.33. "  (2*(13,625+59,225) + 6*1,325)-(5,0+2,99+5,0+12,09+1,4+12,09)</t>
  </si>
  <si>
    <t>67</t>
  </si>
  <si>
    <t>592173040</t>
  </si>
  <si>
    <t>obrubník betonový zahradní přírodní šedá 50x5x20 cm</t>
  </si>
  <si>
    <t>1834440836</t>
  </si>
  <si>
    <t>Obrubník*1,05</t>
  </si>
  <si>
    <t>68</t>
  </si>
  <si>
    <t>941111121</t>
  </si>
  <si>
    <t>Montáž lešení řadového trubkového lehkého s podlahami zatížení do 200 kg/m2 š do 1,2 m v do 10 m</t>
  </si>
  <si>
    <t>1775089067</t>
  </si>
  <si>
    <t>"D.1.1.3.9. pohled severní" 60,225*6,945</t>
  </si>
  <si>
    <t>"D.1.1.3.9. pohled jižní" 60,225*6,945</t>
  </si>
  <si>
    <t xml:space="preserve">"D.1.1.3.10. pohled západní " 14,625*6,945 </t>
  </si>
  <si>
    <t>"D.1.1.3.10. pohled východní " 14,625*6,945</t>
  </si>
  <si>
    <t>69</t>
  </si>
  <si>
    <t>941111221</t>
  </si>
  <si>
    <t>Příplatek k lešení řadovému trubkovému lehkému s podlahami š 1,2 m v 10 m za první a ZKD den použití</t>
  </si>
  <si>
    <t>425895813</t>
  </si>
  <si>
    <t>Lešení_2*60</t>
  </si>
  <si>
    <t>70</t>
  </si>
  <si>
    <t>941111821</t>
  </si>
  <si>
    <t>Demontáž lešení řadového trubkového lehkého s podlahami zatížení do 200 kg/m2 š do 1,2 m v do 10 m</t>
  </si>
  <si>
    <t>835685070</t>
  </si>
  <si>
    <t>71</t>
  </si>
  <si>
    <t>944511111</t>
  </si>
  <si>
    <t>Montáž ochranné sítě z textilie z umělých vláken</t>
  </si>
  <si>
    <t>-9930951</t>
  </si>
  <si>
    <t>72</t>
  </si>
  <si>
    <t>944511211</t>
  </si>
  <si>
    <t>Příplatek k ochranné síti za první a ZKD den použití</t>
  </si>
  <si>
    <t>-969924525</t>
  </si>
  <si>
    <t>73</t>
  </si>
  <si>
    <t>944511811</t>
  </si>
  <si>
    <t>Demontáž ochranné sítě z textilie z umělých vláken</t>
  </si>
  <si>
    <t>-1696871040</t>
  </si>
  <si>
    <t>74</t>
  </si>
  <si>
    <t>949101111</t>
  </si>
  <si>
    <t>Lešení pomocné pro objekty pozemních staveb s lešeňovou podlahou v do 1,9 m zatížení do 150 kg/m2</t>
  </si>
  <si>
    <t>1472031285</t>
  </si>
  <si>
    <t>390*2</t>
  </si>
  <si>
    <t>952901111</t>
  </si>
  <si>
    <t>Vyčištění budov bytové a občanské výstavby při výšce podlaží do 4 m( 1x po demolicích, 1x po stavebních pracech)</t>
  </si>
  <si>
    <t>435503486</t>
  </si>
  <si>
    <t>600*2</t>
  </si>
  <si>
    <t>76</t>
  </si>
  <si>
    <t>962032231</t>
  </si>
  <si>
    <t>Bourání zdiva z cihel pálených nebo vápenopískových na MV nebo MVC přes 1 m3</t>
  </si>
  <si>
    <t>318829292</t>
  </si>
  <si>
    <t>77</t>
  </si>
  <si>
    <t>963012510a</t>
  </si>
  <si>
    <t>Bourání stropů z ŽB desek  tl do 140 mm</t>
  </si>
  <si>
    <t>-366558107</t>
  </si>
  <si>
    <t>"bourání stropní střešní desky  " 760*0,09</t>
  </si>
  <si>
    <t>78</t>
  </si>
  <si>
    <t>965081213</t>
  </si>
  <si>
    <t>Bourání podlah z dlaždic keramických nebo xylolitových tl do 10 mm plochy přes 1 m2</t>
  </si>
  <si>
    <t>1409320855</t>
  </si>
  <si>
    <t>79</t>
  </si>
  <si>
    <t>978059541</t>
  </si>
  <si>
    <t>Odsekání a odebrání obkladů stěn z vnitřních obkládaček plochy přes 1 m2</t>
  </si>
  <si>
    <t>-1676024191</t>
  </si>
  <si>
    <t>" umývarna a WC -dětské "    13,5*2</t>
  </si>
  <si>
    <t>" kuchyňka "                                    15</t>
  </si>
  <si>
    <t>" umývárna a WC"                       41+47</t>
  </si>
  <si>
    <t>80</t>
  </si>
  <si>
    <t>968062375</t>
  </si>
  <si>
    <t>Vybourání dřevěných rámů oken zdvojených včetně křídel pl do 2 m2</t>
  </si>
  <si>
    <t>722237778</t>
  </si>
  <si>
    <t>"okno O1"10*(1,16*1,46)</t>
  </si>
  <si>
    <t>"okno O1"29*(1,16*1,46)</t>
  </si>
  <si>
    <t>"okno 01"4*(1,16*1,46)</t>
  </si>
  <si>
    <t>81</t>
  </si>
  <si>
    <t>968072456</t>
  </si>
  <si>
    <t>Vybourání kovových dveřních zárubní pl přes 2 m2</t>
  </si>
  <si>
    <t>-28070169</t>
  </si>
  <si>
    <t>"dveře D3 "1,0*2,3*1</t>
  </si>
  <si>
    <t>"dveře D4" 1,1*2,3*1</t>
  </si>
  <si>
    <t>82</t>
  </si>
  <si>
    <t>968062747</t>
  </si>
  <si>
    <t>Vybourání stěn dřevěných plných, zasklených nebo výkladních pl přes 4 m2</t>
  </si>
  <si>
    <t>1079352994</t>
  </si>
  <si>
    <t>"okno O2"12*(2,955*1,46)</t>
  </si>
  <si>
    <t>"okna 03,04.05" (2*(3,75*2,56)+2*(3,75*2,56)+2*(3,75*2,56))</t>
  </si>
  <si>
    <t>"okna D2"2*(3,65*2,56)</t>
  </si>
  <si>
    <t>"okna 03,04,05,06,07,08,09" (2*(3,75*2,56)+(3,75*2,56)+4*(3,75*2,56)+2*(3,75*2,56)+3,75*2,56+3,75*2,56+3,75*2,56)</t>
  </si>
  <si>
    <t>83</t>
  </si>
  <si>
    <t>981511114</t>
  </si>
  <si>
    <t>Demolice konstrukcí objektů z betonu železového postupným rozebíráním</t>
  </si>
  <si>
    <t>1115478017</t>
  </si>
  <si>
    <t>"D.1.1.2.11. " 5,0*1,95*0,6+5,00*1,95*0,6+12,09*4,05*0,6+12,09*4,05*0,6</t>
  </si>
  <si>
    <t>R-966-02</t>
  </si>
  <si>
    <t xml:space="preserve">Stavební výtah  - max. výška 7 m - pronájem - 50 dní </t>
  </si>
  <si>
    <t>kpl</t>
  </si>
  <si>
    <t>512</t>
  </si>
  <si>
    <t>785076564</t>
  </si>
  <si>
    <t>"vč. dopravy, montáže a demontáže" 1</t>
  </si>
  <si>
    <t>85</t>
  </si>
  <si>
    <t>R-966-03</t>
  </si>
  <si>
    <t>Ostatní bourací, demontážní a vyklízecí práce nespecifikové v PD</t>
  </si>
  <si>
    <t>hod</t>
  </si>
  <si>
    <t>1007864891</t>
  </si>
  <si>
    <t>86</t>
  </si>
  <si>
    <t>R-966-04</t>
  </si>
  <si>
    <t>Provedení provizorního zakrytí střechy - montovaná stanová konstrukce - ochranná nepropustná folie - plocha  830 m2</t>
  </si>
  <si>
    <t>-2135750633</t>
  </si>
  <si>
    <t>87</t>
  </si>
  <si>
    <t>767996705</t>
  </si>
  <si>
    <t xml:space="preserve">Demontáž atypických zámečnických konstrukcí řezáním hmotnosti jednotlivých dílů přes 500 kg </t>
  </si>
  <si>
    <t>1369831970</t>
  </si>
  <si>
    <t>88</t>
  </si>
  <si>
    <t>R-P1</t>
  </si>
  <si>
    <t>Obložení soklu bude odstraněno a zapraveno vyrovnávací jádrovou omítkou, aby byly vyrovnány nerovnosti 
a zarovnán povrch stejně s žb panely  - celková plocha 74,337 m2 -  kompletní provedení dle výpisu poznámek - P1</t>
  </si>
  <si>
    <t>741588609</t>
  </si>
  <si>
    <t>"D.1.1.3.32 - P1"1</t>
  </si>
  <si>
    <t>89</t>
  </si>
  <si>
    <t>R-P3</t>
  </si>
  <si>
    <t xml:space="preserve">Ze spár mezi panely bude odstraněno gumové těsnění a volný prostor bude zapraven tepel. izolací  polystyren EPS 70, tl. 30 mm - celková plocha tepelné izolace do spár 75 m2.Zatmelení pro vyrovnání povrchu pro obložení tepelně izolačními deskami </t>
  </si>
  <si>
    <t>-1153449978</t>
  </si>
  <si>
    <t>"D.1.1.3.32. -  P3"1</t>
  </si>
  <si>
    <t>90</t>
  </si>
  <si>
    <t>R-P4</t>
  </si>
  <si>
    <t>Stávající krytka ventilace, demontovat. Potrubí ventilace bude prodlouženo a po provedení zateplovacího systému bude osazena nová krycí pozinkovaná žaluzie - rozměr 860x150 mm v počtu 2 ks - dle výpisu poznámek - P4</t>
  </si>
  <si>
    <t>-345831010</t>
  </si>
  <si>
    <t>"D.1.1.3.3. -  P4"1</t>
  </si>
  <si>
    <t>91</t>
  </si>
  <si>
    <t>R-P5</t>
  </si>
  <si>
    <t>Anténa. Odzkoušet funkčnost, dočasně demontovat, po provedení zateplovacího systému znovu osadit  - kompletní provedení dle výpisu poznámek  - P5</t>
  </si>
  <si>
    <t>-1957877981</t>
  </si>
  <si>
    <t>"D.1.1.3.32. - P5"1</t>
  </si>
  <si>
    <t>92</t>
  </si>
  <si>
    <t>R-P6</t>
  </si>
  <si>
    <t>Betonové schodiště odbourat, bude osazeno novým prefabrikovaným schodištěm do štěrkového lože, Odstranění stáv. schodiště  0,45x0,9x1,5 mm, se 3 schody - celkem 3 ks, - kompletní provedení dle P6</t>
  </si>
  <si>
    <t>-858150573</t>
  </si>
  <si>
    <t>"D.1.1.3.32. -  P6"1</t>
  </si>
  <si>
    <t>93</t>
  </si>
  <si>
    <t>R-P7</t>
  </si>
  <si>
    <t>Otvory v atice pro provětrání původní dvouplášťové střechy budou zapraveny tepelnou izolací EPS tl. 300 mm  a zatmeleny pro vyrovnání povrchu pro obložení tepelněizolačními deskami  - počet otvorů 208 ks - kompletní provedení dle výpisu poznámek -  P7</t>
  </si>
  <si>
    <t>-1582364026</t>
  </si>
  <si>
    <t>"D.1.1.3.32. -  P7"1</t>
  </si>
  <si>
    <t>94</t>
  </si>
  <si>
    <t>R-P8</t>
  </si>
  <si>
    <t>Stávající oplocení bude demontováno, zkráceno, obroušeno, opatřeno novým nátěrem a znovu osazeno.Vstupní branka bude posunuta.Odstranění pletiva délky 4 m,výšky 1,2 m, vč. 2 ks sloupků a beton. podezdívky v délce 1,5 m, š.0,3 m, hl.0,8 m.</t>
  </si>
  <si>
    <t>-925286825</t>
  </si>
  <si>
    <t>"D.1.1.3.3.32. -  P8"1</t>
  </si>
  <si>
    <t>95</t>
  </si>
  <si>
    <t>R- P10</t>
  </si>
  <si>
    <t>Informační cedule MATEŘSKÁ ŠKOLA se státním znakem a číslem popisným. Dočasně demontovat, po
provedení ETICS znovu osadit - kompletní provedení dle výpisu poznámek - P10</t>
  </si>
  <si>
    <t>-1358100673</t>
  </si>
  <si>
    <t>"D.1.1.3.32. - P10"1</t>
  </si>
  <si>
    <t>96</t>
  </si>
  <si>
    <t>R-P11</t>
  </si>
  <si>
    <t>Světlo na fasádě. Demontovat, po provedení ETICS osadit nové plastové svítidlo IP44 - kompletní provedení dle výpisu poznámek - P11</t>
  </si>
  <si>
    <t>1699548317</t>
  </si>
  <si>
    <t>"D1.1.3.32. -  P11"1</t>
  </si>
  <si>
    <t>97</t>
  </si>
  <si>
    <t>R-P12</t>
  </si>
  <si>
    <t>Původní oplechování atik z ocelového pozinkováného  plechu (r.š.420 mm)  bude odstraněno a po provedení ETICS bude provedeno nové( nové oplechování viz položka č.254) - kompletní provedení dle výpisu poznámek - P12</t>
  </si>
  <si>
    <t>-570895877</t>
  </si>
  <si>
    <t>"D1.1.3.32. -  P12"     154</t>
  </si>
  <si>
    <t>98</t>
  </si>
  <si>
    <t>R-P13</t>
  </si>
  <si>
    <t>Původní výlez na střechu bude demontován a po provedení zateplovacího systému osazen nový, vč. kotvení a montáže  - kompletní provedení dle výpisu poznámek P13</t>
  </si>
  <si>
    <t>ks</t>
  </si>
  <si>
    <t>-1687228145</t>
  </si>
  <si>
    <t>"D1.1.3.32. -  P13"   1</t>
  </si>
  <si>
    <t>R-P14</t>
  </si>
  <si>
    <t>Stávající kabely vedené na fasádě v délce 50 m,uložit do PVC chráničky, odzkoušet funkčnost, zakrýt zateplovacím systémem - kompletní provedení dle výpisu poznámek  P14</t>
  </si>
  <si>
    <t>1949692403</t>
  </si>
  <si>
    <t>"D1.1.3.32.  - P14"1</t>
  </si>
  <si>
    <t>R-P15</t>
  </si>
  <si>
    <t>Stávající dřevěné obložení radiátorů v celkové délce 43 m bude odstraněno - kompletní provedení dle výpisu poznámek  P15</t>
  </si>
  <si>
    <t>903465139</t>
  </si>
  <si>
    <t>"D.1.1.3.32. -  P15"43</t>
  </si>
  <si>
    <t>101</t>
  </si>
  <si>
    <t>R-P15a</t>
  </si>
  <si>
    <t xml:space="preserve">Nové dřevěné  krycí obložení otopných těles  v celkové délce 30,1 m </t>
  </si>
  <si>
    <t>-2009047864</t>
  </si>
  <si>
    <t>102</t>
  </si>
  <si>
    <t>R-P16</t>
  </si>
  <si>
    <t>Vedení zabezpečovacího systému bude třeba přeložit dle nové posunuté stěny. Kabeláž bude prodloužena a 
vedena pod stropem podél nových oken v délce 5 m - kompletní provedení dle výpisu  poznámek P16</t>
  </si>
  <si>
    <t>1942873793</t>
  </si>
  <si>
    <t>"D.1.1.3.32. -  P16" 1</t>
  </si>
  <si>
    <t>103</t>
  </si>
  <si>
    <t>R-P17</t>
  </si>
  <si>
    <t>Do podesty schodiště bude proveden doraz pro balkónové dveře - kompletní provedení dle výpisu poznámek P17</t>
  </si>
  <si>
    <t>-746001014</t>
  </si>
  <si>
    <t>"D.1.1.3.32. -  P17"2</t>
  </si>
  <si>
    <t>104</t>
  </si>
  <si>
    <t>R-P18</t>
  </si>
  <si>
    <t>Dřevěná balkónová stěna bude vybourána a betonový ozub (rozměr š150xv100xd3 750 mm) v betonovém
panelu odříznut, aby byla podlaha vyrovnána do roviny - kompletní provedení  dle výpisu poznámek  P18</t>
  </si>
  <si>
    <t>-101380160</t>
  </si>
  <si>
    <t>"D.1.1.3.32. -  P18"   18</t>
  </si>
  <si>
    <t>105</t>
  </si>
  <si>
    <t>R-P19</t>
  </si>
  <si>
    <t>Stávající oplocení bude demontováno, zkráceno, obroušeno, opatřeno novým nátěrem a znovu osazeno.Podezdívka plotu bude částečně ubourána. Odstranění pletiva délky 8 m,výšky 1,2 m,6 ks sloupků a beton. podezdívky v délce 3 m, š.0,3 m, hl.0,8 m.</t>
  </si>
  <si>
    <t>-1858526668</t>
  </si>
  <si>
    <t>"D.1.1.3.3. -  P19" 1</t>
  </si>
  <si>
    <t>106</t>
  </si>
  <si>
    <t>R-P21</t>
  </si>
  <si>
    <t>Venkovní omítka na stěnách a stropu bude odstraněna a bude provedena nová vnitřní omítkakompletní provedení dle výpisu poznámek  P21</t>
  </si>
  <si>
    <t>-1668772241</t>
  </si>
  <si>
    <t>"D.1.1.3.32. -  P21"   200</t>
  </si>
  <si>
    <t>107</t>
  </si>
  <si>
    <t>R-P22</t>
  </si>
  <si>
    <t>Stávající schodiště bude odbouráno.Budou provedeny zákl.pasy 0,3x0,8x2,4 m-2 ks na jedno schodiště a vysypáno štěrkové lože(2,7 m3) a do něho položeno prefabrik.železobet.schodiště-dle výkresu D.1.1.3.20. Drenáž bude provedena z perforovaného potrubí.  "</t>
  </si>
  <si>
    <t>-984747610</t>
  </si>
  <si>
    <t>"D.1.1.3.32. -  P22 - celkem 3 ks - rozměr 0,512x1,24x2,265 m - 1 ks , 0,512x1,24x1,965 m - 2 ks " 1</t>
  </si>
  <si>
    <t>108</t>
  </si>
  <si>
    <t>R-P23</t>
  </si>
  <si>
    <t>V místě bývalých balkónů sanace stávajícího železobetonového panelu včetně ošetření původní výztuže - provedení ochranného nátěru výztuže a nové cementové stěrky, plocha  26 m2. - kompletní provedení dle výpisu poznámek  P23</t>
  </si>
  <si>
    <t>1538212137</t>
  </si>
  <si>
    <t>"D.1.1.3.32. -  P23"1</t>
  </si>
  <si>
    <t>109</t>
  </si>
  <si>
    <t>R-P24</t>
  </si>
  <si>
    <t>Stávající plechový box rozměr 600x600x600 mm. Bude ověřena funkčnost a připadně bude odstraněn.</t>
  </si>
  <si>
    <t>-595878657</t>
  </si>
  <si>
    <t>"D.1.1.3.32. -  P24"1</t>
  </si>
  <si>
    <t>110</t>
  </si>
  <si>
    <t>R-P25</t>
  </si>
  <si>
    <t>Sádrokartonový kastlík na zakrytí vedení ZTI - SDK konstrukce  s ocelovým  rastrem tl. 12,5 mm.  Rozměr 150x150 mm, celkové délky 61 m.</t>
  </si>
  <si>
    <t>1793624238</t>
  </si>
  <si>
    <t>"D.1.1.3.32. -  P25"  1</t>
  </si>
  <si>
    <t>997</t>
  </si>
  <si>
    <t>Přesun sutě</t>
  </si>
  <si>
    <t>111</t>
  </si>
  <si>
    <t>997006512</t>
  </si>
  <si>
    <t>Vodorovné doprava suti s naložením a složením na skládku do 1 km</t>
  </si>
  <si>
    <t>-1384528904</t>
  </si>
  <si>
    <t>112</t>
  </si>
  <si>
    <t>997006519</t>
  </si>
  <si>
    <t>Příplatek k vodorovnému přemístění suti na skládku ZKD 1 km přes 1 km</t>
  </si>
  <si>
    <t>161653874</t>
  </si>
  <si>
    <t>398,478*15 'Přepočtené koeficientem množství</t>
  </si>
  <si>
    <t>113</t>
  </si>
  <si>
    <t>997013801</t>
  </si>
  <si>
    <t>Poplatek za uložení stavebního betonového odpadu na skládce (skládkovné)</t>
  </si>
  <si>
    <t>1711194165</t>
  </si>
  <si>
    <t>114</t>
  </si>
  <si>
    <t>997013802</t>
  </si>
  <si>
    <t>Poplatek za uložení stavebního železobetonového odpadu na skládce (skládkovné)</t>
  </si>
  <si>
    <t>-595546643</t>
  </si>
  <si>
    <t>115</t>
  </si>
  <si>
    <t>997013803</t>
  </si>
  <si>
    <t>Poplatek za uložení stavebního odpadu z keramických materiálů na skládce (skládkovné)</t>
  </si>
  <si>
    <t>1268029850</t>
  </si>
  <si>
    <t>116</t>
  </si>
  <si>
    <t>997013811</t>
  </si>
  <si>
    <t>Poplatek za uložení stavebního dřevěného odpadu na skládce (skládkovné)</t>
  </si>
  <si>
    <t>874500921</t>
  </si>
  <si>
    <t>117</t>
  </si>
  <si>
    <t>997013814</t>
  </si>
  <si>
    <t>Poplatek za uložení stavebního odpadu z izolačních hmot na skládce (skládkovné)</t>
  </si>
  <si>
    <t>412015582</t>
  </si>
  <si>
    <t>118</t>
  </si>
  <si>
    <t>997013831</t>
  </si>
  <si>
    <t>Poplatek za uložení stavebního směsného odpadu na skládce (skládkovné)</t>
  </si>
  <si>
    <t>1865457549</t>
  </si>
  <si>
    <t>119</t>
  </si>
  <si>
    <t>997013841</t>
  </si>
  <si>
    <t>Poplatek za uložení stavebního odpadu vytryskaného materiálu se rzí (skládkovné)</t>
  </si>
  <si>
    <t>-506940400</t>
  </si>
  <si>
    <t>998</t>
  </si>
  <si>
    <t>Přesun hmot</t>
  </si>
  <si>
    <t>120</t>
  </si>
  <si>
    <t>998001123</t>
  </si>
  <si>
    <t>Přesun hmot pro demolice objektů v do 21 m</t>
  </si>
  <si>
    <t>-19237766</t>
  </si>
  <si>
    <t>PSV</t>
  </si>
  <si>
    <t>Práce a dodávky PSV</t>
  </si>
  <si>
    <t>711</t>
  </si>
  <si>
    <t>Izolace proti vodě, vlhkosti a plynům</t>
  </si>
  <si>
    <t>121</t>
  </si>
  <si>
    <t>711161572</t>
  </si>
  <si>
    <t xml:space="preserve">Ukončovací profil  pro nopové fólie </t>
  </si>
  <si>
    <t>-1247155662</t>
  </si>
  <si>
    <t>(13,625+59,225+2*1,365+13,625+59,225+4*1,365)*1,15</t>
  </si>
  <si>
    <t>122</t>
  </si>
  <si>
    <t>711491272</t>
  </si>
  <si>
    <t>Provedení izolace proti tlakové vodě z textilií vrstva ochranná</t>
  </si>
  <si>
    <t>-1395286951</t>
  </si>
  <si>
    <t>123</t>
  </si>
  <si>
    <t>693110050</t>
  </si>
  <si>
    <t>geotextilie 300 g/m2</t>
  </si>
  <si>
    <t>17640442</t>
  </si>
  <si>
    <t>Geotextilie*1,1</t>
  </si>
  <si>
    <t>84,64*1,05 'Přepočtené koeficientem množství</t>
  </si>
  <si>
    <t>124</t>
  </si>
  <si>
    <t>711491273</t>
  </si>
  <si>
    <t>Provedení izolace proti tlakové vodě svislé z nopové folie</t>
  </si>
  <si>
    <t>-45504284</t>
  </si>
  <si>
    <t>2*(13,625+59,225)*1+6*1,325*1</t>
  </si>
  <si>
    <t>125</t>
  </si>
  <si>
    <t>283230440</t>
  </si>
  <si>
    <t>nopová fólie profilovaná 400g/m2, výška nopu 8 mm</t>
  </si>
  <si>
    <t>-917648565</t>
  </si>
  <si>
    <t>153,65*1,1</t>
  </si>
  <si>
    <t>126</t>
  </si>
  <si>
    <t>998711101</t>
  </si>
  <si>
    <t>Přesun hmot tonážní pro izolace proti vodě, vlhkosti a plynům v objektech výšky do 6 m</t>
  </si>
  <si>
    <t>313440592</t>
  </si>
  <si>
    <t>712</t>
  </si>
  <si>
    <t>Povlakové krytiny</t>
  </si>
  <si>
    <t>127</t>
  </si>
  <si>
    <t>712331111</t>
  </si>
  <si>
    <t>Provedení povlakové krytiny střech do 10° podkladní vrstvy pásy na sucho samolepící</t>
  </si>
  <si>
    <t>1286232413</t>
  </si>
  <si>
    <t xml:space="preserve">"střecha a atika" </t>
  </si>
  <si>
    <t>128</t>
  </si>
  <si>
    <t>628662800</t>
  </si>
  <si>
    <t>podkladní pás asfaltový SBS modifikovaný za studena samolepící s nosnou vložkou se skelné tkaniny</t>
  </si>
  <si>
    <t>435300480</t>
  </si>
  <si>
    <t>Střecha_1*1,15</t>
  </si>
  <si>
    <t>129</t>
  </si>
  <si>
    <t>712341559</t>
  </si>
  <si>
    <t>Provedení povlakové krytiny střech do 10° pásy NAIP přitavením v plné ploše</t>
  </si>
  <si>
    <t>1105701166</t>
  </si>
  <si>
    <t>130</t>
  </si>
  <si>
    <t>628362000</t>
  </si>
  <si>
    <t>hydroizolační pás z SBS modifikovaného asfaltu s nosnou vložkou z hliníkové folie tl.4 mm</t>
  </si>
  <si>
    <t>1224379341</t>
  </si>
  <si>
    <t>střecha_1*1,15</t>
  </si>
  <si>
    <t>131</t>
  </si>
  <si>
    <t>712341659</t>
  </si>
  <si>
    <t>Provedení povlakové krytiny střech do 10° pásy NAIP přitavením bodově</t>
  </si>
  <si>
    <t>1558453862</t>
  </si>
  <si>
    <t>"D.1.1.3.4.plocha střechy"</t>
  </si>
  <si>
    <t>"střecha - dwg" 713</t>
  </si>
  <si>
    <t>"atika" 153,055*0,7</t>
  </si>
  <si>
    <t>132</t>
  </si>
  <si>
    <t>62832132x</t>
  </si>
  <si>
    <t>hydroizolační pás z SBS modif asfaltu se speciálními retardery hoření a s nosnou vložkou</t>
  </si>
  <si>
    <t>-843921846</t>
  </si>
  <si>
    <t>133</t>
  </si>
  <si>
    <t>712300831</t>
  </si>
  <si>
    <t>Odstranění povlakové krytiny střech do 10° jednovrstvé</t>
  </si>
  <si>
    <t>-969963996</t>
  </si>
  <si>
    <t>"D.1.1.3.4. - odměřeno z dwg" 760</t>
  </si>
  <si>
    <t>134</t>
  </si>
  <si>
    <t>765135321</t>
  </si>
  <si>
    <t>Opracování ploché střechy v místě střešního prostupu plochy do 0,5m2</t>
  </si>
  <si>
    <t>-504372076</t>
  </si>
  <si>
    <t>135</t>
  </si>
  <si>
    <t>998712101</t>
  </si>
  <si>
    <t>Přesun hmot tonážní tonážní pro krytiny povlakové v objektech v do 6 m</t>
  </si>
  <si>
    <t>563171988</t>
  </si>
  <si>
    <t>Izolace tepelné</t>
  </si>
  <si>
    <t>136</t>
  </si>
  <si>
    <t>713140813</t>
  </si>
  <si>
    <t>Odstranění tepelné izolace střech nadstřešní volně kladené z vláknitých materiálů tl přes 100 mm</t>
  </si>
  <si>
    <t>-1326149256</t>
  </si>
  <si>
    <t>137</t>
  </si>
  <si>
    <t>713140823</t>
  </si>
  <si>
    <t>Odstranění tepelné izolace střech nadstřešní volně kladené z polystyrenu tl přes 100 mm</t>
  </si>
  <si>
    <t>1082399385</t>
  </si>
  <si>
    <t>138</t>
  </si>
  <si>
    <t>713141151</t>
  </si>
  <si>
    <t>Montáž izolace tepelné střech plochých kladené volně 1 vrstva rohoží, pásů, dílců, desek</t>
  </si>
  <si>
    <t>309491667</t>
  </si>
  <si>
    <t>Střecha_t*2</t>
  </si>
  <si>
    <t>139</t>
  </si>
  <si>
    <t>631481040</t>
  </si>
  <si>
    <t>deska minerální střešní izolační  600x1200 mm tl. 100 mm</t>
  </si>
  <si>
    <t>-456956502</t>
  </si>
  <si>
    <t>Střecha_t*1,15</t>
  </si>
  <si>
    <t>140</t>
  </si>
  <si>
    <t>631481050</t>
  </si>
  <si>
    <t>deska minerální střešní izolační 600x1200 mm tl. 120 mm</t>
  </si>
  <si>
    <t>-247491682</t>
  </si>
  <si>
    <t>141</t>
  </si>
  <si>
    <t>713131141</t>
  </si>
  <si>
    <t>Montáž izolace tepelné stěn a základů lepením celoplošně rohoží, pásů, dílců, desek</t>
  </si>
  <si>
    <t>1503900989</t>
  </si>
  <si>
    <t>"D.1.1.3.24. Sokl XPS obvod střechy x 1,06"</t>
  </si>
  <si>
    <t>(13,025+58,625+4*1,215+13,025+58,625+2*1,215)*1,06</t>
  </si>
  <si>
    <t>142</t>
  </si>
  <si>
    <t>283723120</t>
  </si>
  <si>
    <t>deska z pěnového polystyrenu EPS 100 S 1000 x 500 x 120 mm</t>
  </si>
  <si>
    <t>1936206956</t>
  </si>
  <si>
    <t>159,625*1,02 'Přepočtené koeficientem množství</t>
  </si>
  <si>
    <t>143</t>
  </si>
  <si>
    <t>713141311</t>
  </si>
  <si>
    <t>Montáž izolace tepelné střech plochých kladené volně, spádová vrstva</t>
  </si>
  <si>
    <t>-2146081668</t>
  </si>
  <si>
    <t>Střecha_t</t>
  </si>
  <si>
    <t>144</t>
  </si>
  <si>
    <t>283723210x</t>
  </si>
  <si>
    <t>Spádové klíny ze spádových desek z minerální tepelné izolace 20-210 mm - spád 1,75-5%</t>
  </si>
  <si>
    <t>1714211507</t>
  </si>
  <si>
    <t>Střecha_t * 1,15</t>
  </si>
  <si>
    <t>145</t>
  </si>
  <si>
    <t>713 R-02</t>
  </si>
  <si>
    <t xml:space="preserve">Provedení povlakové krytiny střech do 10° - připevnění izolace kotvícími terči , vč. dodávky </t>
  </si>
  <si>
    <t>1780697206</t>
  </si>
  <si>
    <t>146</t>
  </si>
  <si>
    <t>998713101</t>
  </si>
  <si>
    <t>Přesun hmot tonážní pro izolace tepelné v objektech v do 6 m</t>
  </si>
  <si>
    <t>1726315281</t>
  </si>
  <si>
    <t>721</t>
  </si>
  <si>
    <t>Zdravotechnika - vnitřní kanalizace</t>
  </si>
  <si>
    <t>147</t>
  </si>
  <si>
    <t>721174043</t>
  </si>
  <si>
    <t>Potrubí kanalizační z PP připojovací systém HT DN 50</t>
  </si>
  <si>
    <t>-75357070</t>
  </si>
  <si>
    <t>148</t>
  </si>
  <si>
    <t>721174044a</t>
  </si>
  <si>
    <t>Potrubí kanalizační z PP připojovací systém HT DN 75</t>
  </si>
  <si>
    <t>1185678389</t>
  </si>
  <si>
    <t>149</t>
  </si>
  <si>
    <t>721233112</t>
  </si>
  <si>
    <t>Střešní vtok polypropylen PP pro ploché střechy svislý odtok DN 110</t>
  </si>
  <si>
    <t>-981976652</t>
  </si>
  <si>
    <t>150</t>
  </si>
  <si>
    <t>721273152</t>
  </si>
  <si>
    <t>Hlavice ventilační polypropylen PP DN 75</t>
  </si>
  <si>
    <t>1621031533</t>
  </si>
  <si>
    <t>151</t>
  </si>
  <si>
    <t>721290111</t>
  </si>
  <si>
    <t>Zkouška těsnosti potrubí kanalizace vodou do DN 125</t>
  </si>
  <si>
    <t>-41301590</t>
  </si>
  <si>
    <t>152</t>
  </si>
  <si>
    <t>K.VN. R 1</t>
  </si>
  <si>
    <t>Stavební přípomoce pro kanalizaci vnitřní</t>
  </si>
  <si>
    <t>-1358930538</t>
  </si>
  <si>
    <t>153</t>
  </si>
  <si>
    <t>K.VN. R 2</t>
  </si>
  <si>
    <t>D+M kotvení, závěsů, spojovacího a těsnícího materiálu pro kanalizaci vnitřní jinde neuvedeného</t>
  </si>
  <si>
    <t>849504919</t>
  </si>
  <si>
    <t>154</t>
  </si>
  <si>
    <t>K.VN. R 3</t>
  </si>
  <si>
    <t xml:space="preserve">D+M požárního dotěsnění pro kanalizaci vnitřní </t>
  </si>
  <si>
    <t>-195452308</t>
  </si>
  <si>
    <t>155</t>
  </si>
  <si>
    <t>K.VN. R 4</t>
  </si>
  <si>
    <t>Napojení nové kanalizace do stávající kanalizace</t>
  </si>
  <si>
    <t>-128074836</t>
  </si>
  <si>
    <t>156</t>
  </si>
  <si>
    <t>998721101</t>
  </si>
  <si>
    <t>Přesun hmot tonážní pro vnitřní kanalizace v objektech v do 6 m</t>
  </si>
  <si>
    <t>755534801</t>
  </si>
  <si>
    <t>722</t>
  </si>
  <si>
    <t>Zdravotechnika - vnitřní vodovod</t>
  </si>
  <si>
    <t>157</t>
  </si>
  <si>
    <t>722174022</t>
  </si>
  <si>
    <t>Potrubí vodovodní plastové PPR svar polyfuze PN 20 D 20 x 3,4 mm</t>
  </si>
  <si>
    <t>-767638600</t>
  </si>
  <si>
    <t>"1NP" 55</t>
  </si>
  <si>
    <t>"2NP" 29</t>
  </si>
  <si>
    <t>158</t>
  </si>
  <si>
    <t>722174023</t>
  </si>
  <si>
    <t>Potrubí vodovodní plastové PPR svar polyfuze PN 20 D 25 x 4,2 mm</t>
  </si>
  <si>
    <t>-1641721041</t>
  </si>
  <si>
    <t>"1NP" 59</t>
  </si>
  <si>
    <t>"2NP"40</t>
  </si>
  <si>
    <t>159</t>
  </si>
  <si>
    <t>722174024</t>
  </si>
  <si>
    <t>Potrubí vodovodní plastové PPR svar polyfuze PN 20 D 32 x5,4 mm</t>
  </si>
  <si>
    <t>15351659</t>
  </si>
  <si>
    <t>160</t>
  </si>
  <si>
    <t>722174025</t>
  </si>
  <si>
    <t>Potrubí vodovodní plastové PPR svar polyfuze PN 20 D 40 x 6,7 mm</t>
  </si>
  <si>
    <t>-165632075</t>
  </si>
  <si>
    <t>161</t>
  </si>
  <si>
    <t>722181251</t>
  </si>
  <si>
    <t>Ochrana vodovodního potrubí přilepenými tepelně izolačními trubicemi z PE tl do 25 mm DN do 22 mm</t>
  </si>
  <si>
    <t>312451491</t>
  </si>
  <si>
    <t>162</t>
  </si>
  <si>
    <t>722181252</t>
  </si>
  <si>
    <t>Ochrana vodovodního potrubí přilepenými tepelně izolačními trubicemi z PE tl do 25 mm DN do 42 mm</t>
  </si>
  <si>
    <t>1278716104</t>
  </si>
  <si>
    <t>163</t>
  </si>
  <si>
    <t>722190401</t>
  </si>
  <si>
    <t>Vyvedení a upevnění výpustku do DN 25</t>
  </si>
  <si>
    <t>-1442864162</t>
  </si>
  <si>
    <t>"1.NP</t>
  </si>
  <si>
    <t>"Umyvadla_1"16</t>
  </si>
  <si>
    <t>"sprcha"1</t>
  </si>
  <si>
    <t>"dřez"6</t>
  </si>
  <si>
    <t>"výlevky_1"3</t>
  </si>
  <si>
    <t>"WC_1"4</t>
  </si>
  <si>
    <t>"2.NP</t>
  </si>
  <si>
    <t>"Umyvadla_1"17</t>
  </si>
  <si>
    <t>"sprcha"2</t>
  </si>
  <si>
    <t>"dřez"2</t>
  </si>
  <si>
    <t>"výlevky_1"1</t>
  </si>
  <si>
    <t>"WC_1"2</t>
  </si>
  <si>
    <t>164</t>
  </si>
  <si>
    <t>722240123</t>
  </si>
  <si>
    <t>Kohout kulový plastový PPR DN 25</t>
  </si>
  <si>
    <t>374759294</t>
  </si>
  <si>
    <t>"1.NP"9</t>
  </si>
  <si>
    <t>"2.NP"12</t>
  </si>
  <si>
    <t>165</t>
  </si>
  <si>
    <t>722290226</t>
  </si>
  <si>
    <t>Zkouška těsnosti vodovodního potrubí závitového do DN 50</t>
  </si>
  <si>
    <t>1094324813</t>
  </si>
  <si>
    <t>166</t>
  </si>
  <si>
    <t>722290234</t>
  </si>
  <si>
    <t>Proplach a dezinfekce vodovodního potrubí do DN 80</t>
  </si>
  <si>
    <t>-2049779751</t>
  </si>
  <si>
    <t>167</t>
  </si>
  <si>
    <t>V.V. R 1</t>
  </si>
  <si>
    <t>D+M kotvení, závěsů, tvarovek, ventilů, kohoutů, spojovacího a těsnícího materiálu pro vodovod vnitřní jinde neuvedeného</t>
  </si>
  <si>
    <t>-355095307</t>
  </si>
  <si>
    <t>168</t>
  </si>
  <si>
    <t>V.V. R 2</t>
  </si>
  <si>
    <t>D+M požárního dotěsnění pro vodovod vnitřní</t>
  </si>
  <si>
    <t>-1820339736</t>
  </si>
  <si>
    <t>169</t>
  </si>
  <si>
    <t>V.V. R 3</t>
  </si>
  <si>
    <t>Stavební přípomoce pro vodovod vnitřní</t>
  </si>
  <si>
    <t>-519779833</t>
  </si>
  <si>
    <t>170</t>
  </si>
  <si>
    <t>V.V. R 4</t>
  </si>
  <si>
    <t xml:space="preserve">Napojení nového vodovodu na stávající vodovod </t>
  </si>
  <si>
    <t>-630730161</t>
  </si>
  <si>
    <t>171</t>
  </si>
  <si>
    <t>998722101</t>
  </si>
  <si>
    <t>Přesun hmot tonážní pro vnitřní vodovod v objektech v do 6 m</t>
  </si>
  <si>
    <t>-437402176</t>
  </si>
  <si>
    <t>725</t>
  </si>
  <si>
    <t>Zdravotechnika - zařizovací předměty</t>
  </si>
  <si>
    <t>172</t>
  </si>
  <si>
    <t>725110811</t>
  </si>
  <si>
    <t>Demontáž klozetů splachovací s nádrží</t>
  </si>
  <si>
    <t>soubor</t>
  </si>
  <si>
    <t>-1545636311</t>
  </si>
  <si>
    <t>173</t>
  </si>
  <si>
    <t>725210821</t>
  </si>
  <si>
    <t>Demontáž umyvadel bez výtokových armatur</t>
  </si>
  <si>
    <t>-981838560</t>
  </si>
  <si>
    <t>174</t>
  </si>
  <si>
    <t>725240811</t>
  </si>
  <si>
    <t>Demontáž kabin sprchových bez výtokových armatur</t>
  </si>
  <si>
    <t>792161643</t>
  </si>
  <si>
    <t>175</t>
  </si>
  <si>
    <t>725240812</t>
  </si>
  <si>
    <t>Demontáž vaniček sprchových bez výtokových armatur</t>
  </si>
  <si>
    <t>-757751326</t>
  </si>
  <si>
    <t>176</t>
  </si>
  <si>
    <t>725320822</t>
  </si>
  <si>
    <t>Demontáž dřez dvojitý vestavěný v kuchyňských sestavách bez výtokových armatur</t>
  </si>
  <si>
    <t>-475480615</t>
  </si>
  <si>
    <t>177</t>
  </si>
  <si>
    <t>725330840</t>
  </si>
  <si>
    <t>Demontáž výlevka litinová nebo ocelová</t>
  </si>
  <si>
    <t>1738018128</t>
  </si>
  <si>
    <t>178</t>
  </si>
  <si>
    <t>725820801</t>
  </si>
  <si>
    <t>Demontáž baterie nástěnné do G 3 / 4</t>
  </si>
  <si>
    <t>929646140</t>
  </si>
  <si>
    <t>179</t>
  </si>
  <si>
    <t>725112171</t>
  </si>
  <si>
    <t>Kombi klozet závěsný s hlubokým splachováním odpad vodorovný</t>
  </si>
  <si>
    <t>896817293</t>
  </si>
  <si>
    <t>180</t>
  </si>
  <si>
    <t>725112015</t>
  </si>
  <si>
    <t xml:space="preserve">Klozet keramický dětský standardní samostatně stojící s hlubokým splachováním odpad svislý - specifikace viz PD </t>
  </si>
  <si>
    <t>-1682605632</t>
  </si>
  <si>
    <t>181</t>
  </si>
  <si>
    <t>725119121</t>
  </si>
  <si>
    <t>Montáž klozetových mís standardních</t>
  </si>
  <si>
    <t>-831635732</t>
  </si>
  <si>
    <t>182</t>
  </si>
  <si>
    <t>725 R-02</t>
  </si>
  <si>
    <t xml:space="preserve">Pisoárová dělící stěna bílá , vč. montážního příslušenství </t>
  </si>
  <si>
    <t>-309116994</t>
  </si>
  <si>
    <t>183</t>
  </si>
  <si>
    <t>725211601a</t>
  </si>
  <si>
    <t xml:space="preserve">Umyvadlo keramické dětské připevněné na stěnu šrouby bílé bez krytu na sifon 500 mm - specifikace viz PD </t>
  </si>
  <si>
    <t>1892948358</t>
  </si>
  <si>
    <t>184</t>
  </si>
  <si>
    <t>725211604</t>
  </si>
  <si>
    <t xml:space="preserve">Umyvadlo keramické připevněné na stěnu šrouby bílé bez krytu na sifon 650 mm - specifikace viz PD </t>
  </si>
  <si>
    <t>-1806699909</t>
  </si>
  <si>
    <t>185</t>
  </si>
  <si>
    <t>725219102</t>
  </si>
  <si>
    <t>Montáž umyvadla připevněného na šrouby do zdiva</t>
  </si>
  <si>
    <t>-1049189404</t>
  </si>
  <si>
    <t>186</t>
  </si>
  <si>
    <t>725245268a</t>
  </si>
  <si>
    <t>Sprchový závěs vč. vodicí tyče</t>
  </si>
  <si>
    <t>-1184808596</t>
  </si>
  <si>
    <t>187</t>
  </si>
  <si>
    <t>725249102</t>
  </si>
  <si>
    <t>Montáž boxu sprchového</t>
  </si>
  <si>
    <t>1840246447</t>
  </si>
  <si>
    <t>188</t>
  </si>
  <si>
    <t>554842080</t>
  </si>
  <si>
    <t>kout sprchový jednokřídlý - výška 1850 cm, rozměr 940-1000 mm</t>
  </si>
  <si>
    <t>-1727239764</t>
  </si>
  <si>
    <t>189</t>
  </si>
  <si>
    <t>725311111</t>
  </si>
  <si>
    <t>Dřez jednoduchý keramický se zápachovou uzávěrkou 590x450 mm</t>
  </si>
  <si>
    <t>-1746979252</t>
  </si>
  <si>
    <t>190</t>
  </si>
  <si>
    <t>725319111</t>
  </si>
  <si>
    <t>Montáž dřezu ostatních typů</t>
  </si>
  <si>
    <t>1784456848</t>
  </si>
  <si>
    <t>191</t>
  </si>
  <si>
    <t>725331111</t>
  </si>
  <si>
    <t>Výlevka bez výtokových armatur keramická se sklopnou plastovou mřížkou 425 mm</t>
  </si>
  <si>
    <t>-1161450</t>
  </si>
  <si>
    <t>192</t>
  </si>
  <si>
    <t>725339111</t>
  </si>
  <si>
    <t>Montáž výlevky</t>
  </si>
  <si>
    <t>-1545226340</t>
  </si>
  <si>
    <t>193</t>
  </si>
  <si>
    <t>725819401</t>
  </si>
  <si>
    <t>Montáž ventilů rohových G 1/2 s připojovací trubičkou</t>
  </si>
  <si>
    <t>-1011920985</t>
  </si>
  <si>
    <t>194</t>
  </si>
  <si>
    <t>551 R 01</t>
  </si>
  <si>
    <t>ventil rohový mosazný T 66A 1/2"</t>
  </si>
  <si>
    <t>1344362694</t>
  </si>
  <si>
    <t>195</t>
  </si>
  <si>
    <t>725291511</t>
  </si>
  <si>
    <t>Doplňky zařízení koupelen a záchodů plastové dávkovač tekutého mýdla na 350 ml</t>
  </si>
  <si>
    <t>1957008761</t>
  </si>
  <si>
    <t>196</t>
  </si>
  <si>
    <t>725291521</t>
  </si>
  <si>
    <t>Doplňky zařízení koupelen a záchodů plastové zásobník toaletních papírů</t>
  </si>
  <si>
    <t>-498892440</t>
  </si>
  <si>
    <t>197</t>
  </si>
  <si>
    <t>725821316</t>
  </si>
  <si>
    <t>Baterie výlevkové nástěnné pákové s otáčivým plochým ústím a délkou ramínka 300 mm</t>
  </si>
  <si>
    <t>97793079</t>
  </si>
  <si>
    <t>198</t>
  </si>
  <si>
    <t>725821325</t>
  </si>
  <si>
    <t>Baterie dřezové stojánkové pákové s otáčivým kulatým ústím a délkou ramínka 240 mm</t>
  </si>
  <si>
    <t>1419675270</t>
  </si>
  <si>
    <t>199</t>
  </si>
  <si>
    <t>725829101</t>
  </si>
  <si>
    <t>Montáž baterie nástěnné dřezové pákové a klasické</t>
  </si>
  <si>
    <t>1363127854</t>
  </si>
  <si>
    <t>200</t>
  </si>
  <si>
    <t>725822612</t>
  </si>
  <si>
    <t>Baterie umyvadlové stojánkové pákové s výpustí</t>
  </si>
  <si>
    <t>-97272389</t>
  </si>
  <si>
    <t>201</t>
  </si>
  <si>
    <t>725829121</t>
  </si>
  <si>
    <t>Montáž baterie umyvadlové nástěnné pákové a klasické ostatní typ</t>
  </si>
  <si>
    <t>-1672742949</t>
  </si>
  <si>
    <t>202</t>
  </si>
  <si>
    <t>725841311</t>
  </si>
  <si>
    <t>Baterie sprchové nástěnné pákové</t>
  </si>
  <si>
    <t>226861313</t>
  </si>
  <si>
    <t>203</t>
  </si>
  <si>
    <t>725849411</t>
  </si>
  <si>
    <t>Montáž baterie sprchové nástěnné s nastavitelnou výškou sprchy</t>
  </si>
  <si>
    <t>1249506750</t>
  </si>
  <si>
    <t>204</t>
  </si>
  <si>
    <t>725865322</t>
  </si>
  <si>
    <t>Zápachová uzávěrka sprchových van DN 40/50 s kulovým kloubem na odtoku a přepadovou trubicí</t>
  </si>
  <si>
    <t>-599698483</t>
  </si>
  <si>
    <t>205</t>
  </si>
  <si>
    <t>725861102</t>
  </si>
  <si>
    <t>Zápachové uzávěrky zařizovacích předmětů pro umyvadla DN 40</t>
  </si>
  <si>
    <t>-360099754</t>
  </si>
  <si>
    <t>206</t>
  </si>
  <si>
    <t>725869101</t>
  </si>
  <si>
    <t>Zápachové uzávěrky zařizovacích předmětů montáž zápachových uzávěrek umyvadlových do DN 40</t>
  </si>
  <si>
    <t>1720692920</t>
  </si>
  <si>
    <t>207</t>
  </si>
  <si>
    <t>725862103</t>
  </si>
  <si>
    <t>Zápachová uzávěrka pro dřezy DN 40/50</t>
  </si>
  <si>
    <t>1803840528</t>
  </si>
  <si>
    <t>208</t>
  </si>
  <si>
    <t>725869203</t>
  </si>
  <si>
    <t>Montáž zápachových uzávěrek džezových jednodílných DN 40</t>
  </si>
  <si>
    <t>256476742</t>
  </si>
  <si>
    <t>209</t>
  </si>
  <si>
    <t>725 R-01</t>
  </si>
  <si>
    <t>Směsovací termostatický směšovací ventil  DN 25 -  ochrana proti opaření - specifikace viz PD</t>
  </si>
  <si>
    <t>1316557330</t>
  </si>
  <si>
    <t>210</t>
  </si>
  <si>
    <t>998725101</t>
  </si>
  <si>
    <t>Přesun hmot tonážní pro zařizovací předměty v objektech v do 6 m</t>
  </si>
  <si>
    <t>-778293961</t>
  </si>
  <si>
    <t>726</t>
  </si>
  <si>
    <t>Zdravotechnika - předstěnové instalace</t>
  </si>
  <si>
    <t>211</t>
  </si>
  <si>
    <t>726131041</t>
  </si>
  <si>
    <t>Instalační předstěna - klozet závěsný v 1120 mm s ovládáním zepředu do lehkých stěn s kovovou kcí</t>
  </si>
  <si>
    <t>1427846130</t>
  </si>
  <si>
    <t>212</t>
  </si>
  <si>
    <t>998726111</t>
  </si>
  <si>
    <t>Přesun hmot tonážní pro instalační prefabrikáty v objektech v do 6 m</t>
  </si>
  <si>
    <t>-1987696838</t>
  </si>
  <si>
    <t>733</t>
  </si>
  <si>
    <t xml:space="preserve"> Ústřední vytápění</t>
  </si>
  <si>
    <t>213</t>
  </si>
  <si>
    <t>733223104</t>
  </si>
  <si>
    <t>Potrubí měděné tvrdé spojované měkkým pájením D 22x1</t>
  </si>
  <si>
    <t>1496854182</t>
  </si>
  <si>
    <t>214</t>
  </si>
  <si>
    <t>733223105</t>
  </si>
  <si>
    <t>Potrubí měděné tvrdé spojované měkkým pájením D 28x1,5</t>
  </si>
  <si>
    <t>-1728629876</t>
  </si>
  <si>
    <t>215</t>
  </si>
  <si>
    <t>733223107</t>
  </si>
  <si>
    <t>Potrubí měděné tvrdé spojované měkkým pájením D 42x1,5</t>
  </si>
  <si>
    <t>976668330</t>
  </si>
  <si>
    <t>216</t>
  </si>
  <si>
    <t>733224224</t>
  </si>
  <si>
    <t>Příplatek k potrubí měděnému za zhotovení přípojky z trubek měděných D 22x1</t>
  </si>
  <si>
    <t>2052538562</t>
  </si>
  <si>
    <t>217</t>
  </si>
  <si>
    <t>733224225</t>
  </si>
  <si>
    <t>Příplatek k potrubí měděnému za zhotovení přípojky z trubek měděných D 28x1,5</t>
  </si>
  <si>
    <t>-1991805573</t>
  </si>
  <si>
    <t>218</t>
  </si>
  <si>
    <t>733224227</t>
  </si>
  <si>
    <t>Příplatek k potrubí měděnému za zhotovení přípojky z trubek měděných D 42x1,5</t>
  </si>
  <si>
    <t>1628764262</t>
  </si>
  <si>
    <t>219</t>
  </si>
  <si>
    <t>733291102</t>
  </si>
  <si>
    <t>Zkouška těsnosti potrubí měděné do D 64x2</t>
  </si>
  <si>
    <t>159910470</t>
  </si>
  <si>
    <t>220</t>
  </si>
  <si>
    <t>UT R 1</t>
  </si>
  <si>
    <t>D+M spojovacích prvků a armatur neobsažených v položkách potrubí</t>
  </si>
  <si>
    <t>-534143312</t>
  </si>
  <si>
    <t>221</t>
  </si>
  <si>
    <t>998733101</t>
  </si>
  <si>
    <t>Přesun hmot tonážní pro rozvody potrubí v objektech v do 6 m</t>
  </si>
  <si>
    <t>-191227085</t>
  </si>
  <si>
    <t>735</t>
  </si>
  <si>
    <t>222</t>
  </si>
  <si>
    <t>735111810</t>
  </si>
  <si>
    <t>Demontáž otopného tělesa litinového článkového</t>
  </si>
  <si>
    <t>-1668000791</t>
  </si>
  <si>
    <t>223</t>
  </si>
  <si>
    <t>735151821</t>
  </si>
  <si>
    <t xml:space="preserve">Demontáž otopného tělesa deskového </t>
  </si>
  <si>
    <t>-560165042</t>
  </si>
  <si>
    <t>224</t>
  </si>
  <si>
    <t>735000912</t>
  </si>
  <si>
    <t>Vyregulování ventilu nebo kohoutu dvojregulačního s termostatickým ovládáním</t>
  </si>
  <si>
    <t>108650852</t>
  </si>
  <si>
    <t>225</t>
  </si>
  <si>
    <t>735152596a</t>
  </si>
  <si>
    <t>Otopné těleso panelové dvoudeskové, výška/délka 700/900 mm, výkon 1707 W</t>
  </si>
  <si>
    <t>1813964104</t>
  </si>
  <si>
    <t>226</t>
  </si>
  <si>
    <t>735152597a</t>
  </si>
  <si>
    <t>Otopné těleso panelové dvoudeskové , výška/délka 700/1000 mm, výkon 1897 W</t>
  </si>
  <si>
    <t>-197631005</t>
  </si>
  <si>
    <t>227</t>
  </si>
  <si>
    <t>735152599a</t>
  </si>
  <si>
    <t>Otopné těleso panelové dvoudeskové, výška/délka 700/1200 mm, výkon 2276 W</t>
  </si>
  <si>
    <t>693930869</t>
  </si>
  <si>
    <t>228</t>
  </si>
  <si>
    <t>735152683a</t>
  </si>
  <si>
    <t>Otopné těleso panelové třídeskové,  výška/délka 700/2000 mm , výkon 5446 W</t>
  </si>
  <si>
    <t>-1109602973</t>
  </si>
  <si>
    <t>229</t>
  </si>
  <si>
    <t>735152699a</t>
  </si>
  <si>
    <t>Otopné těleso panelové  třídeskové,  výška/délka 700/1400mm výkon 3812 W</t>
  </si>
  <si>
    <t>1456212973</t>
  </si>
  <si>
    <t>230</t>
  </si>
  <si>
    <t>735159210</t>
  </si>
  <si>
    <t>Montáž otopných těles panelových dvouřadých  délky do 1140 mm</t>
  </si>
  <si>
    <t>-634519337</t>
  </si>
  <si>
    <t>231</t>
  </si>
  <si>
    <t>735159220</t>
  </si>
  <si>
    <t>Montáž otopných těles panelových dvouřadých délky do 1500 mm</t>
  </si>
  <si>
    <t>1065500301</t>
  </si>
  <si>
    <t>232</t>
  </si>
  <si>
    <t>735159320</t>
  </si>
  <si>
    <t>Montáž otopných těles panelových třířadých  délky do 1500 mm</t>
  </si>
  <si>
    <t>-1825932077</t>
  </si>
  <si>
    <t>233</t>
  </si>
  <si>
    <t>735159340</t>
  </si>
  <si>
    <t>Montáž otopných těles panelových třířadých  délky do 2820 mm</t>
  </si>
  <si>
    <t>-1351485515</t>
  </si>
  <si>
    <t>234</t>
  </si>
  <si>
    <t>735191905</t>
  </si>
  <si>
    <t>Odvzdušnění otopných těles</t>
  </si>
  <si>
    <t>-1656546552</t>
  </si>
  <si>
    <t>235</t>
  </si>
  <si>
    <t>735191910</t>
  </si>
  <si>
    <t>Napuštění vody do otopných těles</t>
  </si>
  <si>
    <t>-401144812</t>
  </si>
  <si>
    <t>236</t>
  </si>
  <si>
    <t>735 R-01</t>
  </si>
  <si>
    <t xml:space="preserve">Provedení otopové zkoušky a vyregulování a odzkoušení funkčnosti otopné soustavy </t>
  </si>
  <si>
    <t>1391088486</t>
  </si>
  <si>
    <t>237</t>
  </si>
  <si>
    <t>735 R -02</t>
  </si>
  <si>
    <t xml:space="preserve">Dodávka a osazení regulačního ventilu na rozvodu teplovodu při vstupu do objektu ( před měřením).Pro regulaci  rozhraní primárního a sekundárního otopného media vnitřní otopné soustavy, vč. příslušenství   - specifikace viz PD </t>
  </si>
  <si>
    <t>-1506145413</t>
  </si>
  <si>
    <t>238</t>
  </si>
  <si>
    <t>998735101</t>
  </si>
  <si>
    <t>Přesun hmot tonážní pro otopná tělesa v objektech v do 6 m</t>
  </si>
  <si>
    <t>1214868714</t>
  </si>
  <si>
    <t>741</t>
  </si>
  <si>
    <t xml:space="preserve">Elektroinstalace - silnoproud </t>
  </si>
  <si>
    <t>239</t>
  </si>
  <si>
    <t>741120101</t>
  </si>
  <si>
    <t>Montáž vodič Cu izolovaný plný a laněný s PVC pláštěm žíla 0,15-16 mm2 zatažený (CY, CHAH-R(V))</t>
  </si>
  <si>
    <t>-1560925350</t>
  </si>
  <si>
    <t>240</t>
  </si>
  <si>
    <t>341110300</t>
  </si>
  <si>
    <t>kabel silový s Cu jádrem CYKY 3x1,5 mm2</t>
  </si>
  <si>
    <t>417261846</t>
  </si>
  <si>
    <t>241</t>
  </si>
  <si>
    <t>741 R-01</t>
  </si>
  <si>
    <t xml:space="preserve">D+M svítidlo  LED panel  přisazený, 1200x600 mm, 60W, IP20, 6000K,4980 lm,  včetně recykl. poplatku - specifikace viz PD </t>
  </si>
  <si>
    <t>-2056140379</t>
  </si>
  <si>
    <t>242</t>
  </si>
  <si>
    <t>741 R-02</t>
  </si>
  <si>
    <t xml:space="preserve">D+M svítidlo  LED panel  přisazený, 600x600 mm, 70W, 4000K,5900 lm, barva světla normální bílá  včetně recykl. poplatku - specifikace viz PD </t>
  </si>
  <si>
    <t>1915620314</t>
  </si>
  <si>
    <t>243</t>
  </si>
  <si>
    <t>741 R-03</t>
  </si>
  <si>
    <t xml:space="preserve">D+M svítidlo  LED přisazené, dl. 225/225 mm, 18W,  2800K,  včetně recykl. poplatku - specifikace viz PD </t>
  </si>
  <si>
    <t>16412007</t>
  </si>
  <si>
    <t>244</t>
  </si>
  <si>
    <t>741 R-04</t>
  </si>
  <si>
    <t xml:space="preserve">D+M svítidlo  LED zářivka , přisazená, dl. 600 mm, 9W,  6500K, 810 lm, barva světla studená bílá, včetně recykl. poplatku - specifikace viz PD </t>
  </si>
  <si>
    <t>2055369567</t>
  </si>
  <si>
    <t>245</t>
  </si>
  <si>
    <t>ESIL R 1</t>
  </si>
  <si>
    <t xml:space="preserve">Demontáž původních svitidel </t>
  </si>
  <si>
    <t>-279308143</t>
  </si>
  <si>
    <t>246</t>
  </si>
  <si>
    <t>ESIL R 4</t>
  </si>
  <si>
    <t xml:space="preserve">Prověření napojení na stávající rozvody  silnoproudu </t>
  </si>
  <si>
    <t>1262931566</t>
  </si>
  <si>
    <t>247</t>
  </si>
  <si>
    <t>ESIL R 5</t>
  </si>
  <si>
    <t>Stavební přípomoce pro elektroinstalaci silnoproud</t>
  </si>
  <si>
    <t>-1572900918</t>
  </si>
  <si>
    <t>751</t>
  </si>
  <si>
    <t>Vzduchotechnika</t>
  </si>
  <si>
    <t>248</t>
  </si>
  <si>
    <t>751398021</t>
  </si>
  <si>
    <t>Mtž větrací mřížky stěnové do 0,040 m2</t>
  </si>
  <si>
    <t>-1960407455</t>
  </si>
  <si>
    <t>"D.1.1.3.30 -  výpis klempířských prvků 7/K , průměr 100 mm" 12</t>
  </si>
  <si>
    <t>249</t>
  </si>
  <si>
    <t>R-7/K</t>
  </si>
  <si>
    <t xml:space="preserve">Mřížka odvětrávací </t>
  </si>
  <si>
    <t>1134257542</t>
  </si>
  <si>
    <t>"D.1.1.3.30 - výpis klempířských prvků 7/K , průměr 100 mm" 12</t>
  </si>
  <si>
    <t>762</t>
  </si>
  <si>
    <t>Konstrukce tesařské</t>
  </si>
  <si>
    <t>250</t>
  </si>
  <si>
    <t>762341024</t>
  </si>
  <si>
    <t>Bednění střech rovných z desek OSB tl 19 mm</t>
  </si>
  <si>
    <t>-882004655</t>
  </si>
  <si>
    <t>"Atika" 153,055*0,46</t>
  </si>
  <si>
    <t>251</t>
  </si>
  <si>
    <t>R- 001</t>
  </si>
  <si>
    <t>Příplatek za vyspádování atik a říms - celkové délky 153,055 m</t>
  </si>
  <si>
    <t>-432990120</t>
  </si>
  <si>
    <t>252</t>
  </si>
  <si>
    <t>998762101</t>
  </si>
  <si>
    <t>Přesun hmot tonážní pro kce tesařské v objektech v do 6 m</t>
  </si>
  <si>
    <t>671460294</t>
  </si>
  <si>
    <t>764</t>
  </si>
  <si>
    <t>Konstrukce klempířské</t>
  </si>
  <si>
    <t>253</t>
  </si>
  <si>
    <t>764002851</t>
  </si>
  <si>
    <t>Demontáž oplechování parapetů do suti</t>
  </si>
  <si>
    <t>-1425122305</t>
  </si>
  <si>
    <t>254</t>
  </si>
  <si>
    <t>764224407</t>
  </si>
  <si>
    <t>Oplechování horních ploch a nadezdívek (atik) bez rohů z Al plechu mechanicky kotvené rš 580 mm</t>
  </si>
  <si>
    <t>986555064</t>
  </si>
  <si>
    <t>"D1.1.3.30. - výpis prvků - 6/K"</t>
  </si>
  <si>
    <t>"(Obvod_Jih+Obvod_Západ+Obvod_Východ+Obvod_Sever)"153,055</t>
  </si>
  <si>
    <t>255</t>
  </si>
  <si>
    <t>764226444a</t>
  </si>
  <si>
    <t>Oplechování parapetů rovných celoplošně lepené z Al plechu rš 260 mm</t>
  </si>
  <si>
    <t>1259047242</t>
  </si>
  <si>
    <t>"D1.1.3.30. - Výpis klempířských prvků 1/K" 1,16*47</t>
  </si>
  <si>
    <t>"D1.1.3.30. - Výpis klempířských prvků 2/K" 2,955*12</t>
  </si>
  <si>
    <t>"D1.1.3.30. - Výpis klempířských prvků 3/K" 3,63*10</t>
  </si>
  <si>
    <t>"D1.1.3.30. - Výpis klempířských prvků 4/K" 3,75*6</t>
  </si>
  <si>
    <t>"D1.1.3.30. - Výpis klempířských prvků 5/K" 2,775*2</t>
  </si>
  <si>
    <t>256</t>
  </si>
  <si>
    <t>764548323</t>
  </si>
  <si>
    <t>Svody kruhové včetně objímek, kolen, odskoků z TiZn lesklého plechu průměru 100 mm</t>
  </si>
  <si>
    <t>1299586448</t>
  </si>
  <si>
    <t>257</t>
  </si>
  <si>
    <t>998764101</t>
  </si>
  <si>
    <t>Přesun hmot tonážní pro konstrukce klempířské v objektech v do 6 m</t>
  </si>
  <si>
    <t>-173040600</t>
  </si>
  <si>
    <t>766</t>
  </si>
  <si>
    <t>Konstrukce truhlářské</t>
  </si>
  <si>
    <t>258</t>
  </si>
  <si>
    <t>766622135</t>
  </si>
  <si>
    <t>Montáž plastových oken plochy přes 1 m2 otevíravých výšky do 1,5m s rámem do celostěnových panelů</t>
  </si>
  <si>
    <t>116958083</t>
  </si>
  <si>
    <t>"D1.1.3.29 výpis výplní otvorů ozn. 01" 47* (1,16*1,46)</t>
  </si>
  <si>
    <t>259</t>
  </si>
  <si>
    <t>R-O1</t>
  </si>
  <si>
    <t xml:space="preserve">Okno plastové jednokřídlé. otevíravé, sklopné , 1160x1460 - ozn.01 - specifikace viz PD </t>
  </si>
  <si>
    <t>-1568029597</t>
  </si>
  <si>
    <t>"D1.1.3.29 - výpis výplní otvorů" 47</t>
  </si>
  <si>
    <t>260</t>
  </si>
  <si>
    <t>766622137</t>
  </si>
  <si>
    <t>Montáž plastových oken plochy přes 1 m2 otevíravých výšky přes 2,5 m s rámem do celostěnových panelů</t>
  </si>
  <si>
    <t>1425073138</t>
  </si>
  <si>
    <t>"D1.1.3.29. výpis výplní otvorů ozn.02"                                 12*(2,955*1,46)</t>
  </si>
  <si>
    <t>"D1.1.3.29. výpis výplní otvorů - ozn. 03,04,05,06,07,08,09,10"</t>
  </si>
  <si>
    <t>4*(3,75*2,56)+3*(3,75*2,56)+4*(3,75*2,56)+2*(3,75*2,56)+1*(3,75*2,56)+1*(3,75*2,56)+1*(3,75*2,56)+2*(3,75*2,56)</t>
  </si>
  <si>
    <t>261</t>
  </si>
  <si>
    <t>R-O2</t>
  </si>
  <si>
    <t xml:space="preserve">Okno plastové, otevíravé, sklopné , 2955 x1460  - ozn.02 - specifikace viz PD </t>
  </si>
  <si>
    <t>139808114</t>
  </si>
  <si>
    <t>"D.1.1.3.29 - výpis výplní otvorů ozn.O2" 12</t>
  </si>
  <si>
    <t>262</t>
  </si>
  <si>
    <t>R-O3</t>
  </si>
  <si>
    <t xml:space="preserve">Sestava  plastového  okna -  otevíravé, sklopné,rozměr  3750x2560 mm - ozn. 03 - specifikace viz PD </t>
  </si>
  <si>
    <t>-1097842752</t>
  </si>
  <si>
    <t>"D1.1.3.29. - výpis výplní otvorů ozn. 03"    4</t>
  </si>
  <si>
    <t>263</t>
  </si>
  <si>
    <t>R-O4</t>
  </si>
  <si>
    <t xml:space="preserve">Sestava  plastového okna  -  otevíravé, sklopné,  rozměr  3750x2560 mm - ozn.04 - specifikace viz PD </t>
  </si>
  <si>
    <t>-899120366</t>
  </si>
  <si>
    <t>"D1.1.3.29 výpis výplní otvorů ozn. 04" 3</t>
  </si>
  <si>
    <t>264</t>
  </si>
  <si>
    <t>R-O5</t>
  </si>
  <si>
    <t xml:space="preserve">Sestava  plastového okna -  otevíravé, sklopné, rozměr 3750x2560 mm - ozn.05 - specifikace viz PD </t>
  </si>
  <si>
    <t>-2071667384</t>
  </si>
  <si>
    <t>"D1.1.3.29 -  výpis výplní otvorů ozn. 05" 4</t>
  </si>
  <si>
    <t>265</t>
  </si>
  <si>
    <t>R-O6</t>
  </si>
  <si>
    <t xml:space="preserve">Sestava  plastového okna -  otevíravé, sklopné, rozměr 3750x2560 mm - ozn.06 - specifikace viz PD </t>
  </si>
  <si>
    <t>-1085230146</t>
  </si>
  <si>
    <t>"D1.1.3.29  - výpis výplní otvorů ozn. 06" 2</t>
  </si>
  <si>
    <t>266</t>
  </si>
  <si>
    <t>R-O7</t>
  </si>
  <si>
    <t xml:space="preserve">Sestava  plastového okna -  otevíravé, sklopné, rozměr 3750x2560 - ozn.07 - specifikace viz PD </t>
  </si>
  <si>
    <t>-175423084</t>
  </si>
  <si>
    <t>"D1.1.3.29 -  výpis výplní otvorů ozn. 07"   1</t>
  </si>
  <si>
    <t xml:space="preserve">Součet  </t>
  </si>
  <si>
    <t>267</t>
  </si>
  <si>
    <t>R-O8</t>
  </si>
  <si>
    <t xml:space="preserve">Sestava plastového okna -  otevíravé, sklopné, rozměr  3750x2560 mm- ozn.08 - specifikace viz PD </t>
  </si>
  <si>
    <t>-1861231480</t>
  </si>
  <si>
    <t>"D1.1.3.29  - výpis výplní otvorů ozn. 08" 1</t>
  </si>
  <si>
    <t>268</t>
  </si>
  <si>
    <t>R-O9</t>
  </si>
  <si>
    <t xml:space="preserve">Sestava plastového okna - otevíravé, sklopné, rozměr 3750x2560 mm - ozn.09 - specifikace viz PD </t>
  </si>
  <si>
    <t>-1040110953</t>
  </si>
  <si>
    <t>"D1.1.3.29 výpis výplní otvorů ozn. 09"1</t>
  </si>
  <si>
    <t>269</t>
  </si>
  <si>
    <t>R-O10</t>
  </si>
  <si>
    <t xml:space="preserve">Sestava plastového okna - otevíravé, sklopné, rozměr 3750x2560 mm - ozn.O10 - specifikace viz PD </t>
  </si>
  <si>
    <t>-530594316</t>
  </si>
  <si>
    <t>"D1.1.3.29 výpis výplní otvorů ozn. O10"       2</t>
  </si>
  <si>
    <t>270</t>
  </si>
  <si>
    <t>766441821</t>
  </si>
  <si>
    <t>Demontáž parapetních desek dřevěných nebo plastových šířky do 30 cm délky přes 1,0 m</t>
  </si>
  <si>
    <t>-1833683942</t>
  </si>
  <si>
    <t>271</t>
  </si>
  <si>
    <t>766694122</t>
  </si>
  <si>
    <t>Montáž parapetních dřevěných nebo plastových šířky přes 30 cm délky do 1,6 m</t>
  </si>
  <si>
    <t>-1205204492</t>
  </si>
  <si>
    <t>272</t>
  </si>
  <si>
    <t>766694123</t>
  </si>
  <si>
    <t>Montáž parapetních desek  plastových šířky přes 30 cm délky do 2,6 m</t>
  </si>
  <si>
    <t>-1545839451</t>
  </si>
  <si>
    <t>"okna  O03-O10" 18</t>
  </si>
  <si>
    <t>273</t>
  </si>
  <si>
    <t>766694124</t>
  </si>
  <si>
    <t>Montáž parapetních dřevěných nebo plastových šířky přes 30 cm délky přes 2,6 m</t>
  </si>
  <si>
    <t>573659254</t>
  </si>
  <si>
    <t>274</t>
  </si>
  <si>
    <t>611444000a</t>
  </si>
  <si>
    <t>parapet plastový vnitřní bílý  15 x 2 x 100 cm</t>
  </si>
  <si>
    <t>310408113</t>
  </si>
  <si>
    <t>18*1,82+47*1,16+12*2,955</t>
  </si>
  <si>
    <t>275</t>
  </si>
  <si>
    <t>611444150</t>
  </si>
  <si>
    <t>koncovka k parapetu plastovému vnitřnímu 1 pár</t>
  </si>
  <si>
    <t>660737690</t>
  </si>
  <si>
    <t>276</t>
  </si>
  <si>
    <t>766812840</t>
  </si>
  <si>
    <t>Demontáž kuchyňských linek dřevěných nebo kovových délky do 2,1 m</t>
  </si>
  <si>
    <t>1345896663</t>
  </si>
  <si>
    <t>277</t>
  </si>
  <si>
    <t>R-11</t>
  </si>
  <si>
    <t>D+M kuchyňské sestavy</t>
  </si>
  <si>
    <t>1854624751</t>
  </si>
  <si>
    <t>344</t>
  </si>
  <si>
    <t>998766201</t>
  </si>
  <si>
    <t>Přesun hmot procentní pro konstrukce truhlářské v objektech v do 6 m</t>
  </si>
  <si>
    <t>%</t>
  </si>
  <si>
    <t>104761950</t>
  </si>
  <si>
    <t>767</t>
  </si>
  <si>
    <t>Konstrukce zámečnické</t>
  </si>
  <si>
    <t>279</t>
  </si>
  <si>
    <t>767640112</t>
  </si>
  <si>
    <t>Montáž dveří  vchodových jednokřídlových s nadsvětlíkem</t>
  </si>
  <si>
    <t>-2076494697</t>
  </si>
  <si>
    <t>"D.1.1.3.29 - P/D3"1</t>
  </si>
  <si>
    <t>"D.1.1.3.29. - P/D4"1</t>
  </si>
  <si>
    <t>280</t>
  </si>
  <si>
    <t>R-P/D3</t>
  </si>
  <si>
    <t xml:space="preserve">Hliníkové dveře vchodové, 1-křídlé, otevíravé, prosklené -  - specifikace viz PD </t>
  </si>
  <si>
    <t>293803839</t>
  </si>
  <si>
    <t>"D.1.1.3.29. - P/D3"1</t>
  </si>
  <si>
    <t>281</t>
  </si>
  <si>
    <t>R-P/D4</t>
  </si>
  <si>
    <t xml:space="preserve">Hliníkové dveře vchodové, 1-křídlé, otevíravé, prosklené  - specifikace viz PD </t>
  </si>
  <si>
    <t>679374252</t>
  </si>
  <si>
    <t>"D.1.1.3.29. P/D4"1</t>
  </si>
  <si>
    <t>282</t>
  </si>
  <si>
    <t>767640224</t>
  </si>
  <si>
    <t xml:space="preserve">Montáž dveří hliníkových vchodových dvoukřídlových s pevným bočním dílem a nadsvětlíkem </t>
  </si>
  <si>
    <t>-1078809254</t>
  </si>
  <si>
    <t>"D.1.1.3.29. D1"2</t>
  </si>
  <si>
    <t>"D.1.1.3.29. D2"2</t>
  </si>
  <si>
    <t>283</t>
  </si>
  <si>
    <t>R-D1</t>
  </si>
  <si>
    <t xml:space="preserve">Hliníkové dveře vchodové dvojkřídlé otevíravé s nadsvětlíkem a bočními díly   - specifikace viz PD </t>
  </si>
  <si>
    <t>1353078767</t>
  </si>
  <si>
    <t>"D.1.1.3.29.  - D1"2</t>
  </si>
  <si>
    <t>284</t>
  </si>
  <si>
    <t>R-D2</t>
  </si>
  <si>
    <t xml:space="preserve">Hliníkové dveře vchodové dvojkřídlé otevíravé s nadsvětlíkem a bočními díly  - specifikace viz PD </t>
  </si>
  <si>
    <t>-1589444750</t>
  </si>
  <si>
    <t>"D.1.1.3.29. -  D2"2</t>
  </si>
  <si>
    <t>285</t>
  </si>
  <si>
    <t>767812216a</t>
  </si>
  <si>
    <t xml:space="preserve">Montáž markýz šířky do 13000 mm </t>
  </si>
  <si>
    <t>1142519294</t>
  </si>
  <si>
    <t>286</t>
  </si>
  <si>
    <t>R-9/Z</t>
  </si>
  <si>
    <t>Lamelová markýza - hliníkový rám s výplní s hliníkovými lamelami - rozměr 11730 x1380 mm</t>
  </si>
  <si>
    <t>1685263923</t>
  </si>
  <si>
    <t>"D1.1.3.31. výpis zámečnických  výrobků - 9/Z"    4</t>
  </si>
  <si>
    <t>287</t>
  </si>
  <si>
    <t>767812612</t>
  </si>
  <si>
    <t>Montáž markýz fasádních 3500 mm</t>
  </si>
  <si>
    <t>-1998216459</t>
  </si>
  <si>
    <t>"D.1.1.3.31. -  4/Z"1</t>
  </si>
  <si>
    <t>288</t>
  </si>
  <si>
    <t>R-4/Z</t>
  </si>
  <si>
    <t xml:space="preserve">Skleněná markýza nad prostředním vchodem </t>
  </si>
  <si>
    <t>-1471777146</t>
  </si>
  <si>
    <t>289</t>
  </si>
  <si>
    <t>767812613</t>
  </si>
  <si>
    <t>Montáž markýz fasádních 5000 mm</t>
  </si>
  <si>
    <t>1170755438</t>
  </si>
  <si>
    <t>"D.1.1.3.31. 5/Z" 2</t>
  </si>
  <si>
    <t>290</t>
  </si>
  <si>
    <t>R-5/Z</t>
  </si>
  <si>
    <t>Skleněná markýza nad bočními vchody</t>
  </si>
  <si>
    <t>-348429837</t>
  </si>
  <si>
    <t>291</t>
  </si>
  <si>
    <t>R-1/Z</t>
  </si>
  <si>
    <t xml:space="preserve">Montáž ocelového zábradlí se skleněným zábradlím, včetně dodávky materiálu  - ozn. 1/Z- specifikace dle PD </t>
  </si>
  <si>
    <t>-78216246</t>
  </si>
  <si>
    <t>"D.1.1.3.31.výpis zámečnických prvků- 1/Z"   1</t>
  </si>
  <si>
    <t>292</t>
  </si>
  <si>
    <t>R-2/Z</t>
  </si>
  <si>
    <t xml:space="preserve">Montáž ocelového zábradlí se skleněným zábradlím včetně dodávky materiálu  - ozn. 2/Z- specifikace dle PD </t>
  </si>
  <si>
    <t>1462153183</t>
  </si>
  <si>
    <t>"D.1.1.3.31.výpis zámečnických prvků- 2/Z"  1</t>
  </si>
  <si>
    <t>293</t>
  </si>
  <si>
    <t>R-3/Z</t>
  </si>
  <si>
    <t xml:space="preserve">Montáž ocelového zábradlí,  včetně dodávky materiálu  - ozn. 3/Z- specifikace dle PD </t>
  </si>
  <si>
    <t>-185711659</t>
  </si>
  <si>
    <t>"D.1.1.3.31. - výpis zámečnických prvků- 3/Z" 2</t>
  </si>
  <si>
    <t>294</t>
  </si>
  <si>
    <t>R-6/Z</t>
  </si>
  <si>
    <t xml:space="preserve">Montáž skleněného zábradlí včetně dodávky materiálu - ozn.6/Z- specifikace dle PD </t>
  </si>
  <si>
    <t>-1338567090</t>
  </si>
  <si>
    <t>"D1.1.3.31.  - výpis zámečnických  výrobků - 6/Z"  6</t>
  </si>
  <si>
    <t>295</t>
  </si>
  <si>
    <t>R-7/Z</t>
  </si>
  <si>
    <t xml:space="preserve">Montáž skleněného zábradlí včetně dodávky materiálu - ozn. 7/Z- specifikace dle PD </t>
  </si>
  <si>
    <t>1571462560</t>
  </si>
  <si>
    <t>"D1.1.3.31. výpis zámečnických  výrobků - 7/Z"5</t>
  </si>
  <si>
    <t>296</t>
  </si>
  <si>
    <t>R-8/Z</t>
  </si>
  <si>
    <t xml:space="preserve">Montáž skleněného zábradlí včetně dodávky materiálu - ozn. 8/Z- specifikace dle PD </t>
  </si>
  <si>
    <t>-1180472401</t>
  </si>
  <si>
    <t>"D1.1.3.31. výpis zámečnických  výrobků - 8/Z"5</t>
  </si>
  <si>
    <t>297</t>
  </si>
  <si>
    <t>767-0s1</t>
  </si>
  <si>
    <t>D+M vnitřní čistící rohož na jemné nečistoty - samonosné rohože s hliníkovým  profilem šířky 27 mm , spojené nerezovými lanky , rozměr 600x1200 mm</t>
  </si>
  <si>
    <t xml:space="preserve">ks </t>
  </si>
  <si>
    <t>772125184</t>
  </si>
  <si>
    <t>298</t>
  </si>
  <si>
    <t>767 Os02</t>
  </si>
  <si>
    <t>D+M ventilační mřížka z extrudovaného hliníku , rozměr 600x200 mm</t>
  </si>
  <si>
    <t>-716211489</t>
  </si>
  <si>
    <t>345</t>
  </si>
  <si>
    <t>998767201</t>
  </si>
  <si>
    <t>Přesun hmot procentní pro zámečnické konstrukce v objektech v do 6 m</t>
  </si>
  <si>
    <t>1544847954</t>
  </si>
  <si>
    <t>771</t>
  </si>
  <si>
    <t>Podlahy z dlaždic</t>
  </si>
  <si>
    <t>300</t>
  </si>
  <si>
    <t>771574131</t>
  </si>
  <si>
    <t>Montáž podlah keramických režných protiskluzných lepených flexibilním lepidlem do 50 ks/m2</t>
  </si>
  <si>
    <t>1718677089</t>
  </si>
  <si>
    <t xml:space="preserve">"dlažba - S7,S8,S9,S10" </t>
  </si>
  <si>
    <t>3,75*1,25*2+(3,75+3,75+3,75)*1,24*2+(3,745+3,75)*1,25+(3,825+3,75+3,725)*1,25*2+3,75*1,07*2</t>
  </si>
  <si>
    <t>"umývarna +WC dětské - 1.NP a 2.NP " 25,4*2</t>
  </si>
  <si>
    <t>" umývárna +WC 1.NP a 2.NP"                  25</t>
  </si>
  <si>
    <t>301</t>
  </si>
  <si>
    <t>597613070</t>
  </si>
  <si>
    <t>dlaždice keramické 29,5 x 59,5 x 1 cm</t>
  </si>
  <si>
    <t>286349768</t>
  </si>
  <si>
    <t>82,919*1,1</t>
  </si>
  <si>
    <t>302</t>
  </si>
  <si>
    <t>597614310</t>
  </si>
  <si>
    <t>dlaždice keramické slinuté neglazované 19,8 x 19,8 x 0,9 cm</t>
  </si>
  <si>
    <t>887630328</t>
  </si>
  <si>
    <t>75,8*1,1</t>
  </si>
  <si>
    <t>303</t>
  </si>
  <si>
    <t>771591111</t>
  </si>
  <si>
    <t>Podlahy penetrace podkladu</t>
  </si>
  <si>
    <t>-1474295917</t>
  </si>
  <si>
    <t>304</t>
  </si>
  <si>
    <t>771990112</t>
  </si>
  <si>
    <t>Vyrovnání podkladu samonivelační stěrkou tl 4 mm pevnosti 30 Mpa</t>
  </si>
  <si>
    <t>1819486729</t>
  </si>
  <si>
    <t>305</t>
  </si>
  <si>
    <t>771990192</t>
  </si>
  <si>
    <t>Příplatek k vyrovnání podkladu dlažby samonivelační stěrkou pevnosti 30 Mpa ZKD 1 mm tloušťky</t>
  </si>
  <si>
    <t>-1900261215</t>
  </si>
  <si>
    <t>158,719*2</t>
  </si>
  <si>
    <t>998771101</t>
  </si>
  <si>
    <t>Přesun hmot tonážní pro podlahy z dlaždic v objektech v do 6 m</t>
  </si>
  <si>
    <t>1014836073</t>
  </si>
  <si>
    <t>781</t>
  </si>
  <si>
    <t>Dokončovací práce - obklady</t>
  </si>
  <si>
    <t>307</t>
  </si>
  <si>
    <t>781414112</t>
  </si>
  <si>
    <t>Montáž obkladaček keramických lepených flexibilním lepidlem</t>
  </si>
  <si>
    <t>-1014663985</t>
  </si>
  <si>
    <t>"umývarna +WC dětské - 1.NP a 2.NP " 24,9*2</t>
  </si>
  <si>
    <t>" umývárna +WC 1.NP a 2.NP"                  41*2</t>
  </si>
  <si>
    <t>"kuchyňka  1.NP a 2.NP"                             15,5</t>
  </si>
  <si>
    <t>308</t>
  </si>
  <si>
    <t>597611550</t>
  </si>
  <si>
    <t>dlaždice keramické 20 x 20 x 0,75 cm</t>
  </si>
  <si>
    <t>1202350764</t>
  </si>
  <si>
    <t>ker_obklad*1,1</t>
  </si>
  <si>
    <t>309</t>
  </si>
  <si>
    <t>781494111</t>
  </si>
  <si>
    <t>Plastové profily rohové lepené flexibilním lepidlem</t>
  </si>
  <si>
    <t>-1052555082</t>
  </si>
  <si>
    <t>310</t>
  </si>
  <si>
    <t>781494511</t>
  </si>
  <si>
    <t>Plastové profily ukončovací lepené flexibilním lepidlem</t>
  </si>
  <si>
    <t>319524756</t>
  </si>
  <si>
    <t>311</t>
  </si>
  <si>
    <t>998781101</t>
  </si>
  <si>
    <t>Přesun hmot tonážní pro obklady keramické v objektech v do 6 m</t>
  </si>
  <si>
    <t>1790719817</t>
  </si>
  <si>
    <t>784</t>
  </si>
  <si>
    <t>Dokončovací práce - malby a tapety</t>
  </si>
  <si>
    <t>312</t>
  </si>
  <si>
    <t>784181101</t>
  </si>
  <si>
    <t>Základní akrylátová jednonásobná penetrace podkladu v místnostech výšky do 3,80m</t>
  </si>
  <si>
    <t>-1925138180</t>
  </si>
  <si>
    <t>"Výmalba vnitřních stěn po výměně oken</t>
  </si>
  <si>
    <t>"výmalba po ostatních ploch "300</t>
  </si>
  <si>
    <t>"stropy" 105</t>
  </si>
  <si>
    <t>313</t>
  </si>
  <si>
    <t>784221101</t>
  </si>
  <si>
    <t>Dvojnásobné bílé malby  ze směsí za sucha dobře otěruvzdorných v místnostech do 3,80 m</t>
  </si>
  <si>
    <t>489419735</t>
  </si>
  <si>
    <t>786</t>
  </si>
  <si>
    <t>Dokončovací práce - čalounické úpravy</t>
  </si>
  <si>
    <t>314</t>
  </si>
  <si>
    <t>786624111</t>
  </si>
  <si>
    <t>Montáž lamelové žaluzie do oken zdvojených dřevěných otevíravých, sklápěcích a vyklápěcích</t>
  </si>
  <si>
    <t>2102733705</t>
  </si>
  <si>
    <t>315</t>
  </si>
  <si>
    <t>553462000</t>
  </si>
  <si>
    <t>žaluzie horizontální interiérové</t>
  </si>
  <si>
    <t>-1082297805</t>
  </si>
  <si>
    <t>316</t>
  </si>
  <si>
    <t>998786101</t>
  </si>
  <si>
    <t>Přesun hmot tonážní pro čalounické úpravy v objektech v do 6 m</t>
  </si>
  <si>
    <t>624945594</t>
  </si>
  <si>
    <t>Práce a dodávky M</t>
  </si>
  <si>
    <t>21-M</t>
  </si>
  <si>
    <t>Elektromontáže</t>
  </si>
  <si>
    <t>317</t>
  </si>
  <si>
    <t>R-P9</t>
  </si>
  <si>
    <t>Stávající hromosvod - demontovat vedení po fasádě a střeše -  dle výpisu poznámek - P9</t>
  </si>
  <si>
    <t>1593596917</t>
  </si>
  <si>
    <t>"D.1.1.3.32. -  P9"1</t>
  </si>
  <si>
    <t>318</t>
  </si>
  <si>
    <t>210220002</t>
  </si>
  <si>
    <t>Montáž uzemňovacích vedení vodičů FeZn pomocí svorek na povrchu drátem nebo lanem do 10 mm</t>
  </si>
  <si>
    <t>-186496598</t>
  </si>
  <si>
    <t>319</t>
  </si>
  <si>
    <t>354410730</t>
  </si>
  <si>
    <t>drát průměr 10 mm FeZn</t>
  </si>
  <si>
    <t>1687960818</t>
  </si>
  <si>
    <t>16*0,4*1,15</t>
  </si>
  <si>
    <t>320</t>
  </si>
  <si>
    <t>210220101</t>
  </si>
  <si>
    <t>Montáž hromosvodného vedení svodových vodičů s podpěrami průměru do 10 mm</t>
  </si>
  <si>
    <t>1121657908</t>
  </si>
  <si>
    <t>321</t>
  </si>
  <si>
    <t>354410720</t>
  </si>
  <si>
    <t>drát průměr 8 mm FeZn</t>
  </si>
  <si>
    <t>584721534</t>
  </si>
  <si>
    <t>(vodič_1*0,4)*1,05</t>
  </si>
  <si>
    <t>322</t>
  </si>
  <si>
    <t>354414150</t>
  </si>
  <si>
    <t>podpěra vedení PV 1b 15 FeZn do zdiva 150 mm</t>
  </si>
  <si>
    <t>514108452</t>
  </si>
  <si>
    <t>323</t>
  </si>
  <si>
    <t>210220231</t>
  </si>
  <si>
    <t>Montáž tyčí jímacích délky do 3 m na stojan</t>
  </si>
  <si>
    <t>201106538</t>
  </si>
  <si>
    <t>324</t>
  </si>
  <si>
    <t>354410550</t>
  </si>
  <si>
    <t>tyč jímací s kovaným hrotem JK 1,5 1500 mm FeZn</t>
  </si>
  <si>
    <t>749222213</t>
  </si>
  <si>
    <t>325</t>
  </si>
  <si>
    <t>210220301</t>
  </si>
  <si>
    <t>Montáž svorek hromosvodných typu SS, SR 03 se 2 šrouby</t>
  </si>
  <si>
    <t>-2062383863</t>
  </si>
  <si>
    <t>"6 svodů"6*2</t>
  </si>
  <si>
    <t>326</t>
  </si>
  <si>
    <t>354420330</t>
  </si>
  <si>
    <t>svorka uzemnění  SS nerez spojovací</t>
  </si>
  <si>
    <t>984732318</t>
  </si>
  <si>
    <t>327</t>
  </si>
  <si>
    <t>210220302</t>
  </si>
  <si>
    <t>Montáž svorek hromosvodných typu ST, SJ, SK, SZ, SR 01, 02 se 3 a více šrouby</t>
  </si>
  <si>
    <t>305519368</t>
  </si>
  <si>
    <t>"6 svodů" 2*6</t>
  </si>
  <si>
    <t>328</t>
  </si>
  <si>
    <t>354420410</t>
  </si>
  <si>
    <t>svorka uzemnění SJ1b nerez k jímací tyči</t>
  </si>
  <si>
    <t>781549290</t>
  </si>
  <si>
    <t>329</t>
  </si>
  <si>
    <t>354420340</t>
  </si>
  <si>
    <t>svorka uzemnění  SZa nerez zkušební</t>
  </si>
  <si>
    <t>874746370</t>
  </si>
  <si>
    <t>330</t>
  </si>
  <si>
    <t>354420430</t>
  </si>
  <si>
    <t>svorka uzemnění ST nerez na vodovodní potrubí a okapové roury</t>
  </si>
  <si>
    <t>-2007748382</t>
  </si>
  <si>
    <t>331</t>
  </si>
  <si>
    <t>210220362</t>
  </si>
  <si>
    <t>Montáž tyčí zemnicích délky do 4,5 m</t>
  </si>
  <si>
    <t>825717729</t>
  </si>
  <si>
    <t>3*4</t>
  </si>
  <si>
    <t>332</t>
  </si>
  <si>
    <t>354420900</t>
  </si>
  <si>
    <t>tyč zemnící ZT 2,0  2m, FeZn</t>
  </si>
  <si>
    <t>-460586073</t>
  </si>
  <si>
    <t>333</t>
  </si>
  <si>
    <t>210220372</t>
  </si>
  <si>
    <t>Montáž ochranných prvků - úhelníků nebo trubek do zdiva</t>
  </si>
  <si>
    <t>1276923898</t>
  </si>
  <si>
    <t>"6 svodů " 2*6</t>
  </si>
  <si>
    <t>334</t>
  </si>
  <si>
    <t>354418440</t>
  </si>
  <si>
    <t>držák ochranného úhelníku boční se středovým  vrutem DUDa-18 nerez</t>
  </si>
  <si>
    <t>1101404459</t>
  </si>
  <si>
    <t>úhelník_1*4</t>
  </si>
  <si>
    <t>335</t>
  </si>
  <si>
    <t>354418040</t>
  </si>
  <si>
    <t>trubka ochranná  OT 1,7 nerez</t>
  </si>
  <si>
    <t>1702511898</t>
  </si>
  <si>
    <t>336</t>
  </si>
  <si>
    <t>354418020</t>
  </si>
  <si>
    <t>úhelník ochranný  OU 1,7 nerez</t>
  </si>
  <si>
    <t>-1616988219</t>
  </si>
  <si>
    <t>337</t>
  </si>
  <si>
    <t>210220401</t>
  </si>
  <si>
    <t>Montáž vedení hromosvodné - štítků k označení svodů</t>
  </si>
  <si>
    <t>-727641483</t>
  </si>
  <si>
    <t>338</t>
  </si>
  <si>
    <t>735345100</t>
  </si>
  <si>
    <t>tabulka bezpečnostní s tiskem 2 barvy A4 210x297 mm</t>
  </si>
  <si>
    <t>-252694618</t>
  </si>
  <si>
    <t>339</t>
  </si>
  <si>
    <t>210220411</t>
  </si>
  <si>
    <t>Montáž vedení hromosvodné - napínacích šroubů s okem včetně dodávky a vypnutí svodu</t>
  </si>
  <si>
    <t>-1492801566</t>
  </si>
  <si>
    <t>"6 svodů " 6*2</t>
  </si>
  <si>
    <t>340</t>
  </si>
  <si>
    <t>R-2102HZS</t>
  </si>
  <si>
    <t>Revize hromosvodu</t>
  </si>
  <si>
    <t>-184884853</t>
  </si>
  <si>
    <t>341</t>
  </si>
  <si>
    <t>741820001</t>
  </si>
  <si>
    <t>Měření zemních odporů zemniče</t>
  </si>
  <si>
    <t>-1951179183</t>
  </si>
  <si>
    <t>02 - Ostatní a vedlejší náklady - regenerace pláště budovy</t>
  </si>
  <si>
    <t>VRN - Vedlejší rozpočtové náklady</t>
  </si>
  <si>
    <t xml:space="preserve">    VRN1 - Průzkumné, geodetické a projektové práce</t>
  </si>
  <si>
    <t xml:space="preserve">    VRN2 - Příprava staveniště</t>
  </si>
  <si>
    <t>VRN</t>
  </si>
  <si>
    <t>Vedlejší rozpočtové náklady</t>
  </si>
  <si>
    <t>VRN1</t>
  </si>
  <si>
    <t>Průzkumné, geodetické a projektové práce</t>
  </si>
  <si>
    <t xml:space="preserve"> R-01</t>
  </si>
  <si>
    <t>Dokumentace  skutečného provedení stavby  - dle SoD čl. II odst. 2.5.1.</t>
  </si>
  <si>
    <t>1024</t>
  </si>
  <si>
    <t>-1309273345</t>
  </si>
  <si>
    <t>R-02</t>
  </si>
  <si>
    <t>Zařízení staveniště  -  vybudování, provoz, odstranění -  dle SoD čl. II odst. 2.5.2.</t>
  </si>
  <si>
    <t>-1928690806</t>
  </si>
  <si>
    <t>R-03</t>
  </si>
  <si>
    <t>Revize a zkoušky -  dle SoD čl. II odst. 2.5.3.</t>
  </si>
  <si>
    <t>-1143200740</t>
  </si>
  <si>
    <t>R-04</t>
  </si>
  <si>
    <t>Kompletační činnost -  dle SoD čl. II odst. 2.5.4.</t>
  </si>
  <si>
    <t>329470335</t>
  </si>
  <si>
    <t>R-05</t>
  </si>
  <si>
    <t>Koordinační činnost -  dle SoD čl. II odst. 2.5.5.</t>
  </si>
  <si>
    <t>1676322850</t>
  </si>
  <si>
    <t>R-06</t>
  </si>
  <si>
    <t>Pojištění stavby  -  dle SoD čl. II odst. 2.5.6.</t>
  </si>
  <si>
    <t>-1206083090</t>
  </si>
  <si>
    <t>R-07</t>
  </si>
  <si>
    <t>Provozní a územní vlivy  -  dle SoD čl. II odst. 2.5.7.</t>
  </si>
  <si>
    <t>398253704</t>
  </si>
  <si>
    <t>R-08</t>
  </si>
  <si>
    <t>Fotodokumentace provádění díla  -  dle SoD čl. II odst. 2.5.8.</t>
  </si>
  <si>
    <t>986820144</t>
  </si>
  <si>
    <t>R-09</t>
  </si>
  <si>
    <t>Dílenská dokumentace  -  dle SoD čl. II odst. 2.5.9.</t>
  </si>
  <si>
    <t>-737740517</t>
  </si>
  <si>
    <t>VRN2</t>
  </si>
  <si>
    <t>Příprava staveniště</t>
  </si>
  <si>
    <t>R-10</t>
  </si>
  <si>
    <t>Stěhovací práce spojené se stavební činností (odstavování, přistavování, přemísťování nábytku, apod...)</t>
  </si>
  <si>
    <t>-1059128681</t>
  </si>
  <si>
    <t xml:space="preserve">03 - Vzduchotechnika </t>
  </si>
  <si>
    <t xml:space="preserve">    D1 - Zařízení č. 1 - Větrání učeben</t>
  </si>
  <si>
    <t xml:space="preserve">    D2 - Zařízení č. 2 - Větrání kuchyně</t>
  </si>
  <si>
    <t xml:space="preserve">    9 - Ostatní konstrukce a práce-bourání</t>
  </si>
  <si>
    <t xml:space="preserve">    751 - Vzduchotechnika - připravenost</t>
  </si>
  <si>
    <t>D1</t>
  </si>
  <si>
    <t>Zařízení č. 1 - Větrání učeben</t>
  </si>
  <si>
    <t>R01</t>
  </si>
  <si>
    <t>Interiérová větrací jednotka, Složení: EC ventilátory, protiproudý výměník tepla, výsuvný filtr přiváděného vzduchu, by-pass přiváděného vzduchu, samotahové uzavírací klapky, kulisové tlumiče hluku, - bezotkovová vana kondenzátu je vyhřívána elektrickým č</t>
  </si>
  <si>
    <t>751 R01</t>
  </si>
  <si>
    <t xml:space="preserve">Montáž  interiérové větrací jednotky </t>
  </si>
  <si>
    <t>2118784570</t>
  </si>
  <si>
    <t>R02</t>
  </si>
  <si>
    <t>Obklad jednotky - provedení obkladu jednotky se určí při realizaci architektem , - lamino tloušťky 18mm</t>
  </si>
  <si>
    <t>soub.</t>
  </si>
  <si>
    <t>751 R02</t>
  </si>
  <si>
    <t xml:space="preserve">Montáž obkladu jednotky </t>
  </si>
  <si>
    <t>1144991440</t>
  </si>
  <si>
    <t>R03</t>
  </si>
  <si>
    <t>MaR, - Kompletní dodávka  kabeláže, trasování, zaregulování, zaškolení obsluhy</t>
  </si>
  <si>
    <t>751 R03</t>
  </si>
  <si>
    <t>Montáž MaR</t>
  </si>
  <si>
    <t>-2089975190</t>
  </si>
  <si>
    <t>R04</t>
  </si>
  <si>
    <t>Ovladač  dotykový  v barevném provedení - je určený pro nastavení zákl. větracích režimů a zobrazování  stavu větrací jednotky vč. indikace povrchových  stavů</t>
  </si>
  <si>
    <t>751 R04</t>
  </si>
  <si>
    <t xml:space="preserve">Montáž ovladače dotykového </t>
  </si>
  <si>
    <t>1617659160</t>
  </si>
  <si>
    <t>R05</t>
  </si>
  <si>
    <t>Čidlo pro automatické spínání, - čidlo CO2 prostorové (0-10V)</t>
  </si>
  <si>
    <t>751 R05</t>
  </si>
  <si>
    <t xml:space="preserve">Montáž čidla pro automatické spínání </t>
  </si>
  <si>
    <t>-2036174475</t>
  </si>
  <si>
    <t>R06</t>
  </si>
  <si>
    <t>Zákryt potrubního připojení, - stabilní stojící prvek pro zakrytí rozvodů na fasádu v délce 500mm, provedení: pozink. pro lamino obklad</t>
  </si>
  <si>
    <t>751 R06</t>
  </si>
  <si>
    <t xml:space="preserve">Montáž zákrytu potrubního připojení </t>
  </si>
  <si>
    <t>-632025727</t>
  </si>
  <si>
    <t>R07</t>
  </si>
  <si>
    <t>Obklad zákrytu - provedení obkladu zákrytu se určí při realizaci architektem  , - lamino tloušťky 18mm</t>
  </si>
  <si>
    <t>751 R07</t>
  </si>
  <si>
    <t xml:space="preserve">Montáž  obkladu zákrytu potrubního připojení </t>
  </si>
  <si>
    <t>-1291619480</t>
  </si>
  <si>
    <t>R08</t>
  </si>
  <si>
    <t>Fasádní kombinované vyústky, - ve vertikálním provedení, mřížka obsahuje dva potrubní průchody, Rozměr (VxŠxH): 830x375x185 mm</t>
  </si>
  <si>
    <t>751 R08</t>
  </si>
  <si>
    <t>Montáž fasádní kombinované  vyústky</t>
  </si>
  <si>
    <t>-1309725509</t>
  </si>
  <si>
    <t>R09</t>
  </si>
  <si>
    <t>Textilní vyústka, - tvaru půlkruhového, jeden konec zaslepený, druhý konec zip, nástavec čtyřhranný, Průtok: 680 m3/h, Použitelný přetlak: 100Pa, Přívodní teplota: 15-32°C, Délka vyústky: 11000mm, Průměr vyústky: 315mm</t>
  </si>
  <si>
    <t>751 R09</t>
  </si>
  <si>
    <t>Montáž textilní vyústky</t>
  </si>
  <si>
    <t>1065023128</t>
  </si>
  <si>
    <t>Rl10</t>
  </si>
  <si>
    <t>Tepelně a hlukově izolační hadice, Průměr: 280 mm</t>
  </si>
  <si>
    <t>bm</t>
  </si>
  <si>
    <t>751 R10</t>
  </si>
  <si>
    <t xml:space="preserve">Montáž tepelně a hlukově izolační hadice </t>
  </si>
  <si>
    <t>-1856980510</t>
  </si>
  <si>
    <t>R11</t>
  </si>
  <si>
    <t>Potrubí kruhové, pozinkované + 30% tvarovek, Průměr: 280 mm</t>
  </si>
  <si>
    <t>751 R11</t>
  </si>
  <si>
    <t xml:space="preserve">Montáž  potrubí kruhové pozinkované </t>
  </si>
  <si>
    <t>-1641213788</t>
  </si>
  <si>
    <t>R12</t>
  </si>
  <si>
    <t>Potrubí 4-hranné, pozinkované + 30% tvarovek., Do obvodu 1500 mm</t>
  </si>
  <si>
    <t>751 R12</t>
  </si>
  <si>
    <t xml:space="preserve">Montáž  potrubí čtyřhranné  pozinkované </t>
  </si>
  <si>
    <t>302764909</t>
  </si>
  <si>
    <t>R13</t>
  </si>
  <si>
    <t>Tepelná a hluková izolace, - minerální vata s AL folií, - montáž na VZT 4-hranné potrubí, Tloušťka izolace: 40mm</t>
  </si>
  <si>
    <t>751 R13</t>
  </si>
  <si>
    <t>Montáž  tepelné a hlukové izolace - minerální vata s Al folií</t>
  </si>
  <si>
    <t>-163675009</t>
  </si>
  <si>
    <t>R14</t>
  </si>
  <si>
    <t>Tepelná a hluková izolace, - minerální vata, - zateplení zákrytu potrubního připojení</t>
  </si>
  <si>
    <t>751 R14</t>
  </si>
  <si>
    <t xml:space="preserve">Montáž  tepelné a hlukové izolace - minerální vata </t>
  </si>
  <si>
    <t>-1038805043</t>
  </si>
  <si>
    <t>R15</t>
  </si>
  <si>
    <t>Dodávka - závěsový, montážní, spojovací a těsnící materiál.  Plechové potrubí bude uloženo na závěsy, hadice budou na potrubí připevněny plastovou šedou samolepící spojovací páskou, izolace budou kryty stříbrnou AL samolepící páskou.</t>
  </si>
  <si>
    <t>D2</t>
  </si>
  <si>
    <t>Zařízení č. 2 - Větrání kuchyně</t>
  </si>
  <si>
    <t>R16</t>
  </si>
  <si>
    <t>Nástřešní ležatá přívodně odvodní jednotka, rozměry(ŠxHxV): 2560x1605x1670mm, váha: 694kg , objemový průtok P/O: 3800/4700m3/h, dopravní tlak P/O: 500/500Pa, Přívod:, - nasávací hrdlo s uzavírací klapkou na servopohon, - filtr třídy G4, - by-passová klapk</t>
  </si>
  <si>
    <t>751 R16</t>
  </si>
  <si>
    <t xml:space="preserve">Montáž  nástřešní ležaté přívodně odvodní jednotky </t>
  </si>
  <si>
    <t>1944037851</t>
  </si>
  <si>
    <t>R17</t>
  </si>
  <si>
    <t>MaR - regulační prvky                                                        , - servopohon s napájením 24V (by-passová klapka)                          1ks, - servopohon s napájením 24V a pružinou (uzavírací klapka e1)         1ks, - servopohon s napájen</t>
  </si>
  <si>
    <t>751 R17</t>
  </si>
  <si>
    <t xml:space="preserve">Montáž  MaR - regulační prvky </t>
  </si>
  <si>
    <t>-1590505803</t>
  </si>
  <si>
    <t>R18</t>
  </si>
  <si>
    <t>MaR - kabeláže a trasování systému zařízení, - elektrické propojení jednotlivých prvků systému, - kabely k externím signálům a k ovladači, jejich zapojení v jednotce na příslušné svorky</t>
  </si>
  <si>
    <t>751 R18</t>
  </si>
  <si>
    <t xml:space="preserve">Montáž  MaR - kabeláže a trasování  systému zařízení </t>
  </si>
  <si>
    <t>-1400647459</t>
  </si>
  <si>
    <t>R19</t>
  </si>
  <si>
    <t>Kombinovaná digestoř s přívodem a odvodem vzduchu, příslušenství:, - tukové filtry, - 2ks zářivkové osvětlení (příkon 112W, 230V), - 2x připojovací hrdlo 250x250 z boku pro přívod, 2x připojovací hrdlo 250x250 z boku pro odvod, hmotnost: 174kg, rozměry (V</t>
  </si>
  <si>
    <t>751 R19</t>
  </si>
  <si>
    <t xml:space="preserve">Montáž  kombinované digestoře s přívodem a odvodem vzduchu </t>
  </si>
  <si>
    <t>1049886311</t>
  </si>
  <si>
    <t>R20</t>
  </si>
  <si>
    <t>Odsavač par v nástěnném provedení, - nerezový kryt s filtrem tuků, osvětlením, - připojení z boku 315x200mm, Odsávání: 900m3/h, Rozměr (ŠxHxV): 1200x800x400mm</t>
  </si>
  <si>
    <t>751 R20</t>
  </si>
  <si>
    <t xml:space="preserve">Montáž  odsávače par v nástěnném provedení </t>
  </si>
  <si>
    <t>352484970</t>
  </si>
  <si>
    <t>R21</t>
  </si>
  <si>
    <t>Regulační klapka, - do hranatého potrubí s ručním kovovým ovládáním, Rozměr 315x200 mm</t>
  </si>
  <si>
    <t>751 R21</t>
  </si>
  <si>
    <t xml:space="preserve">Montáž  regulační klapky </t>
  </si>
  <si>
    <t>1699988607</t>
  </si>
  <si>
    <t>R22</t>
  </si>
  <si>
    <t>Regulační klapka, - do hranatého potrubí s ručním kovovým ovládáním, Rozměr 250x250 mm</t>
  </si>
  <si>
    <t>751 R22</t>
  </si>
  <si>
    <t>-1166076036</t>
  </si>
  <si>
    <t>R23</t>
  </si>
  <si>
    <t>Potrubí 4-hranné, pozinkované + 30% tvarovek., Do obvodu 2630 mm</t>
  </si>
  <si>
    <t>751 R23</t>
  </si>
  <si>
    <t xml:space="preserve">Montáž  portubí 4-hranné , pozinkované </t>
  </si>
  <si>
    <t>-442875706</t>
  </si>
  <si>
    <t>R24</t>
  </si>
  <si>
    <t>Tlumič hluku s děrovaným plechem, - šířka vložky 120 mm, - délka tlumiče hluku 2000 mm, Rozměr tlumiče: 500x500 mm</t>
  </si>
  <si>
    <t>751 R24</t>
  </si>
  <si>
    <t xml:space="preserve">Montáž  tlumiče hluku s děrovaným plechem </t>
  </si>
  <si>
    <t>907582235</t>
  </si>
  <si>
    <t>R25</t>
  </si>
  <si>
    <t>Tepelná izolace s oplechováním , - potrubí vedeno ve venkovním prostředí, - minerální vata s oplechováním, - minimální tloušťka plechu 1,2 mm, - oplechování s poměrem stran větším než 1/4 bude vyztuženo tak, aby nedošlo k prověšení oplechování a k vibrací</t>
  </si>
  <si>
    <t>751 R25</t>
  </si>
  <si>
    <t xml:space="preserve">Montáž  tepelné izolace s oplechováním </t>
  </si>
  <si>
    <t>-2026587907</t>
  </si>
  <si>
    <t>R-26</t>
  </si>
  <si>
    <t>Ostatní konstrukce a práce-bourání</t>
  </si>
  <si>
    <t>9 R-01</t>
  </si>
  <si>
    <t>Provedení nových otvorů  pro nasávací a výdechové prvky VZT , otvor 2x průměr 320 mm</t>
  </si>
  <si>
    <t>-1723063539</t>
  </si>
  <si>
    <t>9 R-02</t>
  </si>
  <si>
    <t>Provedení nových otvorů  pro vedení VZT , otvor 550x350 mm, vč. osazení ocelových překladů  IPE 120</t>
  </si>
  <si>
    <t>-43485718</t>
  </si>
  <si>
    <t>9 R-03</t>
  </si>
  <si>
    <t>Provedení nových otvorů  pro vedení VZT , otvor 760x350 mm, vč. osazení ocelových překladů  IPE 120</t>
  </si>
  <si>
    <t>-511690295</t>
  </si>
  <si>
    <t>972054341</t>
  </si>
  <si>
    <t>Vybourání otvorů v ŽB stropech nebo klenbách pl do 0,25 m2 tl do 150 mm - prostup stropem 500x500 mm</t>
  </si>
  <si>
    <t>-1141237861</t>
  </si>
  <si>
    <t>Vzduchotechnika - připravenost</t>
  </si>
  <si>
    <t>751  R27</t>
  </si>
  <si>
    <t xml:space="preserve">Kabel silový izolace PVC, CYKY-J 3x2,5 - pro jištění VZT jednotky </t>
  </si>
  <si>
    <t>-1386582852</t>
  </si>
  <si>
    <t>751 R28</t>
  </si>
  <si>
    <t xml:space="preserve">Kabel silový izolace PVC, CYKY-J 5x2,5, pro napojení VZT jednotky </t>
  </si>
  <si>
    <t>2058413798</t>
  </si>
  <si>
    <t>751 R29</t>
  </si>
  <si>
    <t>Stavební přípomoce pro VZT</t>
  </si>
  <si>
    <t>1017633964</t>
  </si>
  <si>
    <t xml:space="preserve">04 - Ostatní a vedlejší náklady - vzduchotechnika </t>
  </si>
  <si>
    <t xml:space="preserve"> R-02</t>
  </si>
  <si>
    <t>Zařízení staveniště  - doprava -  dle SoD čl. II odst. 2.5.2.</t>
  </si>
  <si>
    <t>-677571661</t>
  </si>
  <si>
    <t xml:space="preserve"> R-03</t>
  </si>
  <si>
    <t>Kompletační činnost  -  dle SoD čl. II odst. 2.5.4.</t>
  </si>
  <si>
    <t xml:space="preserve"> R-04</t>
  </si>
  <si>
    <t>Zaregulování a zprovoznění a zaškolení provozovatele</t>
  </si>
  <si>
    <t>71684164</t>
  </si>
  <si>
    <t xml:space="preserve"> R-05</t>
  </si>
  <si>
    <t>Dílenská dokumentace  -  dle SoD čl. II odst. 2.5.9</t>
  </si>
  <si>
    <t>1240581227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</si>
</sst>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D274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32" fillId="0" borderId="0" xfId="0" applyFont="1" applyAlignment="1">
      <alignment horizontal="left"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4" fillId="5" borderId="22" xfId="0" applyFont="1" applyFill="1" applyBorder="1" applyAlignment="1" applyProtection="1">
      <alignment horizontal="center" vertical="center"/>
      <protection/>
    </xf>
    <xf numFmtId="0" fontId="38" fillId="5" borderId="22" xfId="0" applyFont="1" applyFill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18</v>
      </c>
    </row>
    <row r="7" spans="2:7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21</v>
      </c>
    </row>
    <row r="8" spans="2:7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26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27</v>
      </c>
    </row>
    <row r="10" spans="2:71" ht="12" customHeight="1">
      <c r="B10" s="21"/>
      <c r="C10" s="22"/>
      <c r="D10" s="32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29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18</v>
      </c>
    </row>
    <row r="11" spans="2:71" ht="18.45" customHeight="1">
      <c r="B11" s="21"/>
      <c r="C11" s="22"/>
      <c r="D11" s="22"/>
      <c r="E11" s="27" t="s">
        <v>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31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18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18</v>
      </c>
    </row>
    <row r="13" spans="2:71" ht="12" customHeight="1">
      <c r="B13" s="21"/>
      <c r="C13" s="22"/>
      <c r="D13" s="32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29</v>
      </c>
      <c r="AL13" s="22"/>
      <c r="AM13" s="22"/>
      <c r="AN13" s="34" t="s">
        <v>33</v>
      </c>
      <c r="AO13" s="22"/>
      <c r="AP13" s="22"/>
      <c r="AQ13" s="22"/>
      <c r="AR13" s="20"/>
      <c r="BE13" s="31"/>
      <c r="BS13" s="17" t="s">
        <v>18</v>
      </c>
    </row>
    <row r="14" spans="2:71" ht="12">
      <c r="B14" s="21"/>
      <c r="C14" s="22"/>
      <c r="D14" s="22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31</v>
      </c>
      <c r="AL14" s="22"/>
      <c r="AM14" s="22"/>
      <c r="AN14" s="34" t="s">
        <v>33</v>
      </c>
      <c r="AO14" s="22"/>
      <c r="AP14" s="22"/>
      <c r="AQ14" s="22"/>
      <c r="AR14" s="20"/>
      <c r="BE14" s="31"/>
      <c r="BS14" s="17" t="s">
        <v>18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29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31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36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29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31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36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44</v>
      </c>
      <c r="E29" s="46"/>
      <c r="F29" s="32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50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51</v>
      </c>
      <c r="U35" s="53"/>
      <c r="V35" s="53"/>
      <c r="W35" s="53"/>
      <c r="X35" s="55" t="s">
        <v>52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53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54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55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56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55</v>
      </c>
      <c r="AI60" s="41"/>
      <c r="AJ60" s="41"/>
      <c r="AK60" s="41"/>
      <c r="AL60" s="41"/>
      <c r="AM60" s="60" t="s">
        <v>56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57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58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55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56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55</v>
      </c>
      <c r="AI75" s="41"/>
      <c r="AJ75" s="41"/>
      <c r="AK75" s="41"/>
      <c r="AL75" s="41"/>
      <c r="AM75" s="60" t="s">
        <v>56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59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2018/31b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Regenerace pláště budovy MŠ Na Výsluní - 30.10.2019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22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>p.č.st.5825/253,k.ú. Česká Lípa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24</v>
      </c>
      <c r="AJ87" s="39"/>
      <c r="AK87" s="39"/>
      <c r="AL87" s="39"/>
      <c r="AM87" s="74" t="str">
        <f>IF(AN8="","",AN8)</f>
        <v>16. 1. 2019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43.05" customHeight="1">
      <c r="B89" s="38"/>
      <c r="C89" s="32" t="s">
        <v>28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>Město Česká Lípa,Náměstí T.G.Masaryka 1,Česká Lípa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34</v>
      </c>
      <c r="AJ89" s="39"/>
      <c r="AK89" s="39"/>
      <c r="AL89" s="39"/>
      <c r="AM89" s="75" t="str">
        <f>IF(E17="","",E17)</f>
        <v>Projecticon s.r.o.,A.Kopeckého 151,Nový Hrádek</v>
      </c>
      <c r="AN89" s="66"/>
      <c r="AO89" s="66"/>
      <c r="AP89" s="66"/>
      <c r="AQ89" s="39"/>
      <c r="AR89" s="43"/>
      <c r="AS89" s="76" t="s">
        <v>60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32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37</v>
      </c>
      <c r="AJ90" s="39"/>
      <c r="AK90" s="39"/>
      <c r="AL90" s="39"/>
      <c r="AM90" s="75" t="str">
        <f>IF(E20="","",E20)</f>
        <v xml:space="preserve"> 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61</v>
      </c>
      <c r="D92" s="89"/>
      <c r="E92" s="89"/>
      <c r="F92" s="89"/>
      <c r="G92" s="89"/>
      <c r="H92" s="90"/>
      <c r="I92" s="91" t="s">
        <v>62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63</v>
      </c>
      <c r="AH92" s="89"/>
      <c r="AI92" s="89"/>
      <c r="AJ92" s="89"/>
      <c r="AK92" s="89"/>
      <c r="AL92" s="89"/>
      <c r="AM92" s="89"/>
      <c r="AN92" s="91" t="s">
        <v>64</v>
      </c>
      <c r="AO92" s="89"/>
      <c r="AP92" s="93"/>
      <c r="AQ92" s="94" t="s">
        <v>65</v>
      </c>
      <c r="AR92" s="43"/>
      <c r="AS92" s="95" t="s">
        <v>66</v>
      </c>
      <c r="AT92" s="96" t="s">
        <v>67</v>
      </c>
      <c r="AU92" s="96" t="s">
        <v>68</v>
      </c>
      <c r="AV92" s="96" t="s">
        <v>69</v>
      </c>
      <c r="AW92" s="96" t="s">
        <v>70</v>
      </c>
      <c r="AX92" s="96" t="s">
        <v>71</v>
      </c>
      <c r="AY92" s="96" t="s">
        <v>72</v>
      </c>
      <c r="AZ92" s="96" t="s">
        <v>73</v>
      </c>
      <c r="BA92" s="96" t="s">
        <v>74</v>
      </c>
      <c r="BB92" s="96" t="s">
        <v>75</v>
      </c>
      <c r="BC92" s="96" t="s">
        <v>76</v>
      </c>
      <c r="BD92" s="97" t="s">
        <v>77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78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ROUND(SUM(AG95:AG98),2)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ROUND(SUM(AS95:AS98),2)</f>
        <v>0</v>
      </c>
      <c r="AT94" s="109">
        <f>ROUND(SUM(AV94:AW94),2)</f>
        <v>0</v>
      </c>
      <c r="AU94" s="110">
        <f>ROUND(SUM(AU95:AU98),5)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ROUND(SUM(AZ95:AZ98),2)</f>
        <v>0</v>
      </c>
      <c r="BA94" s="109">
        <f>ROUND(SUM(BA95:BA98),2)</f>
        <v>0</v>
      </c>
      <c r="BB94" s="109">
        <f>ROUND(SUM(BB95:BB98),2)</f>
        <v>0</v>
      </c>
      <c r="BC94" s="109">
        <f>ROUND(SUM(BC95:BC98),2)</f>
        <v>0</v>
      </c>
      <c r="BD94" s="111">
        <f>ROUND(SUM(BD95:BD98),2)</f>
        <v>0</v>
      </c>
      <c r="BS94" s="112" t="s">
        <v>79</v>
      </c>
      <c r="BT94" s="112" t="s">
        <v>80</v>
      </c>
      <c r="BU94" s="113" t="s">
        <v>81</v>
      </c>
      <c r="BV94" s="112" t="s">
        <v>82</v>
      </c>
      <c r="BW94" s="112" t="s">
        <v>5</v>
      </c>
      <c r="BX94" s="112" t="s">
        <v>83</v>
      </c>
      <c r="CL94" s="112" t="s">
        <v>1</v>
      </c>
    </row>
    <row r="95" spans="1:91" s="6" customFormat="1" ht="27" customHeight="1">
      <c r="A95" s="114" t="s">
        <v>84</v>
      </c>
      <c r="B95" s="115"/>
      <c r="C95" s="116"/>
      <c r="D95" s="117" t="s">
        <v>85</v>
      </c>
      <c r="E95" s="117"/>
      <c r="F95" s="117"/>
      <c r="G95" s="117"/>
      <c r="H95" s="117"/>
      <c r="I95" s="118"/>
      <c r="J95" s="117" t="s">
        <v>86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'01 - Zateplení, výměna ok...'!J30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87</v>
      </c>
      <c r="AR95" s="121"/>
      <c r="AS95" s="122">
        <v>0</v>
      </c>
      <c r="AT95" s="123">
        <f>ROUND(SUM(AV95:AW95),2)</f>
        <v>0</v>
      </c>
      <c r="AU95" s="124">
        <f>'01 - Zateplení, výměna ok...'!P146</f>
        <v>0</v>
      </c>
      <c r="AV95" s="123">
        <f>'01 - Zateplení, výměna ok...'!J33</f>
        <v>0</v>
      </c>
      <c r="AW95" s="123">
        <f>'01 - Zateplení, výměna ok...'!J34</f>
        <v>0</v>
      </c>
      <c r="AX95" s="123">
        <f>'01 - Zateplení, výměna ok...'!J35</f>
        <v>0</v>
      </c>
      <c r="AY95" s="123">
        <f>'01 - Zateplení, výměna ok...'!J36</f>
        <v>0</v>
      </c>
      <c r="AZ95" s="123">
        <f>'01 - Zateplení, výměna ok...'!F33</f>
        <v>0</v>
      </c>
      <c r="BA95" s="123">
        <f>'01 - Zateplení, výměna ok...'!F34</f>
        <v>0</v>
      </c>
      <c r="BB95" s="123">
        <f>'01 - Zateplení, výměna ok...'!F35</f>
        <v>0</v>
      </c>
      <c r="BC95" s="123">
        <f>'01 - Zateplení, výměna ok...'!F36</f>
        <v>0</v>
      </c>
      <c r="BD95" s="125">
        <f>'01 - Zateplení, výměna ok...'!F37</f>
        <v>0</v>
      </c>
      <c r="BT95" s="126" t="s">
        <v>21</v>
      </c>
      <c r="BV95" s="126" t="s">
        <v>82</v>
      </c>
      <c r="BW95" s="126" t="s">
        <v>88</v>
      </c>
      <c r="BX95" s="126" t="s">
        <v>5</v>
      </c>
      <c r="CL95" s="126" t="s">
        <v>1</v>
      </c>
      <c r="CM95" s="126" t="s">
        <v>89</v>
      </c>
    </row>
    <row r="96" spans="1:91" s="6" customFormat="1" ht="27" customHeight="1">
      <c r="A96" s="114" t="s">
        <v>84</v>
      </c>
      <c r="B96" s="115"/>
      <c r="C96" s="116"/>
      <c r="D96" s="117" t="s">
        <v>90</v>
      </c>
      <c r="E96" s="117"/>
      <c r="F96" s="117"/>
      <c r="G96" s="117"/>
      <c r="H96" s="117"/>
      <c r="I96" s="118"/>
      <c r="J96" s="117" t="s">
        <v>91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'02 - Ostatní a vedlejší n...'!J30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87</v>
      </c>
      <c r="AR96" s="121"/>
      <c r="AS96" s="122">
        <v>0</v>
      </c>
      <c r="AT96" s="123">
        <f>ROUND(SUM(AV96:AW96),2)</f>
        <v>0</v>
      </c>
      <c r="AU96" s="124">
        <f>'02 - Ostatní a vedlejší n...'!P119</f>
        <v>0</v>
      </c>
      <c r="AV96" s="123">
        <f>'02 - Ostatní a vedlejší n...'!J33</f>
        <v>0</v>
      </c>
      <c r="AW96" s="123">
        <f>'02 - Ostatní a vedlejší n...'!J34</f>
        <v>0</v>
      </c>
      <c r="AX96" s="123">
        <f>'02 - Ostatní a vedlejší n...'!J35</f>
        <v>0</v>
      </c>
      <c r="AY96" s="123">
        <f>'02 - Ostatní a vedlejší n...'!J36</f>
        <v>0</v>
      </c>
      <c r="AZ96" s="123">
        <f>'02 - Ostatní a vedlejší n...'!F33</f>
        <v>0</v>
      </c>
      <c r="BA96" s="123">
        <f>'02 - Ostatní a vedlejší n...'!F34</f>
        <v>0</v>
      </c>
      <c r="BB96" s="123">
        <f>'02 - Ostatní a vedlejší n...'!F35</f>
        <v>0</v>
      </c>
      <c r="BC96" s="123">
        <f>'02 - Ostatní a vedlejší n...'!F36</f>
        <v>0</v>
      </c>
      <c r="BD96" s="125">
        <f>'02 - Ostatní a vedlejší n...'!F37</f>
        <v>0</v>
      </c>
      <c r="BT96" s="126" t="s">
        <v>21</v>
      </c>
      <c r="BV96" s="126" t="s">
        <v>82</v>
      </c>
      <c r="BW96" s="126" t="s">
        <v>92</v>
      </c>
      <c r="BX96" s="126" t="s">
        <v>5</v>
      </c>
      <c r="CL96" s="126" t="s">
        <v>1</v>
      </c>
      <c r="CM96" s="126" t="s">
        <v>89</v>
      </c>
    </row>
    <row r="97" spans="1:91" s="6" customFormat="1" ht="16.5" customHeight="1">
      <c r="A97" s="114" t="s">
        <v>84</v>
      </c>
      <c r="B97" s="115"/>
      <c r="C97" s="116"/>
      <c r="D97" s="117" t="s">
        <v>93</v>
      </c>
      <c r="E97" s="117"/>
      <c r="F97" s="117"/>
      <c r="G97" s="117"/>
      <c r="H97" s="117"/>
      <c r="I97" s="118"/>
      <c r="J97" s="117" t="s">
        <v>94</v>
      </c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9">
        <f>'03 - Vzduchotechnika '!J30</f>
        <v>0</v>
      </c>
      <c r="AH97" s="118"/>
      <c r="AI97" s="118"/>
      <c r="AJ97" s="118"/>
      <c r="AK97" s="118"/>
      <c r="AL97" s="118"/>
      <c r="AM97" s="118"/>
      <c r="AN97" s="119">
        <f>SUM(AG97,AT97)</f>
        <v>0</v>
      </c>
      <c r="AO97" s="118"/>
      <c r="AP97" s="118"/>
      <c r="AQ97" s="120" t="s">
        <v>87</v>
      </c>
      <c r="AR97" s="121"/>
      <c r="AS97" s="122">
        <v>0</v>
      </c>
      <c r="AT97" s="123">
        <f>ROUND(SUM(AV97:AW97),2)</f>
        <v>0</v>
      </c>
      <c r="AU97" s="124">
        <f>'03 - Vzduchotechnika '!P122</f>
        <v>0</v>
      </c>
      <c r="AV97" s="123">
        <f>'03 - Vzduchotechnika '!J33</f>
        <v>0</v>
      </c>
      <c r="AW97" s="123">
        <f>'03 - Vzduchotechnika '!J34</f>
        <v>0</v>
      </c>
      <c r="AX97" s="123">
        <f>'03 - Vzduchotechnika '!J35</f>
        <v>0</v>
      </c>
      <c r="AY97" s="123">
        <f>'03 - Vzduchotechnika '!J36</f>
        <v>0</v>
      </c>
      <c r="AZ97" s="123">
        <f>'03 - Vzduchotechnika '!F33</f>
        <v>0</v>
      </c>
      <c r="BA97" s="123">
        <f>'03 - Vzduchotechnika '!F34</f>
        <v>0</v>
      </c>
      <c r="BB97" s="123">
        <f>'03 - Vzduchotechnika '!F35</f>
        <v>0</v>
      </c>
      <c r="BC97" s="123">
        <f>'03 - Vzduchotechnika '!F36</f>
        <v>0</v>
      </c>
      <c r="BD97" s="125">
        <f>'03 - Vzduchotechnika '!F37</f>
        <v>0</v>
      </c>
      <c r="BT97" s="126" t="s">
        <v>21</v>
      </c>
      <c r="BV97" s="126" t="s">
        <v>82</v>
      </c>
      <c r="BW97" s="126" t="s">
        <v>95</v>
      </c>
      <c r="BX97" s="126" t="s">
        <v>5</v>
      </c>
      <c r="CL97" s="126" t="s">
        <v>1</v>
      </c>
      <c r="CM97" s="126" t="s">
        <v>89</v>
      </c>
    </row>
    <row r="98" spans="1:91" s="6" customFormat="1" ht="27" customHeight="1">
      <c r="A98" s="114" t="s">
        <v>84</v>
      </c>
      <c r="B98" s="115"/>
      <c r="C98" s="116"/>
      <c r="D98" s="117" t="s">
        <v>96</v>
      </c>
      <c r="E98" s="117"/>
      <c r="F98" s="117"/>
      <c r="G98" s="117"/>
      <c r="H98" s="117"/>
      <c r="I98" s="118"/>
      <c r="J98" s="117" t="s">
        <v>97</v>
      </c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9">
        <f>'04 - Ostatní a vedlejší n...'!J30</f>
        <v>0</v>
      </c>
      <c r="AH98" s="118"/>
      <c r="AI98" s="118"/>
      <c r="AJ98" s="118"/>
      <c r="AK98" s="118"/>
      <c r="AL98" s="118"/>
      <c r="AM98" s="118"/>
      <c r="AN98" s="119">
        <f>SUM(AG98,AT98)</f>
        <v>0</v>
      </c>
      <c r="AO98" s="118"/>
      <c r="AP98" s="118"/>
      <c r="AQ98" s="120" t="s">
        <v>87</v>
      </c>
      <c r="AR98" s="121"/>
      <c r="AS98" s="127">
        <v>0</v>
      </c>
      <c r="AT98" s="128">
        <f>ROUND(SUM(AV98:AW98),2)</f>
        <v>0</v>
      </c>
      <c r="AU98" s="129">
        <f>'04 - Ostatní a vedlejší n...'!P118</f>
        <v>0</v>
      </c>
      <c r="AV98" s="128">
        <f>'04 - Ostatní a vedlejší n...'!J33</f>
        <v>0</v>
      </c>
      <c r="AW98" s="128">
        <f>'04 - Ostatní a vedlejší n...'!J34</f>
        <v>0</v>
      </c>
      <c r="AX98" s="128">
        <f>'04 - Ostatní a vedlejší n...'!J35</f>
        <v>0</v>
      </c>
      <c r="AY98" s="128">
        <f>'04 - Ostatní a vedlejší n...'!J36</f>
        <v>0</v>
      </c>
      <c r="AZ98" s="128">
        <f>'04 - Ostatní a vedlejší n...'!F33</f>
        <v>0</v>
      </c>
      <c r="BA98" s="128">
        <f>'04 - Ostatní a vedlejší n...'!F34</f>
        <v>0</v>
      </c>
      <c r="BB98" s="128">
        <f>'04 - Ostatní a vedlejší n...'!F35</f>
        <v>0</v>
      </c>
      <c r="BC98" s="128">
        <f>'04 - Ostatní a vedlejší n...'!F36</f>
        <v>0</v>
      </c>
      <c r="BD98" s="130">
        <f>'04 - Ostatní a vedlejší n...'!F37</f>
        <v>0</v>
      </c>
      <c r="BT98" s="126" t="s">
        <v>21</v>
      </c>
      <c r="BV98" s="126" t="s">
        <v>82</v>
      </c>
      <c r="BW98" s="126" t="s">
        <v>98</v>
      </c>
      <c r="BX98" s="126" t="s">
        <v>5</v>
      </c>
      <c r="CL98" s="126" t="s">
        <v>1</v>
      </c>
      <c r="CM98" s="126" t="s">
        <v>89</v>
      </c>
    </row>
    <row r="99" spans="2:44" s="1" customFormat="1" ht="30" customHeight="1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</row>
    <row r="100" spans="2:44" s="1" customFormat="1" ht="6.95" customHeight="1"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43"/>
    </row>
  </sheetData>
  <sheetProtection password="CC35" sheet="1" objects="1" scenarios="1" formatColumns="0" formatRows="0"/>
  <mergeCells count="5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</mergeCells>
  <hyperlinks>
    <hyperlink ref="A95" location="'01 - Zateplení, výměna ok...'!C2" display="/"/>
    <hyperlink ref="A96" location="'02 - Ostatní a vedlejší n...'!C2" display="/"/>
    <hyperlink ref="A97" location="'03 - Vzduchotechnika '!C2" display="/"/>
    <hyperlink ref="A98" location="'04 - Ostatní a vedlejš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4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7" t="s">
        <v>88</v>
      </c>
      <c r="AZ2" s="132" t="s">
        <v>99</v>
      </c>
      <c r="BA2" s="132" t="s">
        <v>100</v>
      </c>
      <c r="BB2" s="132" t="s">
        <v>1</v>
      </c>
      <c r="BC2" s="132" t="s">
        <v>101</v>
      </c>
      <c r="BD2" s="132" t="s">
        <v>89</v>
      </c>
    </row>
    <row r="3" spans="2:5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89</v>
      </c>
      <c r="AZ3" s="132" t="s">
        <v>102</v>
      </c>
      <c r="BA3" s="132" t="s">
        <v>103</v>
      </c>
      <c r="BB3" s="132" t="s">
        <v>1</v>
      </c>
      <c r="BC3" s="132" t="s">
        <v>104</v>
      </c>
      <c r="BD3" s="132" t="s">
        <v>89</v>
      </c>
    </row>
    <row r="4" spans="2:56" ht="24.95" customHeight="1">
      <c r="B4" s="20"/>
      <c r="D4" s="136" t="s">
        <v>105</v>
      </c>
      <c r="L4" s="20"/>
      <c r="M4" s="137" t="s">
        <v>10</v>
      </c>
      <c r="AT4" s="17" t="s">
        <v>4</v>
      </c>
      <c r="AZ4" s="132" t="s">
        <v>106</v>
      </c>
      <c r="BA4" s="132" t="s">
        <v>107</v>
      </c>
      <c r="BB4" s="132" t="s">
        <v>1</v>
      </c>
      <c r="BC4" s="132" t="s">
        <v>108</v>
      </c>
      <c r="BD4" s="132" t="s">
        <v>89</v>
      </c>
    </row>
    <row r="5" spans="2:56" ht="6.95" customHeight="1">
      <c r="B5" s="20"/>
      <c r="L5" s="20"/>
      <c r="AZ5" s="132" t="s">
        <v>109</v>
      </c>
      <c r="BA5" s="132" t="s">
        <v>1</v>
      </c>
      <c r="BB5" s="132" t="s">
        <v>1</v>
      </c>
      <c r="BC5" s="132" t="s">
        <v>110</v>
      </c>
      <c r="BD5" s="132" t="s">
        <v>89</v>
      </c>
    </row>
    <row r="6" spans="2:56" ht="12" customHeight="1">
      <c r="B6" s="20"/>
      <c r="D6" s="138" t="s">
        <v>16</v>
      </c>
      <c r="L6" s="20"/>
      <c r="AZ6" s="132" t="s">
        <v>111</v>
      </c>
      <c r="BA6" s="132" t="s">
        <v>112</v>
      </c>
      <c r="BB6" s="132" t="s">
        <v>1</v>
      </c>
      <c r="BC6" s="132" t="s">
        <v>113</v>
      </c>
      <c r="BD6" s="132" t="s">
        <v>89</v>
      </c>
    </row>
    <row r="7" spans="2:56" ht="16.5" customHeight="1">
      <c r="B7" s="20"/>
      <c r="E7" s="139" t="str">
        <f>'Rekapitulace stavby'!K6</f>
        <v>Regenerace pláště budovy MŠ Na Výsluní - 30.10.2019</v>
      </c>
      <c r="F7" s="138"/>
      <c r="G7" s="138"/>
      <c r="H7" s="138"/>
      <c r="L7" s="20"/>
      <c r="AZ7" s="132" t="s">
        <v>114</v>
      </c>
      <c r="BA7" s="132" t="s">
        <v>115</v>
      </c>
      <c r="BB7" s="132" t="s">
        <v>1</v>
      </c>
      <c r="BC7" s="132" t="s">
        <v>116</v>
      </c>
      <c r="BD7" s="132" t="s">
        <v>89</v>
      </c>
    </row>
    <row r="8" spans="2:56" s="1" customFormat="1" ht="12" customHeight="1">
      <c r="B8" s="43"/>
      <c r="D8" s="138" t="s">
        <v>117</v>
      </c>
      <c r="I8" s="140"/>
      <c r="L8" s="43"/>
      <c r="AZ8" s="132" t="s">
        <v>118</v>
      </c>
      <c r="BA8" s="132" t="s">
        <v>118</v>
      </c>
      <c r="BB8" s="132" t="s">
        <v>1</v>
      </c>
      <c r="BC8" s="132" t="s">
        <v>119</v>
      </c>
      <c r="BD8" s="132" t="s">
        <v>89</v>
      </c>
    </row>
    <row r="9" spans="2:56" s="1" customFormat="1" ht="36.95" customHeight="1">
      <c r="B9" s="43"/>
      <c r="E9" s="141" t="s">
        <v>120</v>
      </c>
      <c r="F9" s="1"/>
      <c r="G9" s="1"/>
      <c r="H9" s="1"/>
      <c r="I9" s="140"/>
      <c r="L9" s="43"/>
      <c r="AZ9" s="132" t="s">
        <v>121</v>
      </c>
      <c r="BA9" s="132" t="s">
        <v>121</v>
      </c>
      <c r="BB9" s="132" t="s">
        <v>1</v>
      </c>
      <c r="BC9" s="132" t="s">
        <v>101</v>
      </c>
      <c r="BD9" s="132" t="s">
        <v>89</v>
      </c>
    </row>
    <row r="10" spans="2:56" s="1" customFormat="1" ht="12">
      <c r="B10" s="43"/>
      <c r="I10" s="140"/>
      <c r="L10" s="43"/>
      <c r="AZ10" s="132" t="s">
        <v>122</v>
      </c>
      <c r="BA10" s="132" t="s">
        <v>122</v>
      </c>
      <c r="BB10" s="132" t="s">
        <v>1</v>
      </c>
      <c r="BC10" s="132" t="s">
        <v>123</v>
      </c>
      <c r="BD10" s="132" t="s">
        <v>89</v>
      </c>
    </row>
    <row r="11" spans="2:56" s="1" customFormat="1" ht="12" customHeight="1">
      <c r="B11" s="43"/>
      <c r="D11" s="138" t="s">
        <v>19</v>
      </c>
      <c r="F11" s="142" t="s">
        <v>1</v>
      </c>
      <c r="I11" s="143" t="s">
        <v>20</v>
      </c>
      <c r="J11" s="142" t="s">
        <v>1</v>
      </c>
      <c r="L11" s="43"/>
      <c r="AZ11" s="132" t="s">
        <v>124</v>
      </c>
      <c r="BA11" s="132" t="s">
        <v>125</v>
      </c>
      <c r="BB11" s="132" t="s">
        <v>1</v>
      </c>
      <c r="BC11" s="132" t="s">
        <v>126</v>
      </c>
      <c r="BD11" s="132" t="s">
        <v>89</v>
      </c>
    </row>
    <row r="12" spans="2:56" s="1" customFormat="1" ht="12" customHeight="1">
      <c r="B12" s="43"/>
      <c r="D12" s="138" t="s">
        <v>22</v>
      </c>
      <c r="F12" s="142" t="s">
        <v>23</v>
      </c>
      <c r="I12" s="143" t="s">
        <v>24</v>
      </c>
      <c r="J12" s="144" t="str">
        <f>'Rekapitulace stavby'!AN8</f>
        <v>16. 1. 2019</v>
      </c>
      <c r="L12" s="43"/>
      <c r="AZ12" s="132" t="s">
        <v>127</v>
      </c>
      <c r="BA12" s="132" t="s">
        <v>128</v>
      </c>
      <c r="BB12" s="132" t="s">
        <v>1</v>
      </c>
      <c r="BC12" s="132" t="s">
        <v>129</v>
      </c>
      <c r="BD12" s="132" t="s">
        <v>130</v>
      </c>
    </row>
    <row r="13" spans="2:56" s="1" customFormat="1" ht="10.8" customHeight="1">
      <c r="B13" s="43"/>
      <c r="I13" s="140"/>
      <c r="L13" s="43"/>
      <c r="AZ13" s="132" t="s">
        <v>131</v>
      </c>
      <c r="BA13" s="132" t="s">
        <v>132</v>
      </c>
      <c r="BB13" s="132" t="s">
        <v>1</v>
      </c>
      <c r="BC13" s="132" t="s">
        <v>133</v>
      </c>
      <c r="BD13" s="132" t="s">
        <v>130</v>
      </c>
    </row>
    <row r="14" spans="2:56" s="1" customFormat="1" ht="12" customHeight="1">
      <c r="B14" s="43"/>
      <c r="D14" s="138" t="s">
        <v>28</v>
      </c>
      <c r="I14" s="143" t="s">
        <v>29</v>
      </c>
      <c r="J14" s="142" t="s">
        <v>1</v>
      </c>
      <c r="L14" s="43"/>
      <c r="AZ14" s="132" t="s">
        <v>134</v>
      </c>
      <c r="BA14" s="132" t="s">
        <v>135</v>
      </c>
      <c r="BB14" s="132" t="s">
        <v>1</v>
      </c>
      <c r="BC14" s="132" t="s">
        <v>136</v>
      </c>
      <c r="BD14" s="132" t="s">
        <v>130</v>
      </c>
    </row>
    <row r="15" spans="2:56" s="1" customFormat="1" ht="18" customHeight="1">
      <c r="B15" s="43"/>
      <c r="E15" s="142" t="s">
        <v>30</v>
      </c>
      <c r="I15" s="143" t="s">
        <v>31</v>
      </c>
      <c r="J15" s="142" t="s">
        <v>1</v>
      </c>
      <c r="L15" s="43"/>
      <c r="AZ15" s="132" t="s">
        <v>137</v>
      </c>
      <c r="BA15" s="132" t="s">
        <v>138</v>
      </c>
      <c r="BB15" s="132" t="s">
        <v>1</v>
      </c>
      <c r="BC15" s="132" t="s">
        <v>139</v>
      </c>
      <c r="BD15" s="132" t="s">
        <v>130</v>
      </c>
    </row>
    <row r="16" spans="2:56" s="1" customFormat="1" ht="6.95" customHeight="1">
      <c r="B16" s="43"/>
      <c r="I16" s="140"/>
      <c r="L16" s="43"/>
      <c r="AZ16" s="132" t="s">
        <v>140</v>
      </c>
      <c r="BA16" s="132" t="s">
        <v>141</v>
      </c>
      <c r="BB16" s="132" t="s">
        <v>1</v>
      </c>
      <c r="BC16" s="132" t="s">
        <v>142</v>
      </c>
      <c r="BD16" s="132" t="s">
        <v>89</v>
      </c>
    </row>
    <row r="17" spans="2:56" s="1" customFormat="1" ht="12" customHeight="1">
      <c r="B17" s="43"/>
      <c r="D17" s="138" t="s">
        <v>32</v>
      </c>
      <c r="I17" s="143" t="s">
        <v>29</v>
      </c>
      <c r="J17" s="33" t="str">
        <f>'Rekapitulace stavby'!AN13</f>
        <v>Vyplň údaj</v>
      </c>
      <c r="L17" s="43"/>
      <c r="AZ17" s="132" t="s">
        <v>143</v>
      </c>
      <c r="BA17" s="132" t="s">
        <v>144</v>
      </c>
      <c r="BB17" s="132" t="s">
        <v>1</v>
      </c>
      <c r="BC17" s="132" t="s">
        <v>145</v>
      </c>
      <c r="BD17" s="132" t="s">
        <v>89</v>
      </c>
    </row>
    <row r="18" spans="2:56" s="1" customFormat="1" ht="18" customHeight="1">
      <c r="B18" s="43"/>
      <c r="E18" s="33" t="str">
        <f>'Rekapitulace stavby'!E14</f>
        <v>Vyplň údaj</v>
      </c>
      <c r="F18" s="142"/>
      <c r="G18" s="142"/>
      <c r="H18" s="142"/>
      <c r="I18" s="143" t="s">
        <v>31</v>
      </c>
      <c r="J18" s="33" t="str">
        <f>'Rekapitulace stavby'!AN14</f>
        <v>Vyplň údaj</v>
      </c>
      <c r="L18" s="43"/>
      <c r="AZ18" s="132" t="s">
        <v>146</v>
      </c>
      <c r="BA18" s="132" t="s">
        <v>147</v>
      </c>
      <c r="BB18" s="132" t="s">
        <v>1</v>
      </c>
      <c r="BC18" s="132" t="s">
        <v>148</v>
      </c>
      <c r="BD18" s="132" t="s">
        <v>89</v>
      </c>
    </row>
    <row r="19" spans="2:56" s="1" customFormat="1" ht="6.95" customHeight="1">
      <c r="B19" s="43"/>
      <c r="I19" s="140"/>
      <c r="L19" s="43"/>
      <c r="AZ19" s="132" t="s">
        <v>149</v>
      </c>
      <c r="BA19" s="132" t="s">
        <v>150</v>
      </c>
      <c r="BB19" s="132" t="s">
        <v>1</v>
      </c>
      <c r="BC19" s="132" t="s">
        <v>151</v>
      </c>
      <c r="BD19" s="132" t="s">
        <v>89</v>
      </c>
    </row>
    <row r="20" spans="2:56" s="1" customFormat="1" ht="12" customHeight="1">
      <c r="B20" s="43"/>
      <c r="D20" s="138" t="s">
        <v>34</v>
      </c>
      <c r="I20" s="143" t="s">
        <v>29</v>
      </c>
      <c r="J20" s="142" t="s">
        <v>1</v>
      </c>
      <c r="L20" s="43"/>
      <c r="AZ20" s="132" t="s">
        <v>152</v>
      </c>
      <c r="BA20" s="132" t="s">
        <v>153</v>
      </c>
      <c r="BB20" s="132" t="s">
        <v>1</v>
      </c>
      <c r="BC20" s="132" t="s">
        <v>154</v>
      </c>
      <c r="BD20" s="132" t="s">
        <v>89</v>
      </c>
    </row>
    <row r="21" spans="2:56" s="1" customFormat="1" ht="18" customHeight="1">
      <c r="B21" s="43"/>
      <c r="E21" s="142" t="s">
        <v>35</v>
      </c>
      <c r="I21" s="143" t="s">
        <v>31</v>
      </c>
      <c r="J21" s="142" t="s">
        <v>1</v>
      </c>
      <c r="L21" s="43"/>
      <c r="AZ21" s="132" t="s">
        <v>155</v>
      </c>
      <c r="BA21" s="132" t="s">
        <v>156</v>
      </c>
      <c r="BB21" s="132" t="s">
        <v>1</v>
      </c>
      <c r="BC21" s="132" t="s">
        <v>157</v>
      </c>
      <c r="BD21" s="132" t="s">
        <v>89</v>
      </c>
    </row>
    <row r="22" spans="2:56" s="1" customFormat="1" ht="6.95" customHeight="1">
      <c r="B22" s="43"/>
      <c r="I22" s="140"/>
      <c r="L22" s="43"/>
      <c r="AZ22" s="132" t="s">
        <v>158</v>
      </c>
      <c r="BA22" s="132" t="s">
        <v>159</v>
      </c>
      <c r="BB22" s="132" t="s">
        <v>1</v>
      </c>
      <c r="BC22" s="132" t="s">
        <v>160</v>
      </c>
      <c r="BD22" s="132" t="s">
        <v>89</v>
      </c>
    </row>
    <row r="23" spans="2:56" s="1" customFormat="1" ht="12" customHeight="1">
      <c r="B23" s="43"/>
      <c r="D23" s="138" t="s">
        <v>37</v>
      </c>
      <c r="I23" s="143" t="s">
        <v>29</v>
      </c>
      <c r="J23" s="142" t="str">
        <f>IF('Rekapitulace stavby'!AN19="","",'Rekapitulace stavby'!AN19)</f>
        <v/>
      </c>
      <c r="L23" s="43"/>
      <c r="AZ23" s="132" t="s">
        <v>161</v>
      </c>
      <c r="BA23" s="132" t="s">
        <v>162</v>
      </c>
      <c r="BB23" s="132" t="s">
        <v>1</v>
      </c>
      <c r="BC23" s="132" t="s">
        <v>163</v>
      </c>
      <c r="BD23" s="132" t="s">
        <v>89</v>
      </c>
    </row>
    <row r="24" spans="2:56" s="1" customFormat="1" ht="18" customHeight="1">
      <c r="B24" s="43"/>
      <c r="E24" s="142" t="str">
        <f>IF('Rekapitulace stavby'!E20="","",'Rekapitulace stavby'!E20)</f>
        <v xml:space="preserve"> </v>
      </c>
      <c r="I24" s="143" t="s">
        <v>31</v>
      </c>
      <c r="J24" s="142" t="str">
        <f>IF('Rekapitulace stavby'!AN20="","",'Rekapitulace stavby'!AN20)</f>
        <v/>
      </c>
      <c r="L24" s="43"/>
      <c r="AZ24" s="132" t="s">
        <v>164</v>
      </c>
      <c r="BA24" s="132" t="s">
        <v>165</v>
      </c>
      <c r="BB24" s="132" t="s">
        <v>1</v>
      </c>
      <c r="BC24" s="132" t="s">
        <v>163</v>
      </c>
      <c r="BD24" s="132" t="s">
        <v>89</v>
      </c>
    </row>
    <row r="25" spans="2:56" s="1" customFormat="1" ht="6.95" customHeight="1">
      <c r="B25" s="43"/>
      <c r="I25" s="140"/>
      <c r="L25" s="43"/>
      <c r="AZ25" s="132" t="s">
        <v>166</v>
      </c>
      <c r="BA25" s="132" t="s">
        <v>167</v>
      </c>
      <c r="BB25" s="132" t="s">
        <v>1</v>
      </c>
      <c r="BC25" s="132" t="s">
        <v>163</v>
      </c>
      <c r="BD25" s="132" t="s">
        <v>89</v>
      </c>
    </row>
    <row r="26" spans="2:56" s="1" customFormat="1" ht="12" customHeight="1">
      <c r="B26" s="43"/>
      <c r="D26" s="138" t="s">
        <v>39</v>
      </c>
      <c r="I26" s="140"/>
      <c r="L26" s="43"/>
      <c r="AZ26" s="132" t="s">
        <v>168</v>
      </c>
      <c r="BA26" s="132" t="s">
        <v>169</v>
      </c>
      <c r="BB26" s="132" t="s">
        <v>1</v>
      </c>
      <c r="BC26" s="132" t="s">
        <v>163</v>
      </c>
      <c r="BD26" s="132" t="s">
        <v>89</v>
      </c>
    </row>
    <row r="27" spans="2:56" s="7" customFormat="1" ht="16.5" customHeight="1">
      <c r="B27" s="145"/>
      <c r="E27" s="146" t="s">
        <v>1</v>
      </c>
      <c r="F27" s="146"/>
      <c r="G27" s="146"/>
      <c r="H27" s="146"/>
      <c r="I27" s="147"/>
      <c r="L27" s="145"/>
      <c r="AZ27" s="148" t="s">
        <v>170</v>
      </c>
      <c r="BA27" s="148" t="s">
        <v>171</v>
      </c>
      <c r="BB27" s="148" t="s">
        <v>1</v>
      </c>
      <c r="BC27" s="148" t="s">
        <v>172</v>
      </c>
      <c r="BD27" s="148" t="s">
        <v>89</v>
      </c>
    </row>
    <row r="28" spans="2:56" s="1" customFormat="1" ht="6.95" customHeight="1">
      <c r="B28" s="43"/>
      <c r="I28" s="140"/>
      <c r="L28" s="43"/>
      <c r="AZ28" s="132" t="s">
        <v>173</v>
      </c>
      <c r="BA28" s="132" t="s">
        <v>174</v>
      </c>
      <c r="BB28" s="132" t="s">
        <v>1</v>
      </c>
      <c r="BC28" s="132" t="s">
        <v>175</v>
      </c>
      <c r="BD28" s="132" t="s">
        <v>89</v>
      </c>
    </row>
    <row r="29" spans="2:56" s="1" customFormat="1" ht="6.95" customHeight="1">
      <c r="B29" s="43"/>
      <c r="D29" s="78"/>
      <c r="E29" s="78"/>
      <c r="F29" s="78"/>
      <c r="G29" s="78"/>
      <c r="H29" s="78"/>
      <c r="I29" s="149"/>
      <c r="J29" s="78"/>
      <c r="K29" s="78"/>
      <c r="L29" s="43"/>
      <c r="AZ29" s="132" t="s">
        <v>176</v>
      </c>
      <c r="BA29" s="132" t="s">
        <v>177</v>
      </c>
      <c r="BB29" s="132" t="s">
        <v>1</v>
      </c>
      <c r="BC29" s="132" t="s">
        <v>178</v>
      </c>
      <c r="BD29" s="132" t="s">
        <v>89</v>
      </c>
    </row>
    <row r="30" spans="2:56" s="1" customFormat="1" ht="25.4" customHeight="1">
      <c r="B30" s="43"/>
      <c r="D30" s="150" t="s">
        <v>40</v>
      </c>
      <c r="I30" s="140"/>
      <c r="J30" s="151">
        <f>ROUND(J146,2)</f>
        <v>0</v>
      </c>
      <c r="L30" s="43"/>
      <c r="AZ30" s="132" t="s">
        <v>179</v>
      </c>
      <c r="BA30" s="132" t="s">
        <v>180</v>
      </c>
      <c r="BB30" s="132" t="s">
        <v>1</v>
      </c>
      <c r="BC30" s="132" t="s">
        <v>181</v>
      </c>
      <c r="BD30" s="132" t="s">
        <v>89</v>
      </c>
    </row>
    <row r="31" spans="2:56" s="1" customFormat="1" ht="6.95" customHeight="1">
      <c r="B31" s="43"/>
      <c r="D31" s="78"/>
      <c r="E31" s="78"/>
      <c r="F31" s="78"/>
      <c r="G31" s="78"/>
      <c r="H31" s="78"/>
      <c r="I31" s="149"/>
      <c r="J31" s="78"/>
      <c r="K31" s="78"/>
      <c r="L31" s="43"/>
      <c r="AZ31" s="132" t="s">
        <v>182</v>
      </c>
      <c r="BA31" s="132" t="s">
        <v>183</v>
      </c>
      <c r="BB31" s="132" t="s">
        <v>1</v>
      </c>
      <c r="BC31" s="132" t="s">
        <v>184</v>
      </c>
      <c r="BD31" s="132" t="s">
        <v>89</v>
      </c>
    </row>
    <row r="32" spans="2:56" s="1" customFormat="1" ht="14.4" customHeight="1">
      <c r="B32" s="43"/>
      <c r="F32" s="152" t="s">
        <v>42</v>
      </c>
      <c r="I32" s="153" t="s">
        <v>41</v>
      </c>
      <c r="J32" s="152" t="s">
        <v>43</v>
      </c>
      <c r="L32" s="43"/>
      <c r="AZ32" s="132" t="s">
        <v>185</v>
      </c>
      <c r="BA32" s="132" t="s">
        <v>186</v>
      </c>
      <c r="BB32" s="132" t="s">
        <v>1</v>
      </c>
      <c r="BC32" s="132" t="s">
        <v>187</v>
      </c>
      <c r="BD32" s="132" t="s">
        <v>89</v>
      </c>
    </row>
    <row r="33" spans="2:56" s="1" customFormat="1" ht="14.4" customHeight="1">
      <c r="B33" s="43"/>
      <c r="D33" s="154" t="s">
        <v>44</v>
      </c>
      <c r="E33" s="138" t="s">
        <v>45</v>
      </c>
      <c r="F33" s="155">
        <f>ROUND((SUM(BE146:BE1142)),2)</f>
        <v>0</v>
      </c>
      <c r="I33" s="156">
        <v>0.21</v>
      </c>
      <c r="J33" s="155">
        <f>ROUND(((SUM(BE146:BE1142))*I33),2)</f>
        <v>0</v>
      </c>
      <c r="L33" s="43"/>
      <c r="AZ33" s="132" t="s">
        <v>188</v>
      </c>
      <c r="BA33" s="132" t="s">
        <v>189</v>
      </c>
      <c r="BB33" s="132" t="s">
        <v>1</v>
      </c>
      <c r="BC33" s="132" t="s">
        <v>190</v>
      </c>
      <c r="BD33" s="132" t="s">
        <v>89</v>
      </c>
    </row>
    <row r="34" spans="2:56" s="1" customFormat="1" ht="14.4" customHeight="1">
      <c r="B34" s="43"/>
      <c r="E34" s="138" t="s">
        <v>46</v>
      </c>
      <c r="F34" s="155">
        <f>ROUND((SUM(BF146:BF1142)),2)</f>
        <v>0</v>
      </c>
      <c r="I34" s="156">
        <v>0.15</v>
      </c>
      <c r="J34" s="155">
        <f>ROUND(((SUM(BF146:BF1142))*I34),2)</f>
        <v>0</v>
      </c>
      <c r="L34" s="43"/>
      <c r="AZ34" s="132" t="s">
        <v>191</v>
      </c>
      <c r="BA34" s="132" t="s">
        <v>1</v>
      </c>
      <c r="BB34" s="132" t="s">
        <v>1</v>
      </c>
      <c r="BC34" s="132" t="s">
        <v>108</v>
      </c>
      <c r="BD34" s="132" t="s">
        <v>89</v>
      </c>
    </row>
    <row r="35" spans="2:56" s="1" customFormat="1" ht="14.4" customHeight="1" hidden="1">
      <c r="B35" s="43"/>
      <c r="E35" s="138" t="s">
        <v>47</v>
      </c>
      <c r="F35" s="155">
        <f>ROUND((SUM(BG146:BG1142)),2)</f>
        <v>0</v>
      </c>
      <c r="I35" s="156">
        <v>0.21</v>
      </c>
      <c r="J35" s="155">
        <f>0</f>
        <v>0</v>
      </c>
      <c r="L35" s="43"/>
      <c r="AZ35" s="132" t="s">
        <v>192</v>
      </c>
      <c r="BA35" s="132" t="s">
        <v>193</v>
      </c>
      <c r="BB35" s="132" t="s">
        <v>1</v>
      </c>
      <c r="BC35" s="132" t="s">
        <v>163</v>
      </c>
      <c r="BD35" s="132" t="s">
        <v>130</v>
      </c>
    </row>
    <row r="36" spans="2:56" s="1" customFormat="1" ht="14.4" customHeight="1" hidden="1">
      <c r="B36" s="43"/>
      <c r="E36" s="138" t="s">
        <v>48</v>
      </c>
      <c r="F36" s="155">
        <f>ROUND((SUM(BH146:BH1142)),2)</f>
        <v>0</v>
      </c>
      <c r="I36" s="156">
        <v>0.15</v>
      </c>
      <c r="J36" s="155">
        <f>0</f>
        <v>0</v>
      </c>
      <c r="L36" s="43"/>
      <c r="AZ36" s="132" t="s">
        <v>194</v>
      </c>
      <c r="BA36" s="132" t="s">
        <v>195</v>
      </c>
      <c r="BB36" s="132" t="s">
        <v>1</v>
      </c>
      <c r="BC36" s="132" t="s">
        <v>196</v>
      </c>
      <c r="BD36" s="132" t="s">
        <v>89</v>
      </c>
    </row>
    <row r="37" spans="2:56" s="1" customFormat="1" ht="14.4" customHeight="1" hidden="1">
      <c r="B37" s="43"/>
      <c r="E37" s="138" t="s">
        <v>49</v>
      </c>
      <c r="F37" s="155">
        <f>ROUND((SUM(BI146:BI1142)),2)</f>
        <v>0</v>
      </c>
      <c r="I37" s="156">
        <v>0</v>
      </c>
      <c r="J37" s="155">
        <f>0</f>
        <v>0</v>
      </c>
      <c r="L37" s="43"/>
      <c r="AZ37" s="132" t="s">
        <v>197</v>
      </c>
      <c r="BA37" s="132" t="s">
        <v>197</v>
      </c>
      <c r="BB37" s="132" t="s">
        <v>1</v>
      </c>
      <c r="BC37" s="132" t="s">
        <v>198</v>
      </c>
      <c r="BD37" s="132" t="s">
        <v>89</v>
      </c>
    </row>
    <row r="38" spans="2:56" s="1" customFormat="1" ht="6.95" customHeight="1">
      <c r="B38" s="43"/>
      <c r="I38" s="140"/>
      <c r="L38" s="43"/>
      <c r="AZ38" s="132" t="s">
        <v>199</v>
      </c>
      <c r="BA38" s="132" t="s">
        <v>199</v>
      </c>
      <c r="BB38" s="132" t="s">
        <v>1</v>
      </c>
      <c r="BC38" s="132" t="s">
        <v>200</v>
      </c>
      <c r="BD38" s="132" t="s">
        <v>89</v>
      </c>
    </row>
    <row r="39" spans="2:56" s="1" customFormat="1" ht="25.4" customHeight="1">
      <c r="B39" s="43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62"/>
      <c r="J39" s="163">
        <f>SUM(J30:J37)</f>
        <v>0</v>
      </c>
      <c r="K39" s="164"/>
      <c r="L39" s="43"/>
      <c r="AZ39" s="132" t="s">
        <v>201</v>
      </c>
      <c r="BA39" s="132" t="s">
        <v>202</v>
      </c>
      <c r="BB39" s="132" t="s">
        <v>1</v>
      </c>
      <c r="BC39" s="132" t="s">
        <v>203</v>
      </c>
      <c r="BD39" s="132" t="s">
        <v>89</v>
      </c>
    </row>
    <row r="40" spans="2:56" s="1" customFormat="1" ht="14.4" customHeight="1">
      <c r="B40" s="43"/>
      <c r="I40" s="140"/>
      <c r="L40" s="43"/>
      <c r="AZ40" s="132" t="s">
        <v>204</v>
      </c>
      <c r="BA40" s="132" t="s">
        <v>205</v>
      </c>
      <c r="BB40" s="132" t="s">
        <v>1</v>
      </c>
      <c r="BC40" s="132" t="s">
        <v>206</v>
      </c>
      <c r="BD40" s="132" t="s">
        <v>89</v>
      </c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53</v>
      </c>
      <c r="E50" s="166"/>
      <c r="F50" s="166"/>
      <c r="G50" s="165" t="s">
        <v>54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55</v>
      </c>
      <c r="E61" s="169"/>
      <c r="F61" s="170" t="s">
        <v>56</v>
      </c>
      <c r="G61" s="168" t="s">
        <v>55</v>
      </c>
      <c r="H61" s="169"/>
      <c r="I61" s="171"/>
      <c r="J61" s="172" t="s">
        <v>56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57</v>
      </c>
      <c r="E65" s="166"/>
      <c r="F65" s="166"/>
      <c r="G65" s="165" t="s">
        <v>58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55</v>
      </c>
      <c r="E76" s="169"/>
      <c r="F76" s="170" t="s">
        <v>56</v>
      </c>
      <c r="G76" s="168" t="s">
        <v>55</v>
      </c>
      <c r="H76" s="169"/>
      <c r="I76" s="171"/>
      <c r="J76" s="172" t="s">
        <v>56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207</v>
      </c>
      <c r="D82" s="39"/>
      <c r="E82" s="39"/>
      <c r="F82" s="39"/>
      <c r="G82" s="39"/>
      <c r="H82" s="39"/>
      <c r="I82" s="14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0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40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Regenerace pláště budovy MŠ Na Výsluní - 30.10.2019</v>
      </c>
      <c r="F85" s="32"/>
      <c r="G85" s="32"/>
      <c r="H85" s="32"/>
      <c r="I85" s="140"/>
      <c r="J85" s="39"/>
      <c r="K85" s="39"/>
      <c r="L85" s="43"/>
    </row>
    <row r="86" spans="2:12" s="1" customFormat="1" ht="12" customHeight="1">
      <c r="B86" s="38"/>
      <c r="C86" s="32" t="s">
        <v>117</v>
      </c>
      <c r="D86" s="39"/>
      <c r="E86" s="39"/>
      <c r="F86" s="39"/>
      <c r="G86" s="39"/>
      <c r="H86" s="39"/>
      <c r="I86" s="140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01 - Zateplení, výměna oken a stavební úpravy</v>
      </c>
      <c r="F87" s="39"/>
      <c r="G87" s="39"/>
      <c r="H87" s="39"/>
      <c r="I87" s="140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0"/>
      <c r="J88" s="39"/>
      <c r="K88" s="39"/>
      <c r="L88" s="43"/>
    </row>
    <row r="89" spans="2:12" s="1" customFormat="1" ht="12" customHeight="1">
      <c r="B89" s="38"/>
      <c r="C89" s="32" t="s">
        <v>22</v>
      </c>
      <c r="D89" s="39"/>
      <c r="E89" s="39"/>
      <c r="F89" s="27" t="str">
        <f>F12</f>
        <v>p.č.st.5825/253,k.ú. Česká Lípa</v>
      </c>
      <c r="G89" s="39"/>
      <c r="H89" s="39"/>
      <c r="I89" s="143" t="s">
        <v>24</v>
      </c>
      <c r="J89" s="74" t="str">
        <f>IF(J12="","",J12)</f>
        <v>16. 1. 2019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0"/>
      <c r="J90" s="39"/>
      <c r="K90" s="39"/>
      <c r="L90" s="43"/>
    </row>
    <row r="91" spans="2:12" s="1" customFormat="1" ht="43.05" customHeight="1">
      <c r="B91" s="38"/>
      <c r="C91" s="32" t="s">
        <v>28</v>
      </c>
      <c r="D91" s="39"/>
      <c r="E91" s="39"/>
      <c r="F91" s="27" t="str">
        <f>E15</f>
        <v>Město Česká Lípa,Náměstí T.G.Masaryka 1,Česká Lípa</v>
      </c>
      <c r="G91" s="39"/>
      <c r="H91" s="39"/>
      <c r="I91" s="143" t="s">
        <v>34</v>
      </c>
      <c r="J91" s="36" t="str">
        <f>E21</f>
        <v>Projecticon s.r.o.,A.Kopeckého 151,Nový Hrádek</v>
      </c>
      <c r="K91" s="39"/>
      <c r="L91" s="43"/>
    </row>
    <row r="92" spans="2:12" s="1" customFormat="1" ht="15.15" customHeight="1">
      <c r="B92" s="38"/>
      <c r="C92" s="32" t="s">
        <v>32</v>
      </c>
      <c r="D92" s="39"/>
      <c r="E92" s="39"/>
      <c r="F92" s="27" t="str">
        <f>IF(E18="","",E18)</f>
        <v>Vyplň údaj</v>
      </c>
      <c r="G92" s="39"/>
      <c r="H92" s="39"/>
      <c r="I92" s="143" t="s">
        <v>37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40"/>
      <c r="J93" s="39"/>
      <c r="K93" s="39"/>
      <c r="L93" s="43"/>
    </row>
    <row r="94" spans="2:12" s="1" customFormat="1" ht="29.25" customHeight="1">
      <c r="B94" s="38"/>
      <c r="C94" s="180" t="s">
        <v>208</v>
      </c>
      <c r="D94" s="181"/>
      <c r="E94" s="181"/>
      <c r="F94" s="181"/>
      <c r="G94" s="181"/>
      <c r="H94" s="181"/>
      <c r="I94" s="182"/>
      <c r="J94" s="183" t="s">
        <v>209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0"/>
      <c r="J95" s="39"/>
      <c r="K95" s="39"/>
      <c r="L95" s="43"/>
    </row>
    <row r="96" spans="2:47" s="1" customFormat="1" ht="22.8" customHeight="1">
      <c r="B96" s="38"/>
      <c r="C96" s="184" t="s">
        <v>210</v>
      </c>
      <c r="D96" s="39"/>
      <c r="E96" s="39"/>
      <c r="F96" s="39"/>
      <c r="G96" s="39"/>
      <c r="H96" s="39"/>
      <c r="I96" s="140"/>
      <c r="J96" s="105">
        <f>J146</f>
        <v>0</v>
      </c>
      <c r="K96" s="39"/>
      <c r="L96" s="43"/>
      <c r="AU96" s="17" t="s">
        <v>211</v>
      </c>
    </row>
    <row r="97" spans="2:12" s="8" customFormat="1" ht="24.95" customHeight="1">
      <c r="B97" s="185"/>
      <c r="C97" s="186"/>
      <c r="D97" s="187" t="s">
        <v>212</v>
      </c>
      <c r="E97" s="188"/>
      <c r="F97" s="188"/>
      <c r="G97" s="188"/>
      <c r="H97" s="188"/>
      <c r="I97" s="189"/>
      <c r="J97" s="190">
        <f>J147</f>
        <v>0</v>
      </c>
      <c r="K97" s="186"/>
      <c r="L97" s="191"/>
    </row>
    <row r="98" spans="2:12" s="9" customFormat="1" ht="19.9" customHeight="1">
      <c r="B98" s="192"/>
      <c r="C98" s="193"/>
      <c r="D98" s="194" t="s">
        <v>213</v>
      </c>
      <c r="E98" s="195"/>
      <c r="F98" s="195"/>
      <c r="G98" s="195"/>
      <c r="H98" s="195"/>
      <c r="I98" s="196"/>
      <c r="J98" s="197">
        <f>J148</f>
        <v>0</v>
      </c>
      <c r="K98" s="193"/>
      <c r="L98" s="198"/>
    </row>
    <row r="99" spans="2:12" s="9" customFormat="1" ht="19.9" customHeight="1">
      <c r="B99" s="192"/>
      <c r="C99" s="193"/>
      <c r="D99" s="194" t="s">
        <v>214</v>
      </c>
      <c r="E99" s="195"/>
      <c r="F99" s="195"/>
      <c r="G99" s="195"/>
      <c r="H99" s="195"/>
      <c r="I99" s="196"/>
      <c r="J99" s="197">
        <f>J209</f>
        <v>0</v>
      </c>
      <c r="K99" s="193"/>
      <c r="L99" s="198"/>
    </row>
    <row r="100" spans="2:12" s="9" customFormat="1" ht="19.9" customHeight="1">
      <c r="B100" s="192"/>
      <c r="C100" s="193"/>
      <c r="D100" s="194" t="s">
        <v>215</v>
      </c>
      <c r="E100" s="195"/>
      <c r="F100" s="195"/>
      <c r="G100" s="195"/>
      <c r="H100" s="195"/>
      <c r="I100" s="196"/>
      <c r="J100" s="197">
        <f>J221</f>
        <v>0</v>
      </c>
      <c r="K100" s="193"/>
      <c r="L100" s="198"/>
    </row>
    <row r="101" spans="2:12" s="9" customFormat="1" ht="19.9" customHeight="1">
      <c r="B101" s="192"/>
      <c r="C101" s="193"/>
      <c r="D101" s="194" t="s">
        <v>216</v>
      </c>
      <c r="E101" s="195"/>
      <c r="F101" s="195"/>
      <c r="G101" s="195"/>
      <c r="H101" s="195"/>
      <c r="I101" s="196"/>
      <c r="J101" s="197">
        <f>J244</f>
        <v>0</v>
      </c>
      <c r="K101" s="193"/>
      <c r="L101" s="198"/>
    </row>
    <row r="102" spans="2:12" s="9" customFormat="1" ht="19.9" customHeight="1">
      <c r="B102" s="192"/>
      <c r="C102" s="193"/>
      <c r="D102" s="194" t="s">
        <v>217</v>
      </c>
      <c r="E102" s="195"/>
      <c r="F102" s="195"/>
      <c r="G102" s="195"/>
      <c r="H102" s="195"/>
      <c r="I102" s="196"/>
      <c r="J102" s="197">
        <f>J512</f>
        <v>0</v>
      </c>
      <c r="K102" s="193"/>
      <c r="L102" s="198"/>
    </row>
    <row r="103" spans="2:12" s="9" customFormat="1" ht="19.9" customHeight="1">
      <c r="B103" s="192"/>
      <c r="C103" s="193"/>
      <c r="D103" s="194" t="s">
        <v>218</v>
      </c>
      <c r="E103" s="195"/>
      <c r="F103" s="195"/>
      <c r="G103" s="195"/>
      <c r="H103" s="195"/>
      <c r="I103" s="196"/>
      <c r="J103" s="197">
        <f>J655</f>
        <v>0</v>
      </c>
      <c r="K103" s="193"/>
      <c r="L103" s="198"/>
    </row>
    <row r="104" spans="2:12" s="9" customFormat="1" ht="19.9" customHeight="1">
      <c r="B104" s="192"/>
      <c r="C104" s="193"/>
      <c r="D104" s="194" t="s">
        <v>219</v>
      </c>
      <c r="E104" s="195"/>
      <c r="F104" s="195"/>
      <c r="G104" s="195"/>
      <c r="H104" s="195"/>
      <c r="I104" s="196"/>
      <c r="J104" s="197">
        <f>J666</f>
        <v>0</v>
      </c>
      <c r="K104" s="193"/>
      <c r="L104" s="198"/>
    </row>
    <row r="105" spans="2:12" s="8" customFormat="1" ht="24.95" customHeight="1">
      <c r="B105" s="185"/>
      <c r="C105" s="186"/>
      <c r="D105" s="187" t="s">
        <v>220</v>
      </c>
      <c r="E105" s="188"/>
      <c r="F105" s="188"/>
      <c r="G105" s="188"/>
      <c r="H105" s="188"/>
      <c r="I105" s="189"/>
      <c r="J105" s="190">
        <f>J668</f>
        <v>0</v>
      </c>
      <c r="K105" s="186"/>
      <c r="L105" s="191"/>
    </row>
    <row r="106" spans="2:12" s="9" customFormat="1" ht="19.9" customHeight="1">
      <c r="B106" s="192"/>
      <c r="C106" s="193"/>
      <c r="D106" s="194" t="s">
        <v>221</v>
      </c>
      <c r="E106" s="195"/>
      <c r="F106" s="195"/>
      <c r="G106" s="195"/>
      <c r="H106" s="195"/>
      <c r="I106" s="196"/>
      <c r="J106" s="197">
        <f>J669</f>
        <v>0</v>
      </c>
      <c r="K106" s="193"/>
      <c r="L106" s="198"/>
    </row>
    <row r="107" spans="2:12" s="9" customFormat="1" ht="19.9" customHeight="1">
      <c r="B107" s="192"/>
      <c r="C107" s="193"/>
      <c r="D107" s="194" t="s">
        <v>222</v>
      </c>
      <c r="E107" s="195"/>
      <c r="F107" s="195"/>
      <c r="G107" s="195"/>
      <c r="H107" s="195"/>
      <c r="I107" s="196"/>
      <c r="J107" s="197">
        <f>J688</f>
        <v>0</v>
      </c>
      <c r="K107" s="193"/>
      <c r="L107" s="198"/>
    </row>
    <row r="108" spans="2:12" s="9" customFormat="1" ht="19.9" customHeight="1">
      <c r="B108" s="192"/>
      <c r="C108" s="193"/>
      <c r="D108" s="194" t="s">
        <v>223</v>
      </c>
      <c r="E108" s="195"/>
      <c r="F108" s="195"/>
      <c r="G108" s="195"/>
      <c r="H108" s="195"/>
      <c r="I108" s="196"/>
      <c r="J108" s="197">
        <f>J715</f>
        <v>0</v>
      </c>
      <c r="K108" s="193"/>
      <c r="L108" s="198"/>
    </row>
    <row r="109" spans="2:12" s="9" customFormat="1" ht="19.9" customHeight="1">
      <c r="B109" s="192"/>
      <c r="C109" s="193"/>
      <c r="D109" s="194" t="s">
        <v>224</v>
      </c>
      <c r="E109" s="195"/>
      <c r="F109" s="195"/>
      <c r="G109" s="195"/>
      <c r="H109" s="195"/>
      <c r="I109" s="196"/>
      <c r="J109" s="197">
        <f>J745</f>
        <v>0</v>
      </c>
      <c r="K109" s="193"/>
      <c r="L109" s="198"/>
    </row>
    <row r="110" spans="2:12" s="9" customFormat="1" ht="19.9" customHeight="1">
      <c r="B110" s="192"/>
      <c r="C110" s="193"/>
      <c r="D110" s="194" t="s">
        <v>225</v>
      </c>
      <c r="E110" s="195"/>
      <c r="F110" s="195"/>
      <c r="G110" s="195"/>
      <c r="H110" s="195"/>
      <c r="I110" s="196"/>
      <c r="J110" s="197">
        <f>J756</f>
        <v>0</v>
      </c>
      <c r="K110" s="193"/>
      <c r="L110" s="198"/>
    </row>
    <row r="111" spans="2:12" s="9" customFormat="1" ht="19.9" customHeight="1">
      <c r="B111" s="192"/>
      <c r="C111" s="193"/>
      <c r="D111" s="194" t="s">
        <v>226</v>
      </c>
      <c r="E111" s="195"/>
      <c r="F111" s="195"/>
      <c r="G111" s="195"/>
      <c r="H111" s="195"/>
      <c r="I111" s="196"/>
      <c r="J111" s="197">
        <f>J815</f>
        <v>0</v>
      </c>
      <c r="K111" s="193"/>
      <c r="L111" s="198"/>
    </row>
    <row r="112" spans="2:12" s="9" customFormat="1" ht="19.9" customHeight="1">
      <c r="B112" s="192"/>
      <c r="C112" s="193"/>
      <c r="D112" s="194" t="s">
        <v>227</v>
      </c>
      <c r="E112" s="195"/>
      <c r="F112" s="195"/>
      <c r="G112" s="195"/>
      <c r="H112" s="195"/>
      <c r="I112" s="196"/>
      <c r="J112" s="197">
        <f>J855</f>
        <v>0</v>
      </c>
      <c r="K112" s="193"/>
      <c r="L112" s="198"/>
    </row>
    <row r="113" spans="2:12" s="9" customFormat="1" ht="19.9" customHeight="1">
      <c r="B113" s="192"/>
      <c r="C113" s="193"/>
      <c r="D113" s="194" t="s">
        <v>228</v>
      </c>
      <c r="E113" s="195"/>
      <c r="F113" s="195"/>
      <c r="G113" s="195"/>
      <c r="H113" s="195"/>
      <c r="I113" s="196"/>
      <c r="J113" s="197">
        <f>J858</f>
        <v>0</v>
      </c>
      <c r="K113" s="193"/>
      <c r="L113" s="198"/>
    </row>
    <row r="114" spans="2:12" s="9" customFormat="1" ht="19.9" customHeight="1">
      <c r="B114" s="192"/>
      <c r="C114" s="193"/>
      <c r="D114" s="194" t="s">
        <v>229</v>
      </c>
      <c r="E114" s="195"/>
      <c r="F114" s="195"/>
      <c r="G114" s="195"/>
      <c r="H114" s="195"/>
      <c r="I114" s="196"/>
      <c r="J114" s="197">
        <f>J868</f>
        <v>0</v>
      </c>
      <c r="K114" s="193"/>
      <c r="L114" s="198"/>
    </row>
    <row r="115" spans="2:12" s="9" customFormat="1" ht="19.9" customHeight="1">
      <c r="B115" s="192"/>
      <c r="C115" s="193"/>
      <c r="D115" s="194" t="s">
        <v>230</v>
      </c>
      <c r="E115" s="195"/>
      <c r="F115" s="195"/>
      <c r="G115" s="195"/>
      <c r="H115" s="195"/>
      <c r="I115" s="196"/>
      <c r="J115" s="197">
        <f>J886</f>
        <v>0</v>
      </c>
      <c r="K115" s="193"/>
      <c r="L115" s="198"/>
    </row>
    <row r="116" spans="2:12" s="9" customFormat="1" ht="19.9" customHeight="1">
      <c r="B116" s="192"/>
      <c r="C116" s="193"/>
      <c r="D116" s="194" t="s">
        <v>231</v>
      </c>
      <c r="E116" s="195"/>
      <c r="F116" s="195"/>
      <c r="G116" s="195"/>
      <c r="H116" s="195"/>
      <c r="I116" s="196"/>
      <c r="J116" s="197">
        <f>J896</f>
        <v>0</v>
      </c>
      <c r="K116" s="193"/>
      <c r="L116" s="198"/>
    </row>
    <row r="117" spans="2:12" s="9" customFormat="1" ht="19.9" customHeight="1">
      <c r="B117" s="192"/>
      <c r="C117" s="193"/>
      <c r="D117" s="194" t="s">
        <v>232</v>
      </c>
      <c r="E117" s="195"/>
      <c r="F117" s="195"/>
      <c r="G117" s="195"/>
      <c r="H117" s="195"/>
      <c r="I117" s="196"/>
      <c r="J117" s="197">
        <f>J903</f>
        <v>0</v>
      </c>
      <c r="K117" s="193"/>
      <c r="L117" s="198"/>
    </row>
    <row r="118" spans="2:12" s="9" customFormat="1" ht="19.9" customHeight="1">
      <c r="B118" s="192"/>
      <c r="C118" s="193"/>
      <c r="D118" s="194" t="s">
        <v>233</v>
      </c>
      <c r="E118" s="195"/>
      <c r="F118" s="195"/>
      <c r="G118" s="195"/>
      <c r="H118" s="195"/>
      <c r="I118" s="196"/>
      <c r="J118" s="197">
        <f>J909</f>
        <v>0</v>
      </c>
      <c r="K118" s="193"/>
      <c r="L118" s="198"/>
    </row>
    <row r="119" spans="2:12" s="9" customFormat="1" ht="19.9" customHeight="1">
      <c r="B119" s="192"/>
      <c r="C119" s="193"/>
      <c r="D119" s="194" t="s">
        <v>234</v>
      </c>
      <c r="E119" s="195"/>
      <c r="F119" s="195"/>
      <c r="G119" s="195"/>
      <c r="H119" s="195"/>
      <c r="I119" s="196"/>
      <c r="J119" s="197">
        <f>J924</f>
        <v>0</v>
      </c>
      <c r="K119" s="193"/>
      <c r="L119" s="198"/>
    </row>
    <row r="120" spans="2:12" s="9" customFormat="1" ht="19.9" customHeight="1">
      <c r="B120" s="192"/>
      <c r="C120" s="193"/>
      <c r="D120" s="194" t="s">
        <v>235</v>
      </c>
      <c r="E120" s="195"/>
      <c r="F120" s="195"/>
      <c r="G120" s="195"/>
      <c r="H120" s="195"/>
      <c r="I120" s="196"/>
      <c r="J120" s="197">
        <f>J978</f>
        <v>0</v>
      </c>
      <c r="K120" s="193"/>
      <c r="L120" s="198"/>
    </row>
    <row r="121" spans="2:12" s="9" customFormat="1" ht="19.9" customHeight="1">
      <c r="B121" s="192"/>
      <c r="C121" s="193"/>
      <c r="D121" s="194" t="s">
        <v>236</v>
      </c>
      <c r="E121" s="195"/>
      <c r="F121" s="195"/>
      <c r="G121" s="195"/>
      <c r="H121" s="195"/>
      <c r="I121" s="196"/>
      <c r="J121" s="197">
        <f>J1032</f>
        <v>0</v>
      </c>
      <c r="K121" s="193"/>
      <c r="L121" s="198"/>
    </row>
    <row r="122" spans="2:12" s="9" customFormat="1" ht="19.9" customHeight="1">
      <c r="B122" s="192"/>
      <c r="C122" s="193"/>
      <c r="D122" s="194" t="s">
        <v>237</v>
      </c>
      <c r="E122" s="195"/>
      <c r="F122" s="195"/>
      <c r="G122" s="195"/>
      <c r="H122" s="195"/>
      <c r="I122" s="196"/>
      <c r="J122" s="197">
        <f>J1053</f>
        <v>0</v>
      </c>
      <c r="K122" s="193"/>
      <c r="L122" s="198"/>
    </row>
    <row r="123" spans="2:12" s="9" customFormat="1" ht="19.9" customHeight="1">
      <c r="B123" s="192"/>
      <c r="C123" s="193"/>
      <c r="D123" s="194" t="s">
        <v>238</v>
      </c>
      <c r="E123" s="195"/>
      <c r="F123" s="195"/>
      <c r="G123" s="195"/>
      <c r="H123" s="195"/>
      <c r="I123" s="196"/>
      <c r="J123" s="197">
        <f>J1064</f>
        <v>0</v>
      </c>
      <c r="K123" s="193"/>
      <c r="L123" s="198"/>
    </row>
    <row r="124" spans="2:12" s="9" customFormat="1" ht="19.9" customHeight="1">
      <c r="B124" s="192"/>
      <c r="C124" s="193"/>
      <c r="D124" s="194" t="s">
        <v>239</v>
      </c>
      <c r="E124" s="195"/>
      <c r="F124" s="195"/>
      <c r="G124" s="195"/>
      <c r="H124" s="195"/>
      <c r="I124" s="196"/>
      <c r="J124" s="197">
        <f>J1085</f>
        <v>0</v>
      </c>
      <c r="K124" s="193"/>
      <c r="L124" s="198"/>
    </row>
    <row r="125" spans="2:12" s="8" customFormat="1" ht="24.95" customHeight="1">
      <c r="B125" s="185"/>
      <c r="C125" s="186"/>
      <c r="D125" s="187" t="s">
        <v>240</v>
      </c>
      <c r="E125" s="188"/>
      <c r="F125" s="188"/>
      <c r="G125" s="188"/>
      <c r="H125" s="188"/>
      <c r="I125" s="189"/>
      <c r="J125" s="190">
        <f>J1089</f>
        <v>0</v>
      </c>
      <c r="K125" s="186"/>
      <c r="L125" s="191"/>
    </row>
    <row r="126" spans="2:12" s="9" customFormat="1" ht="19.9" customHeight="1">
      <c r="B126" s="192"/>
      <c r="C126" s="193"/>
      <c r="D126" s="194" t="s">
        <v>241</v>
      </c>
      <c r="E126" s="195"/>
      <c r="F126" s="195"/>
      <c r="G126" s="195"/>
      <c r="H126" s="195"/>
      <c r="I126" s="196"/>
      <c r="J126" s="197">
        <f>J1090</f>
        <v>0</v>
      </c>
      <c r="K126" s="193"/>
      <c r="L126" s="198"/>
    </row>
    <row r="127" spans="2:12" s="1" customFormat="1" ht="21.8" customHeight="1">
      <c r="B127" s="38"/>
      <c r="C127" s="39"/>
      <c r="D127" s="39"/>
      <c r="E127" s="39"/>
      <c r="F127" s="39"/>
      <c r="G127" s="39"/>
      <c r="H127" s="39"/>
      <c r="I127" s="140"/>
      <c r="J127" s="39"/>
      <c r="K127" s="39"/>
      <c r="L127" s="43"/>
    </row>
    <row r="128" spans="2:12" s="1" customFormat="1" ht="6.95" customHeight="1">
      <c r="B128" s="61"/>
      <c r="C128" s="62"/>
      <c r="D128" s="62"/>
      <c r="E128" s="62"/>
      <c r="F128" s="62"/>
      <c r="G128" s="62"/>
      <c r="H128" s="62"/>
      <c r="I128" s="175"/>
      <c r="J128" s="62"/>
      <c r="K128" s="62"/>
      <c r="L128" s="43"/>
    </row>
    <row r="132" spans="2:12" s="1" customFormat="1" ht="6.95" customHeight="1">
      <c r="B132" s="63"/>
      <c r="C132" s="64"/>
      <c r="D132" s="64"/>
      <c r="E132" s="64"/>
      <c r="F132" s="64"/>
      <c r="G132" s="64"/>
      <c r="H132" s="64"/>
      <c r="I132" s="178"/>
      <c r="J132" s="64"/>
      <c r="K132" s="64"/>
      <c r="L132" s="43"/>
    </row>
    <row r="133" spans="2:12" s="1" customFormat="1" ht="24.95" customHeight="1">
      <c r="B133" s="38"/>
      <c r="C133" s="23" t="s">
        <v>242</v>
      </c>
      <c r="D133" s="39"/>
      <c r="E133" s="39"/>
      <c r="F133" s="39"/>
      <c r="G133" s="39"/>
      <c r="H133" s="39"/>
      <c r="I133" s="140"/>
      <c r="J133" s="39"/>
      <c r="K133" s="39"/>
      <c r="L133" s="43"/>
    </row>
    <row r="134" spans="2:12" s="1" customFormat="1" ht="6.95" customHeight="1">
      <c r="B134" s="38"/>
      <c r="C134" s="39"/>
      <c r="D134" s="39"/>
      <c r="E134" s="39"/>
      <c r="F134" s="39"/>
      <c r="G134" s="39"/>
      <c r="H134" s="39"/>
      <c r="I134" s="140"/>
      <c r="J134" s="39"/>
      <c r="K134" s="39"/>
      <c r="L134" s="43"/>
    </row>
    <row r="135" spans="2:12" s="1" customFormat="1" ht="12" customHeight="1">
      <c r="B135" s="38"/>
      <c r="C135" s="32" t="s">
        <v>16</v>
      </c>
      <c r="D135" s="39"/>
      <c r="E135" s="39"/>
      <c r="F135" s="39"/>
      <c r="G135" s="39"/>
      <c r="H135" s="39"/>
      <c r="I135" s="140"/>
      <c r="J135" s="39"/>
      <c r="K135" s="39"/>
      <c r="L135" s="43"/>
    </row>
    <row r="136" spans="2:12" s="1" customFormat="1" ht="16.5" customHeight="1">
      <c r="B136" s="38"/>
      <c r="C136" s="39"/>
      <c r="D136" s="39"/>
      <c r="E136" s="179" t="str">
        <f>E7</f>
        <v>Regenerace pláště budovy MŠ Na Výsluní - 30.10.2019</v>
      </c>
      <c r="F136" s="32"/>
      <c r="G136" s="32"/>
      <c r="H136" s="32"/>
      <c r="I136" s="140"/>
      <c r="J136" s="39"/>
      <c r="K136" s="39"/>
      <c r="L136" s="43"/>
    </row>
    <row r="137" spans="2:12" s="1" customFormat="1" ht="12" customHeight="1">
      <c r="B137" s="38"/>
      <c r="C137" s="32" t="s">
        <v>117</v>
      </c>
      <c r="D137" s="39"/>
      <c r="E137" s="39"/>
      <c r="F137" s="39"/>
      <c r="G137" s="39"/>
      <c r="H137" s="39"/>
      <c r="I137" s="140"/>
      <c r="J137" s="39"/>
      <c r="K137" s="39"/>
      <c r="L137" s="43"/>
    </row>
    <row r="138" spans="2:12" s="1" customFormat="1" ht="16.5" customHeight="1">
      <c r="B138" s="38"/>
      <c r="C138" s="39"/>
      <c r="D138" s="39"/>
      <c r="E138" s="71" t="str">
        <f>E9</f>
        <v>01 - Zateplení, výměna oken a stavební úpravy</v>
      </c>
      <c r="F138" s="39"/>
      <c r="G138" s="39"/>
      <c r="H138" s="39"/>
      <c r="I138" s="140"/>
      <c r="J138" s="39"/>
      <c r="K138" s="39"/>
      <c r="L138" s="43"/>
    </row>
    <row r="139" spans="2:12" s="1" customFormat="1" ht="6.95" customHeight="1">
      <c r="B139" s="38"/>
      <c r="C139" s="39"/>
      <c r="D139" s="39"/>
      <c r="E139" s="39"/>
      <c r="F139" s="39"/>
      <c r="G139" s="39"/>
      <c r="H139" s="39"/>
      <c r="I139" s="140"/>
      <c r="J139" s="39"/>
      <c r="K139" s="39"/>
      <c r="L139" s="43"/>
    </row>
    <row r="140" spans="2:12" s="1" customFormat="1" ht="12" customHeight="1">
      <c r="B140" s="38"/>
      <c r="C140" s="32" t="s">
        <v>22</v>
      </c>
      <c r="D140" s="39"/>
      <c r="E140" s="39"/>
      <c r="F140" s="27" t="str">
        <f>F12</f>
        <v>p.č.st.5825/253,k.ú. Česká Lípa</v>
      </c>
      <c r="G140" s="39"/>
      <c r="H140" s="39"/>
      <c r="I140" s="143" t="s">
        <v>24</v>
      </c>
      <c r="J140" s="74" t="str">
        <f>IF(J12="","",J12)</f>
        <v>16. 1. 2019</v>
      </c>
      <c r="K140" s="39"/>
      <c r="L140" s="43"/>
    </row>
    <row r="141" spans="2:12" s="1" customFormat="1" ht="6.95" customHeight="1">
      <c r="B141" s="38"/>
      <c r="C141" s="39"/>
      <c r="D141" s="39"/>
      <c r="E141" s="39"/>
      <c r="F141" s="39"/>
      <c r="G141" s="39"/>
      <c r="H141" s="39"/>
      <c r="I141" s="140"/>
      <c r="J141" s="39"/>
      <c r="K141" s="39"/>
      <c r="L141" s="43"/>
    </row>
    <row r="142" spans="2:12" s="1" customFormat="1" ht="43.05" customHeight="1">
      <c r="B142" s="38"/>
      <c r="C142" s="32" t="s">
        <v>28</v>
      </c>
      <c r="D142" s="39"/>
      <c r="E142" s="39"/>
      <c r="F142" s="27" t="str">
        <f>E15</f>
        <v>Město Česká Lípa,Náměstí T.G.Masaryka 1,Česká Lípa</v>
      </c>
      <c r="G142" s="39"/>
      <c r="H142" s="39"/>
      <c r="I142" s="143" t="s">
        <v>34</v>
      </c>
      <c r="J142" s="36" t="str">
        <f>E21</f>
        <v>Projecticon s.r.o.,A.Kopeckého 151,Nový Hrádek</v>
      </c>
      <c r="K142" s="39"/>
      <c r="L142" s="43"/>
    </row>
    <row r="143" spans="2:12" s="1" customFormat="1" ht="15.15" customHeight="1">
      <c r="B143" s="38"/>
      <c r="C143" s="32" t="s">
        <v>32</v>
      </c>
      <c r="D143" s="39"/>
      <c r="E143" s="39"/>
      <c r="F143" s="27" t="str">
        <f>IF(E18="","",E18)</f>
        <v>Vyplň údaj</v>
      </c>
      <c r="G143" s="39"/>
      <c r="H143" s="39"/>
      <c r="I143" s="143" t="s">
        <v>37</v>
      </c>
      <c r="J143" s="36" t="str">
        <f>E24</f>
        <v xml:space="preserve"> </v>
      </c>
      <c r="K143" s="39"/>
      <c r="L143" s="43"/>
    </row>
    <row r="144" spans="2:12" s="1" customFormat="1" ht="10.3" customHeight="1">
      <c r="B144" s="38"/>
      <c r="C144" s="39"/>
      <c r="D144" s="39"/>
      <c r="E144" s="39"/>
      <c r="F144" s="39"/>
      <c r="G144" s="39"/>
      <c r="H144" s="39"/>
      <c r="I144" s="140"/>
      <c r="J144" s="39"/>
      <c r="K144" s="39"/>
      <c r="L144" s="43"/>
    </row>
    <row r="145" spans="2:20" s="10" customFormat="1" ht="29.25" customHeight="1">
      <c r="B145" s="199"/>
      <c r="C145" s="200" t="s">
        <v>243</v>
      </c>
      <c r="D145" s="201" t="s">
        <v>65</v>
      </c>
      <c r="E145" s="201" t="s">
        <v>61</v>
      </c>
      <c r="F145" s="201" t="s">
        <v>62</v>
      </c>
      <c r="G145" s="201" t="s">
        <v>244</v>
      </c>
      <c r="H145" s="201" t="s">
        <v>245</v>
      </c>
      <c r="I145" s="202" t="s">
        <v>246</v>
      </c>
      <c r="J145" s="201" t="s">
        <v>209</v>
      </c>
      <c r="K145" s="203" t="s">
        <v>247</v>
      </c>
      <c r="L145" s="204"/>
      <c r="M145" s="95" t="s">
        <v>1</v>
      </c>
      <c r="N145" s="96" t="s">
        <v>44</v>
      </c>
      <c r="O145" s="96" t="s">
        <v>248</v>
      </c>
      <c r="P145" s="96" t="s">
        <v>249</v>
      </c>
      <c r="Q145" s="96" t="s">
        <v>250</v>
      </c>
      <c r="R145" s="96" t="s">
        <v>251</v>
      </c>
      <c r="S145" s="96" t="s">
        <v>252</v>
      </c>
      <c r="T145" s="97" t="s">
        <v>253</v>
      </c>
    </row>
    <row r="146" spans="2:63" s="1" customFormat="1" ht="22.8" customHeight="1">
      <c r="B146" s="38"/>
      <c r="C146" s="102" t="s">
        <v>254</v>
      </c>
      <c r="D146" s="39"/>
      <c r="E146" s="39"/>
      <c r="F146" s="39"/>
      <c r="G146" s="39"/>
      <c r="H146" s="39"/>
      <c r="I146" s="140"/>
      <c r="J146" s="205">
        <f>BK146</f>
        <v>0</v>
      </c>
      <c r="K146" s="39"/>
      <c r="L146" s="43"/>
      <c r="M146" s="98"/>
      <c r="N146" s="99"/>
      <c r="O146" s="99"/>
      <c r="P146" s="206">
        <f>P147+P668+P1089</f>
        <v>0</v>
      </c>
      <c r="Q146" s="99"/>
      <c r="R146" s="206">
        <f>R147+R668+R1089</f>
        <v>442.90275147</v>
      </c>
      <c r="S146" s="99"/>
      <c r="T146" s="207">
        <f>T147+T668+T1089</f>
        <v>398.4778750999999</v>
      </c>
      <c r="AT146" s="17" t="s">
        <v>79</v>
      </c>
      <c r="AU146" s="17" t="s">
        <v>211</v>
      </c>
      <c r="BK146" s="208">
        <f>BK147+BK668+BK1089</f>
        <v>0</v>
      </c>
    </row>
    <row r="147" spans="2:63" s="11" customFormat="1" ht="25.9" customHeight="1">
      <c r="B147" s="209"/>
      <c r="C147" s="210"/>
      <c r="D147" s="211" t="s">
        <v>79</v>
      </c>
      <c r="E147" s="212" t="s">
        <v>255</v>
      </c>
      <c r="F147" s="212" t="s">
        <v>256</v>
      </c>
      <c r="G147" s="210"/>
      <c r="H147" s="210"/>
      <c r="I147" s="213"/>
      <c r="J147" s="214">
        <f>BK147</f>
        <v>0</v>
      </c>
      <c r="K147" s="210"/>
      <c r="L147" s="215"/>
      <c r="M147" s="216"/>
      <c r="N147" s="217"/>
      <c r="O147" s="217"/>
      <c r="P147" s="218">
        <f>P148+P209+P221+P244+P512+P655+P666</f>
        <v>0</v>
      </c>
      <c r="Q147" s="217"/>
      <c r="R147" s="218">
        <f>R148+R209+R221+R244+R512+R655+R666</f>
        <v>404.41579463</v>
      </c>
      <c r="S147" s="217"/>
      <c r="T147" s="219">
        <f>T148+T209+T221+T244+T512+T655+T666</f>
        <v>368.7074239999999</v>
      </c>
      <c r="AR147" s="220" t="s">
        <v>21</v>
      </c>
      <c r="AT147" s="221" t="s">
        <v>79</v>
      </c>
      <c r="AU147" s="221" t="s">
        <v>80</v>
      </c>
      <c r="AY147" s="220" t="s">
        <v>257</v>
      </c>
      <c r="BK147" s="222">
        <f>BK148+BK209+BK221+BK244+BK512+BK655+BK666</f>
        <v>0</v>
      </c>
    </row>
    <row r="148" spans="2:63" s="11" customFormat="1" ht="22.8" customHeight="1">
      <c r="B148" s="209"/>
      <c r="C148" s="210"/>
      <c r="D148" s="211" t="s">
        <v>79</v>
      </c>
      <c r="E148" s="223" t="s">
        <v>21</v>
      </c>
      <c r="F148" s="223" t="s">
        <v>258</v>
      </c>
      <c r="G148" s="210"/>
      <c r="H148" s="210"/>
      <c r="I148" s="213"/>
      <c r="J148" s="224">
        <f>BK148</f>
        <v>0</v>
      </c>
      <c r="K148" s="210"/>
      <c r="L148" s="215"/>
      <c r="M148" s="216"/>
      <c r="N148" s="217"/>
      <c r="O148" s="217"/>
      <c r="P148" s="218">
        <f>SUM(P149:P208)</f>
        <v>0</v>
      </c>
      <c r="Q148" s="217"/>
      <c r="R148" s="218">
        <f>SUM(R149:R208)</f>
        <v>154.5082</v>
      </c>
      <c r="S148" s="217"/>
      <c r="T148" s="219">
        <f>SUM(T149:T208)</f>
        <v>19.620974999999998</v>
      </c>
      <c r="AR148" s="220" t="s">
        <v>21</v>
      </c>
      <c r="AT148" s="221" t="s">
        <v>79</v>
      </c>
      <c r="AU148" s="221" t="s">
        <v>21</v>
      </c>
      <c r="AY148" s="220" t="s">
        <v>257</v>
      </c>
      <c r="BK148" s="222">
        <f>SUM(BK149:BK208)</f>
        <v>0</v>
      </c>
    </row>
    <row r="149" spans="2:65" s="1" customFormat="1" ht="24" customHeight="1">
      <c r="B149" s="38"/>
      <c r="C149" s="225" t="s">
        <v>21</v>
      </c>
      <c r="D149" s="225" t="s">
        <v>259</v>
      </c>
      <c r="E149" s="226" t="s">
        <v>260</v>
      </c>
      <c r="F149" s="227" t="s">
        <v>261</v>
      </c>
      <c r="G149" s="228" t="s">
        <v>262</v>
      </c>
      <c r="H149" s="229">
        <v>76.945</v>
      </c>
      <c r="I149" s="230"/>
      <c r="J149" s="231">
        <f>ROUND(I149*H149,2)</f>
        <v>0</v>
      </c>
      <c r="K149" s="227" t="s">
        <v>263</v>
      </c>
      <c r="L149" s="43"/>
      <c r="M149" s="232" t="s">
        <v>1</v>
      </c>
      <c r="N149" s="233" t="s">
        <v>45</v>
      </c>
      <c r="O149" s="86"/>
      <c r="P149" s="234">
        <f>O149*H149</f>
        <v>0</v>
      </c>
      <c r="Q149" s="234">
        <v>0</v>
      </c>
      <c r="R149" s="234">
        <f>Q149*H149</f>
        <v>0</v>
      </c>
      <c r="S149" s="234">
        <v>0.255</v>
      </c>
      <c r="T149" s="235">
        <f>S149*H149</f>
        <v>19.620974999999998</v>
      </c>
      <c r="AR149" s="236" t="s">
        <v>264</v>
      </c>
      <c r="AT149" s="236" t="s">
        <v>259</v>
      </c>
      <c r="AU149" s="236" t="s">
        <v>89</v>
      </c>
      <c r="AY149" s="17" t="s">
        <v>257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7" t="s">
        <v>21</v>
      </c>
      <c r="BK149" s="237">
        <f>ROUND(I149*H149,2)</f>
        <v>0</v>
      </c>
      <c r="BL149" s="17" t="s">
        <v>264</v>
      </c>
      <c r="BM149" s="236" t="s">
        <v>265</v>
      </c>
    </row>
    <row r="150" spans="2:51" s="12" customFormat="1" ht="12">
      <c r="B150" s="238"/>
      <c r="C150" s="239"/>
      <c r="D150" s="240" t="s">
        <v>266</v>
      </c>
      <c r="E150" s="241" t="s">
        <v>1</v>
      </c>
      <c r="F150" s="242" t="s">
        <v>267</v>
      </c>
      <c r="G150" s="239"/>
      <c r="H150" s="241" t="s">
        <v>1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266</v>
      </c>
      <c r="AU150" s="248" t="s">
        <v>89</v>
      </c>
      <c r="AV150" s="12" t="s">
        <v>21</v>
      </c>
      <c r="AW150" s="12" t="s">
        <v>36</v>
      </c>
      <c r="AX150" s="12" t="s">
        <v>80</v>
      </c>
      <c r="AY150" s="248" t="s">
        <v>257</v>
      </c>
    </row>
    <row r="151" spans="2:51" s="12" customFormat="1" ht="12">
      <c r="B151" s="238"/>
      <c r="C151" s="239"/>
      <c r="D151" s="240" t="s">
        <v>266</v>
      </c>
      <c r="E151" s="241" t="s">
        <v>1</v>
      </c>
      <c r="F151" s="242" t="s">
        <v>268</v>
      </c>
      <c r="G151" s="239"/>
      <c r="H151" s="241" t="s">
        <v>1</v>
      </c>
      <c r="I151" s="243"/>
      <c r="J151" s="239"/>
      <c r="K151" s="239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266</v>
      </c>
      <c r="AU151" s="248" t="s">
        <v>89</v>
      </c>
      <c r="AV151" s="12" t="s">
        <v>21</v>
      </c>
      <c r="AW151" s="12" t="s">
        <v>36</v>
      </c>
      <c r="AX151" s="12" t="s">
        <v>80</v>
      </c>
      <c r="AY151" s="248" t="s">
        <v>257</v>
      </c>
    </row>
    <row r="152" spans="2:51" s="13" customFormat="1" ht="12">
      <c r="B152" s="249"/>
      <c r="C152" s="250"/>
      <c r="D152" s="240" t="s">
        <v>266</v>
      </c>
      <c r="E152" s="251" t="s">
        <v>124</v>
      </c>
      <c r="F152" s="252" t="s">
        <v>269</v>
      </c>
      <c r="G152" s="250"/>
      <c r="H152" s="253">
        <v>153.89</v>
      </c>
      <c r="I152" s="254"/>
      <c r="J152" s="250"/>
      <c r="K152" s="250"/>
      <c r="L152" s="255"/>
      <c r="M152" s="256"/>
      <c r="N152" s="257"/>
      <c r="O152" s="257"/>
      <c r="P152" s="257"/>
      <c r="Q152" s="257"/>
      <c r="R152" s="257"/>
      <c r="S152" s="257"/>
      <c r="T152" s="258"/>
      <c r="AT152" s="259" t="s">
        <v>266</v>
      </c>
      <c r="AU152" s="259" t="s">
        <v>89</v>
      </c>
      <c r="AV152" s="13" t="s">
        <v>89</v>
      </c>
      <c r="AW152" s="13" t="s">
        <v>36</v>
      </c>
      <c r="AX152" s="13" t="s">
        <v>80</v>
      </c>
      <c r="AY152" s="259" t="s">
        <v>257</v>
      </c>
    </row>
    <row r="153" spans="2:51" s="12" customFormat="1" ht="12">
      <c r="B153" s="238"/>
      <c r="C153" s="239"/>
      <c r="D153" s="240" t="s">
        <v>266</v>
      </c>
      <c r="E153" s="241" t="s">
        <v>1</v>
      </c>
      <c r="F153" s="242" t="s">
        <v>270</v>
      </c>
      <c r="G153" s="239"/>
      <c r="H153" s="241" t="s">
        <v>1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266</v>
      </c>
      <c r="AU153" s="248" t="s">
        <v>89</v>
      </c>
      <c r="AV153" s="12" t="s">
        <v>21</v>
      </c>
      <c r="AW153" s="12" t="s">
        <v>36</v>
      </c>
      <c r="AX153" s="12" t="s">
        <v>80</v>
      </c>
      <c r="AY153" s="248" t="s">
        <v>257</v>
      </c>
    </row>
    <row r="154" spans="2:51" s="13" customFormat="1" ht="12">
      <c r="B154" s="249"/>
      <c r="C154" s="250"/>
      <c r="D154" s="240" t="s">
        <v>266</v>
      </c>
      <c r="E154" s="251" t="s">
        <v>271</v>
      </c>
      <c r="F154" s="252" t="s">
        <v>272</v>
      </c>
      <c r="G154" s="250"/>
      <c r="H154" s="253">
        <v>76.945</v>
      </c>
      <c r="I154" s="254"/>
      <c r="J154" s="250"/>
      <c r="K154" s="250"/>
      <c r="L154" s="255"/>
      <c r="M154" s="256"/>
      <c r="N154" s="257"/>
      <c r="O154" s="257"/>
      <c r="P154" s="257"/>
      <c r="Q154" s="257"/>
      <c r="R154" s="257"/>
      <c r="S154" s="257"/>
      <c r="T154" s="258"/>
      <c r="AT154" s="259" t="s">
        <v>266</v>
      </c>
      <c r="AU154" s="259" t="s">
        <v>89</v>
      </c>
      <c r="AV154" s="13" t="s">
        <v>89</v>
      </c>
      <c r="AW154" s="13" t="s">
        <v>36</v>
      </c>
      <c r="AX154" s="13" t="s">
        <v>21</v>
      </c>
      <c r="AY154" s="259" t="s">
        <v>257</v>
      </c>
    </row>
    <row r="155" spans="2:65" s="1" customFormat="1" ht="24" customHeight="1">
      <c r="B155" s="38"/>
      <c r="C155" s="225" t="s">
        <v>89</v>
      </c>
      <c r="D155" s="225" t="s">
        <v>259</v>
      </c>
      <c r="E155" s="226" t="s">
        <v>273</v>
      </c>
      <c r="F155" s="227" t="s">
        <v>274</v>
      </c>
      <c r="G155" s="228" t="s">
        <v>275</v>
      </c>
      <c r="H155" s="229">
        <v>90.634</v>
      </c>
      <c r="I155" s="230"/>
      <c r="J155" s="231">
        <f>ROUND(I155*H155,2)</f>
        <v>0</v>
      </c>
      <c r="K155" s="227" t="s">
        <v>263</v>
      </c>
      <c r="L155" s="43"/>
      <c r="M155" s="232" t="s">
        <v>1</v>
      </c>
      <c r="N155" s="233" t="s">
        <v>45</v>
      </c>
      <c r="O155" s="86"/>
      <c r="P155" s="234">
        <f>O155*H155</f>
        <v>0</v>
      </c>
      <c r="Q155" s="234">
        <v>0</v>
      </c>
      <c r="R155" s="234">
        <f>Q155*H155</f>
        <v>0</v>
      </c>
      <c r="S155" s="234">
        <v>0</v>
      </c>
      <c r="T155" s="235">
        <f>S155*H155</f>
        <v>0</v>
      </c>
      <c r="AR155" s="236" t="s">
        <v>264</v>
      </c>
      <c r="AT155" s="236" t="s">
        <v>259</v>
      </c>
      <c r="AU155" s="236" t="s">
        <v>89</v>
      </c>
      <c r="AY155" s="17" t="s">
        <v>257</v>
      </c>
      <c r="BE155" s="237">
        <f>IF(N155="základní",J155,0)</f>
        <v>0</v>
      </c>
      <c r="BF155" s="237">
        <f>IF(N155="snížená",J155,0)</f>
        <v>0</v>
      </c>
      <c r="BG155" s="237">
        <f>IF(N155="zákl. přenesená",J155,0)</f>
        <v>0</v>
      </c>
      <c r="BH155" s="237">
        <f>IF(N155="sníž. přenesená",J155,0)</f>
        <v>0</v>
      </c>
      <c r="BI155" s="237">
        <f>IF(N155="nulová",J155,0)</f>
        <v>0</v>
      </c>
      <c r="BJ155" s="17" t="s">
        <v>21</v>
      </c>
      <c r="BK155" s="237">
        <f>ROUND(I155*H155,2)</f>
        <v>0</v>
      </c>
      <c r="BL155" s="17" t="s">
        <v>264</v>
      </c>
      <c r="BM155" s="236" t="s">
        <v>276</v>
      </c>
    </row>
    <row r="156" spans="2:51" s="12" customFormat="1" ht="12">
      <c r="B156" s="238"/>
      <c r="C156" s="239"/>
      <c r="D156" s="240" t="s">
        <v>266</v>
      </c>
      <c r="E156" s="241" t="s">
        <v>1</v>
      </c>
      <c r="F156" s="242" t="s">
        <v>277</v>
      </c>
      <c r="G156" s="239"/>
      <c r="H156" s="241" t="s">
        <v>1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266</v>
      </c>
      <c r="AU156" s="248" t="s">
        <v>89</v>
      </c>
      <c r="AV156" s="12" t="s">
        <v>21</v>
      </c>
      <c r="AW156" s="12" t="s">
        <v>36</v>
      </c>
      <c r="AX156" s="12" t="s">
        <v>80</v>
      </c>
      <c r="AY156" s="248" t="s">
        <v>257</v>
      </c>
    </row>
    <row r="157" spans="2:51" s="13" customFormat="1" ht="12">
      <c r="B157" s="249"/>
      <c r="C157" s="250"/>
      <c r="D157" s="240" t="s">
        <v>266</v>
      </c>
      <c r="E157" s="251" t="s">
        <v>1</v>
      </c>
      <c r="F157" s="252" t="s">
        <v>278</v>
      </c>
      <c r="G157" s="250"/>
      <c r="H157" s="253">
        <v>17.166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AT157" s="259" t="s">
        <v>266</v>
      </c>
      <c r="AU157" s="259" t="s">
        <v>89</v>
      </c>
      <c r="AV157" s="13" t="s">
        <v>89</v>
      </c>
      <c r="AW157" s="13" t="s">
        <v>36</v>
      </c>
      <c r="AX157" s="13" t="s">
        <v>80</v>
      </c>
      <c r="AY157" s="259" t="s">
        <v>257</v>
      </c>
    </row>
    <row r="158" spans="2:51" s="13" customFormat="1" ht="12">
      <c r="B158" s="249"/>
      <c r="C158" s="250"/>
      <c r="D158" s="240" t="s">
        <v>266</v>
      </c>
      <c r="E158" s="251" t="s">
        <v>1</v>
      </c>
      <c r="F158" s="252" t="s">
        <v>279</v>
      </c>
      <c r="G158" s="250"/>
      <c r="H158" s="253">
        <v>11.107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266</v>
      </c>
      <c r="AU158" s="259" t="s">
        <v>89</v>
      </c>
      <c r="AV158" s="13" t="s">
        <v>89</v>
      </c>
      <c r="AW158" s="13" t="s">
        <v>36</v>
      </c>
      <c r="AX158" s="13" t="s">
        <v>80</v>
      </c>
      <c r="AY158" s="259" t="s">
        <v>257</v>
      </c>
    </row>
    <row r="159" spans="2:51" s="14" customFormat="1" ht="12">
      <c r="B159" s="260"/>
      <c r="C159" s="261"/>
      <c r="D159" s="240" t="s">
        <v>266</v>
      </c>
      <c r="E159" s="262" t="s">
        <v>1</v>
      </c>
      <c r="F159" s="263" t="s">
        <v>280</v>
      </c>
      <c r="G159" s="261"/>
      <c r="H159" s="264">
        <v>28.273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AT159" s="270" t="s">
        <v>266</v>
      </c>
      <c r="AU159" s="270" t="s">
        <v>89</v>
      </c>
      <c r="AV159" s="14" t="s">
        <v>130</v>
      </c>
      <c r="AW159" s="14" t="s">
        <v>36</v>
      </c>
      <c r="AX159" s="14" t="s">
        <v>80</v>
      </c>
      <c r="AY159" s="270" t="s">
        <v>257</v>
      </c>
    </row>
    <row r="160" spans="2:51" s="12" customFormat="1" ht="12">
      <c r="B160" s="238"/>
      <c r="C160" s="239"/>
      <c r="D160" s="240" t="s">
        <v>266</v>
      </c>
      <c r="E160" s="241" t="s">
        <v>1</v>
      </c>
      <c r="F160" s="242" t="s">
        <v>281</v>
      </c>
      <c r="G160" s="239"/>
      <c r="H160" s="241" t="s">
        <v>1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266</v>
      </c>
      <c r="AU160" s="248" t="s">
        <v>89</v>
      </c>
      <c r="AV160" s="12" t="s">
        <v>21</v>
      </c>
      <c r="AW160" s="12" t="s">
        <v>36</v>
      </c>
      <c r="AX160" s="12" t="s">
        <v>80</v>
      </c>
      <c r="AY160" s="248" t="s">
        <v>257</v>
      </c>
    </row>
    <row r="161" spans="2:51" s="13" customFormat="1" ht="12">
      <c r="B161" s="249"/>
      <c r="C161" s="250"/>
      <c r="D161" s="240" t="s">
        <v>266</v>
      </c>
      <c r="E161" s="251" t="s">
        <v>1</v>
      </c>
      <c r="F161" s="252" t="s">
        <v>282</v>
      </c>
      <c r="G161" s="250"/>
      <c r="H161" s="253">
        <v>54.173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266</v>
      </c>
      <c r="AU161" s="259" t="s">
        <v>89</v>
      </c>
      <c r="AV161" s="13" t="s">
        <v>89</v>
      </c>
      <c r="AW161" s="13" t="s">
        <v>36</v>
      </c>
      <c r="AX161" s="13" t="s">
        <v>80</v>
      </c>
      <c r="AY161" s="259" t="s">
        <v>257</v>
      </c>
    </row>
    <row r="162" spans="2:51" s="14" customFormat="1" ht="12">
      <c r="B162" s="260"/>
      <c r="C162" s="261"/>
      <c r="D162" s="240" t="s">
        <v>266</v>
      </c>
      <c r="E162" s="262" t="s">
        <v>1</v>
      </c>
      <c r="F162" s="263" t="s">
        <v>280</v>
      </c>
      <c r="G162" s="261"/>
      <c r="H162" s="264">
        <v>54.173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AT162" s="270" t="s">
        <v>266</v>
      </c>
      <c r="AU162" s="270" t="s">
        <v>89</v>
      </c>
      <c r="AV162" s="14" t="s">
        <v>130</v>
      </c>
      <c r="AW162" s="14" t="s">
        <v>36</v>
      </c>
      <c r="AX162" s="14" t="s">
        <v>80</v>
      </c>
      <c r="AY162" s="270" t="s">
        <v>257</v>
      </c>
    </row>
    <row r="163" spans="2:51" s="12" customFormat="1" ht="12">
      <c r="B163" s="238"/>
      <c r="C163" s="239"/>
      <c r="D163" s="240" t="s">
        <v>266</v>
      </c>
      <c r="E163" s="241" t="s">
        <v>1</v>
      </c>
      <c r="F163" s="242" t="s">
        <v>283</v>
      </c>
      <c r="G163" s="239"/>
      <c r="H163" s="241" t="s">
        <v>1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AT163" s="248" t="s">
        <v>266</v>
      </c>
      <c r="AU163" s="248" t="s">
        <v>89</v>
      </c>
      <c r="AV163" s="12" t="s">
        <v>21</v>
      </c>
      <c r="AW163" s="12" t="s">
        <v>36</v>
      </c>
      <c r="AX163" s="12" t="s">
        <v>80</v>
      </c>
      <c r="AY163" s="248" t="s">
        <v>257</v>
      </c>
    </row>
    <row r="164" spans="2:51" s="13" customFormat="1" ht="12">
      <c r="B164" s="249"/>
      <c r="C164" s="250"/>
      <c r="D164" s="240" t="s">
        <v>266</v>
      </c>
      <c r="E164" s="251" t="s">
        <v>1</v>
      </c>
      <c r="F164" s="252" t="s">
        <v>284</v>
      </c>
      <c r="G164" s="250"/>
      <c r="H164" s="253">
        <v>4.094</v>
      </c>
      <c r="I164" s="254"/>
      <c r="J164" s="250"/>
      <c r="K164" s="250"/>
      <c r="L164" s="255"/>
      <c r="M164" s="256"/>
      <c r="N164" s="257"/>
      <c r="O164" s="257"/>
      <c r="P164" s="257"/>
      <c r="Q164" s="257"/>
      <c r="R164" s="257"/>
      <c r="S164" s="257"/>
      <c r="T164" s="258"/>
      <c r="AT164" s="259" t="s">
        <v>266</v>
      </c>
      <c r="AU164" s="259" t="s">
        <v>89</v>
      </c>
      <c r="AV164" s="13" t="s">
        <v>89</v>
      </c>
      <c r="AW164" s="13" t="s">
        <v>36</v>
      </c>
      <c r="AX164" s="13" t="s">
        <v>80</v>
      </c>
      <c r="AY164" s="259" t="s">
        <v>257</v>
      </c>
    </row>
    <row r="165" spans="2:51" s="14" customFormat="1" ht="12">
      <c r="B165" s="260"/>
      <c r="C165" s="261"/>
      <c r="D165" s="240" t="s">
        <v>266</v>
      </c>
      <c r="E165" s="262" t="s">
        <v>1</v>
      </c>
      <c r="F165" s="263" t="s">
        <v>280</v>
      </c>
      <c r="G165" s="261"/>
      <c r="H165" s="264">
        <v>4.094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AT165" s="270" t="s">
        <v>266</v>
      </c>
      <c r="AU165" s="270" t="s">
        <v>89</v>
      </c>
      <c r="AV165" s="14" t="s">
        <v>130</v>
      </c>
      <c r="AW165" s="14" t="s">
        <v>36</v>
      </c>
      <c r="AX165" s="14" t="s">
        <v>80</v>
      </c>
      <c r="AY165" s="270" t="s">
        <v>257</v>
      </c>
    </row>
    <row r="166" spans="2:51" s="12" customFormat="1" ht="12">
      <c r="B166" s="238"/>
      <c r="C166" s="239"/>
      <c r="D166" s="240" t="s">
        <v>266</v>
      </c>
      <c r="E166" s="241" t="s">
        <v>1</v>
      </c>
      <c r="F166" s="242" t="s">
        <v>285</v>
      </c>
      <c r="G166" s="239"/>
      <c r="H166" s="241" t="s">
        <v>1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266</v>
      </c>
      <c r="AU166" s="248" t="s">
        <v>89</v>
      </c>
      <c r="AV166" s="12" t="s">
        <v>21</v>
      </c>
      <c r="AW166" s="12" t="s">
        <v>36</v>
      </c>
      <c r="AX166" s="12" t="s">
        <v>80</v>
      </c>
      <c r="AY166" s="248" t="s">
        <v>257</v>
      </c>
    </row>
    <row r="167" spans="2:51" s="13" customFormat="1" ht="12">
      <c r="B167" s="249"/>
      <c r="C167" s="250"/>
      <c r="D167" s="240" t="s">
        <v>266</v>
      </c>
      <c r="E167" s="251" t="s">
        <v>1</v>
      </c>
      <c r="F167" s="252" t="s">
        <v>284</v>
      </c>
      <c r="G167" s="250"/>
      <c r="H167" s="253">
        <v>4.094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266</v>
      </c>
      <c r="AU167" s="259" t="s">
        <v>89</v>
      </c>
      <c r="AV167" s="13" t="s">
        <v>89</v>
      </c>
      <c r="AW167" s="13" t="s">
        <v>36</v>
      </c>
      <c r="AX167" s="13" t="s">
        <v>80</v>
      </c>
      <c r="AY167" s="259" t="s">
        <v>257</v>
      </c>
    </row>
    <row r="168" spans="2:51" s="14" customFormat="1" ht="12">
      <c r="B168" s="260"/>
      <c r="C168" s="261"/>
      <c r="D168" s="240" t="s">
        <v>266</v>
      </c>
      <c r="E168" s="262" t="s">
        <v>1</v>
      </c>
      <c r="F168" s="263" t="s">
        <v>280</v>
      </c>
      <c r="G168" s="261"/>
      <c r="H168" s="264">
        <v>4.094</v>
      </c>
      <c r="I168" s="265"/>
      <c r="J168" s="261"/>
      <c r="K168" s="261"/>
      <c r="L168" s="266"/>
      <c r="M168" s="267"/>
      <c r="N168" s="268"/>
      <c r="O168" s="268"/>
      <c r="P168" s="268"/>
      <c r="Q168" s="268"/>
      <c r="R168" s="268"/>
      <c r="S168" s="268"/>
      <c r="T168" s="269"/>
      <c r="AT168" s="270" t="s">
        <v>266</v>
      </c>
      <c r="AU168" s="270" t="s">
        <v>89</v>
      </c>
      <c r="AV168" s="14" t="s">
        <v>130</v>
      </c>
      <c r="AW168" s="14" t="s">
        <v>36</v>
      </c>
      <c r="AX168" s="14" t="s">
        <v>80</v>
      </c>
      <c r="AY168" s="270" t="s">
        <v>257</v>
      </c>
    </row>
    <row r="169" spans="2:51" s="15" customFormat="1" ht="12">
      <c r="B169" s="271"/>
      <c r="C169" s="272"/>
      <c r="D169" s="240" t="s">
        <v>266</v>
      </c>
      <c r="E169" s="273" t="s">
        <v>191</v>
      </c>
      <c r="F169" s="274" t="s">
        <v>286</v>
      </c>
      <c r="G169" s="272"/>
      <c r="H169" s="275">
        <v>90.634</v>
      </c>
      <c r="I169" s="276"/>
      <c r="J169" s="272"/>
      <c r="K169" s="272"/>
      <c r="L169" s="277"/>
      <c r="M169" s="278"/>
      <c r="N169" s="279"/>
      <c r="O169" s="279"/>
      <c r="P169" s="279"/>
      <c r="Q169" s="279"/>
      <c r="R169" s="279"/>
      <c r="S169" s="279"/>
      <c r="T169" s="280"/>
      <c r="AT169" s="281" t="s">
        <v>266</v>
      </c>
      <c r="AU169" s="281" t="s">
        <v>89</v>
      </c>
      <c r="AV169" s="15" t="s">
        <v>264</v>
      </c>
      <c r="AW169" s="15" t="s">
        <v>36</v>
      </c>
      <c r="AX169" s="15" t="s">
        <v>21</v>
      </c>
      <c r="AY169" s="281" t="s">
        <v>257</v>
      </c>
    </row>
    <row r="170" spans="2:65" s="1" customFormat="1" ht="24" customHeight="1">
      <c r="B170" s="38"/>
      <c r="C170" s="225" t="s">
        <v>130</v>
      </c>
      <c r="D170" s="225" t="s">
        <v>259</v>
      </c>
      <c r="E170" s="226" t="s">
        <v>287</v>
      </c>
      <c r="F170" s="227" t="s">
        <v>288</v>
      </c>
      <c r="G170" s="228" t="s">
        <v>275</v>
      </c>
      <c r="H170" s="229">
        <v>90.634</v>
      </c>
      <c r="I170" s="230"/>
      <c r="J170" s="231">
        <f>ROUND(I170*H170,2)</f>
        <v>0</v>
      </c>
      <c r="K170" s="227" t="s">
        <v>263</v>
      </c>
      <c r="L170" s="43"/>
      <c r="M170" s="232" t="s">
        <v>1</v>
      </c>
      <c r="N170" s="233" t="s">
        <v>45</v>
      </c>
      <c r="O170" s="86"/>
      <c r="P170" s="234">
        <f>O170*H170</f>
        <v>0</v>
      </c>
      <c r="Q170" s="234">
        <v>0</v>
      </c>
      <c r="R170" s="234">
        <f>Q170*H170</f>
        <v>0</v>
      </c>
      <c r="S170" s="234">
        <v>0</v>
      </c>
      <c r="T170" s="235">
        <f>S170*H170</f>
        <v>0</v>
      </c>
      <c r="AR170" s="236" t="s">
        <v>264</v>
      </c>
      <c r="AT170" s="236" t="s">
        <v>259</v>
      </c>
      <c r="AU170" s="236" t="s">
        <v>89</v>
      </c>
      <c r="AY170" s="17" t="s">
        <v>257</v>
      </c>
      <c r="BE170" s="237">
        <f>IF(N170="základní",J170,0)</f>
        <v>0</v>
      </c>
      <c r="BF170" s="237">
        <f>IF(N170="snížená",J170,0)</f>
        <v>0</v>
      </c>
      <c r="BG170" s="237">
        <f>IF(N170="zákl. přenesená",J170,0)</f>
        <v>0</v>
      </c>
      <c r="BH170" s="237">
        <f>IF(N170="sníž. přenesená",J170,0)</f>
        <v>0</v>
      </c>
      <c r="BI170" s="237">
        <f>IF(N170="nulová",J170,0)</f>
        <v>0</v>
      </c>
      <c r="BJ170" s="17" t="s">
        <v>21</v>
      </c>
      <c r="BK170" s="237">
        <f>ROUND(I170*H170,2)</f>
        <v>0</v>
      </c>
      <c r="BL170" s="17" t="s">
        <v>264</v>
      </c>
      <c r="BM170" s="236" t="s">
        <v>289</v>
      </c>
    </row>
    <row r="171" spans="2:51" s="13" customFormat="1" ht="12">
      <c r="B171" s="249"/>
      <c r="C171" s="250"/>
      <c r="D171" s="240" t="s">
        <v>266</v>
      </c>
      <c r="E171" s="251" t="s">
        <v>1</v>
      </c>
      <c r="F171" s="252" t="s">
        <v>191</v>
      </c>
      <c r="G171" s="250"/>
      <c r="H171" s="253">
        <v>90.634</v>
      </c>
      <c r="I171" s="254"/>
      <c r="J171" s="250"/>
      <c r="K171" s="250"/>
      <c r="L171" s="255"/>
      <c r="M171" s="256"/>
      <c r="N171" s="257"/>
      <c r="O171" s="257"/>
      <c r="P171" s="257"/>
      <c r="Q171" s="257"/>
      <c r="R171" s="257"/>
      <c r="S171" s="257"/>
      <c r="T171" s="258"/>
      <c r="AT171" s="259" t="s">
        <v>266</v>
      </c>
      <c r="AU171" s="259" t="s">
        <v>89</v>
      </c>
      <c r="AV171" s="13" t="s">
        <v>89</v>
      </c>
      <c r="AW171" s="13" t="s">
        <v>36</v>
      </c>
      <c r="AX171" s="13" t="s">
        <v>80</v>
      </c>
      <c r="AY171" s="259" t="s">
        <v>257</v>
      </c>
    </row>
    <row r="172" spans="2:51" s="15" customFormat="1" ht="12">
      <c r="B172" s="271"/>
      <c r="C172" s="272"/>
      <c r="D172" s="240" t="s">
        <v>266</v>
      </c>
      <c r="E172" s="273" t="s">
        <v>1</v>
      </c>
      <c r="F172" s="274" t="s">
        <v>286</v>
      </c>
      <c r="G172" s="272"/>
      <c r="H172" s="275">
        <v>90.634</v>
      </c>
      <c r="I172" s="276"/>
      <c r="J172" s="272"/>
      <c r="K172" s="272"/>
      <c r="L172" s="277"/>
      <c r="M172" s="278"/>
      <c r="N172" s="279"/>
      <c r="O172" s="279"/>
      <c r="P172" s="279"/>
      <c r="Q172" s="279"/>
      <c r="R172" s="279"/>
      <c r="S172" s="279"/>
      <c r="T172" s="280"/>
      <c r="AT172" s="281" t="s">
        <v>266</v>
      </c>
      <c r="AU172" s="281" t="s">
        <v>89</v>
      </c>
      <c r="AV172" s="15" t="s">
        <v>264</v>
      </c>
      <c r="AW172" s="15" t="s">
        <v>36</v>
      </c>
      <c r="AX172" s="15" t="s">
        <v>21</v>
      </c>
      <c r="AY172" s="281" t="s">
        <v>257</v>
      </c>
    </row>
    <row r="173" spans="2:65" s="1" customFormat="1" ht="24" customHeight="1">
      <c r="B173" s="38"/>
      <c r="C173" s="225" t="s">
        <v>264</v>
      </c>
      <c r="D173" s="225" t="s">
        <v>259</v>
      </c>
      <c r="E173" s="226" t="s">
        <v>290</v>
      </c>
      <c r="F173" s="227" t="s">
        <v>291</v>
      </c>
      <c r="G173" s="228" t="s">
        <v>275</v>
      </c>
      <c r="H173" s="229">
        <v>167.579</v>
      </c>
      <c r="I173" s="230"/>
      <c r="J173" s="231">
        <f>ROUND(I173*H173,2)</f>
        <v>0</v>
      </c>
      <c r="K173" s="227" t="s">
        <v>263</v>
      </c>
      <c r="L173" s="43"/>
      <c r="M173" s="232" t="s">
        <v>1</v>
      </c>
      <c r="N173" s="233" t="s">
        <v>45</v>
      </c>
      <c r="O173" s="86"/>
      <c r="P173" s="234">
        <f>O173*H173</f>
        <v>0</v>
      </c>
      <c r="Q173" s="234">
        <v>0</v>
      </c>
      <c r="R173" s="234">
        <f>Q173*H173</f>
        <v>0</v>
      </c>
      <c r="S173" s="234">
        <v>0</v>
      </c>
      <c r="T173" s="235">
        <f>S173*H173</f>
        <v>0</v>
      </c>
      <c r="AR173" s="236" t="s">
        <v>264</v>
      </c>
      <c r="AT173" s="236" t="s">
        <v>259</v>
      </c>
      <c r="AU173" s="236" t="s">
        <v>89</v>
      </c>
      <c r="AY173" s="17" t="s">
        <v>257</v>
      </c>
      <c r="BE173" s="237">
        <f>IF(N173="základní",J173,0)</f>
        <v>0</v>
      </c>
      <c r="BF173" s="237">
        <f>IF(N173="snížená",J173,0)</f>
        <v>0</v>
      </c>
      <c r="BG173" s="237">
        <f>IF(N173="zákl. přenesená",J173,0)</f>
        <v>0</v>
      </c>
      <c r="BH173" s="237">
        <f>IF(N173="sníž. přenesená",J173,0)</f>
        <v>0</v>
      </c>
      <c r="BI173" s="237">
        <f>IF(N173="nulová",J173,0)</f>
        <v>0</v>
      </c>
      <c r="BJ173" s="17" t="s">
        <v>21</v>
      </c>
      <c r="BK173" s="237">
        <f>ROUND(I173*H173,2)</f>
        <v>0</v>
      </c>
      <c r="BL173" s="17" t="s">
        <v>264</v>
      </c>
      <c r="BM173" s="236" t="s">
        <v>292</v>
      </c>
    </row>
    <row r="174" spans="2:51" s="13" customFormat="1" ht="12">
      <c r="B174" s="249"/>
      <c r="C174" s="250"/>
      <c r="D174" s="240" t="s">
        <v>266</v>
      </c>
      <c r="E174" s="251" t="s">
        <v>1</v>
      </c>
      <c r="F174" s="252" t="s">
        <v>104</v>
      </c>
      <c r="G174" s="250"/>
      <c r="H174" s="253">
        <v>76.945</v>
      </c>
      <c r="I174" s="254"/>
      <c r="J174" s="250"/>
      <c r="K174" s="250"/>
      <c r="L174" s="255"/>
      <c r="M174" s="256"/>
      <c r="N174" s="257"/>
      <c r="O174" s="257"/>
      <c r="P174" s="257"/>
      <c r="Q174" s="257"/>
      <c r="R174" s="257"/>
      <c r="S174" s="257"/>
      <c r="T174" s="258"/>
      <c r="AT174" s="259" t="s">
        <v>266</v>
      </c>
      <c r="AU174" s="259" t="s">
        <v>89</v>
      </c>
      <c r="AV174" s="13" t="s">
        <v>89</v>
      </c>
      <c r="AW174" s="13" t="s">
        <v>36</v>
      </c>
      <c r="AX174" s="13" t="s">
        <v>80</v>
      </c>
      <c r="AY174" s="259" t="s">
        <v>257</v>
      </c>
    </row>
    <row r="175" spans="2:51" s="13" customFormat="1" ht="12">
      <c r="B175" s="249"/>
      <c r="C175" s="250"/>
      <c r="D175" s="240" t="s">
        <v>266</v>
      </c>
      <c r="E175" s="251" t="s">
        <v>1</v>
      </c>
      <c r="F175" s="252" t="s">
        <v>191</v>
      </c>
      <c r="G175" s="250"/>
      <c r="H175" s="253">
        <v>90.634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266</v>
      </c>
      <c r="AU175" s="259" t="s">
        <v>89</v>
      </c>
      <c r="AV175" s="13" t="s">
        <v>89</v>
      </c>
      <c r="AW175" s="13" t="s">
        <v>36</v>
      </c>
      <c r="AX175" s="13" t="s">
        <v>80</v>
      </c>
      <c r="AY175" s="259" t="s">
        <v>257</v>
      </c>
    </row>
    <row r="176" spans="2:51" s="15" customFormat="1" ht="12">
      <c r="B176" s="271"/>
      <c r="C176" s="272"/>
      <c r="D176" s="240" t="s">
        <v>266</v>
      </c>
      <c r="E176" s="273" t="s">
        <v>140</v>
      </c>
      <c r="F176" s="274" t="s">
        <v>286</v>
      </c>
      <c r="G176" s="272"/>
      <c r="H176" s="275">
        <v>167.579</v>
      </c>
      <c r="I176" s="276"/>
      <c r="J176" s="272"/>
      <c r="K176" s="272"/>
      <c r="L176" s="277"/>
      <c r="M176" s="278"/>
      <c r="N176" s="279"/>
      <c r="O176" s="279"/>
      <c r="P176" s="279"/>
      <c r="Q176" s="279"/>
      <c r="R176" s="279"/>
      <c r="S176" s="279"/>
      <c r="T176" s="280"/>
      <c r="AT176" s="281" t="s">
        <v>266</v>
      </c>
      <c r="AU176" s="281" t="s">
        <v>89</v>
      </c>
      <c r="AV176" s="15" t="s">
        <v>264</v>
      </c>
      <c r="AW176" s="15" t="s">
        <v>36</v>
      </c>
      <c r="AX176" s="15" t="s">
        <v>21</v>
      </c>
      <c r="AY176" s="281" t="s">
        <v>257</v>
      </c>
    </row>
    <row r="177" spans="2:65" s="1" customFormat="1" ht="24" customHeight="1">
      <c r="B177" s="38"/>
      <c r="C177" s="225" t="s">
        <v>293</v>
      </c>
      <c r="D177" s="225" t="s">
        <v>259</v>
      </c>
      <c r="E177" s="226" t="s">
        <v>294</v>
      </c>
      <c r="F177" s="227" t="s">
        <v>295</v>
      </c>
      <c r="G177" s="228" t="s">
        <v>275</v>
      </c>
      <c r="H177" s="229">
        <v>1675.79</v>
      </c>
      <c r="I177" s="230"/>
      <c r="J177" s="231">
        <f>ROUND(I177*H177,2)</f>
        <v>0</v>
      </c>
      <c r="K177" s="227" t="s">
        <v>263</v>
      </c>
      <c r="L177" s="43"/>
      <c r="M177" s="232" t="s">
        <v>1</v>
      </c>
      <c r="N177" s="233" t="s">
        <v>45</v>
      </c>
      <c r="O177" s="86"/>
      <c r="P177" s="234">
        <f>O177*H177</f>
        <v>0</v>
      </c>
      <c r="Q177" s="234">
        <v>0</v>
      </c>
      <c r="R177" s="234">
        <f>Q177*H177</f>
        <v>0</v>
      </c>
      <c r="S177" s="234">
        <v>0</v>
      </c>
      <c r="T177" s="235">
        <f>S177*H177</f>
        <v>0</v>
      </c>
      <c r="AR177" s="236" t="s">
        <v>264</v>
      </c>
      <c r="AT177" s="236" t="s">
        <v>259</v>
      </c>
      <c r="AU177" s="236" t="s">
        <v>89</v>
      </c>
      <c r="AY177" s="17" t="s">
        <v>257</v>
      </c>
      <c r="BE177" s="237">
        <f>IF(N177="základní",J177,0)</f>
        <v>0</v>
      </c>
      <c r="BF177" s="237">
        <f>IF(N177="snížená",J177,0)</f>
        <v>0</v>
      </c>
      <c r="BG177" s="237">
        <f>IF(N177="zákl. přenesená",J177,0)</f>
        <v>0</v>
      </c>
      <c r="BH177" s="237">
        <f>IF(N177="sníž. přenesená",J177,0)</f>
        <v>0</v>
      </c>
      <c r="BI177" s="237">
        <f>IF(N177="nulová",J177,0)</f>
        <v>0</v>
      </c>
      <c r="BJ177" s="17" t="s">
        <v>21</v>
      </c>
      <c r="BK177" s="237">
        <f>ROUND(I177*H177,2)</f>
        <v>0</v>
      </c>
      <c r="BL177" s="17" t="s">
        <v>264</v>
      </c>
      <c r="BM177" s="236" t="s">
        <v>296</v>
      </c>
    </row>
    <row r="178" spans="2:51" s="13" customFormat="1" ht="12">
      <c r="B178" s="249"/>
      <c r="C178" s="250"/>
      <c r="D178" s="240" t="s">
        <v>266</v>
      </c>
      <c r="E178" s="251" t="s">
        <v>1</v>
      </c>
      <c r="F178" s="252" t="s">
        <v>297</v>
      </c>
      <c r="G178" s="250"/>
      <c r="H178" s="253">
        <v>1675.79</v>
      </c>
      <c r="I178" s="254"/>
      <c r="J178" s="250"/>
      <c r="K178" s="250"/>
      <c r="L178" s="255"/>
      <c r="M178" s="256"/>
      <c r="N178" s="257"/>
      <c r="O178" s="257"/>
      <c r="P178" s="257"/>
      <c r="Q178" s="257"/>
      <c r="R178" s="257"/>
      <c r="S178" s="257"/>
      <c r="T178" s="258"/>
      <c r="AT178" s="259" t="s">
        <v>266</v>
      </c>
      <c r="AU178" s="259" t="s">
        <v>89</v>
      </c>
      <c r="AV178" s="13" t="s">
        <v>89</v>
      </c>
      <c r="AW178" s="13" t="s">
        <v>36</v>
      </c>
      <c r="AX178" s="13" t="s">
        <v>80</v>
      </c>
      <c r="AY178" s="259" t="s">
        <v>257</v>
      </c>
    </row>
    <row r="179" spans="2:51" s="15" customFormat="1" ht="12">
      <c r="B179" s="271"/>
      <c r="C179" s="272"/>
      <c r="D179" s="240" t="s">
        <v>266</v>
      </c>
      <c r="E179" s="273" t="s">
        <v>1</v>
      </c>
      <c r="F179" s="274" t="s">
        <v>286</v>
      </c>
      <c r="G179" s="272"/>
      <c r="H179" s="275">
        <v>1675.79</v>
      </c>
      <c r="I179" s="276"/>
      <c r="J179" s="272"/>
      <c r="K179" s="272"/>
      <c r="L179" s="277"/>
      <c r="M179" s="278"/>
      <c r="N179" s="279"/>
      <c r="O179" s="279"/>
      <c r="P179" s="279"/>
      <c r="Q179" s="279"/>
      <c r="R179" s="279"/>
      <c r="S179" s="279"/>
      <c r="T179" s="280"/>
      <c r="AT179" s="281" t="s">
        <v>266</v>
      </c>
      <c r="AU179" s="281" t="s">
        <v>89</v>
      </c>
      <c r="AV179" s="15" t="s">
        <v>264</v>
      </c>
      <c r="AW179" s="15" t="s">
        <v>36</v>
      </c>
      <c r="AX179" s="15" t="s">
        <v>21</v>
      </c>
      <c r="AY179" s="281" t="s">
        <v>257</v>
      </c>
    </row>
    <row r="180" spans="2:65" s="1" customFormat="1" ht="16.5" customHeight="1">
      <c r="B180" s="38"/>
      <c r="C180" s="225" t="s">
        <v>298</v>
      </c>
      <c r="D180" s="225" t="s">
        <v>259</v>
      </c>
      <c r="E180" s="226" t="s">
        <v>299</v>
      </c>
      <c r="F180" s="227" t="s">
        <v>300</v>
      </c>
      <c r="G180" s="228" t="s">
        <v>275</v>
      </c>
      <c r="H180" s="229">
        <v>167.579</v>
      </c>
      <c r="I180" s="230"/>
      <c r="J180" s="231">
        <f>ROUND(I180*H180,2)</f>
        <v>0</v>
      </c>
      <c r="K180" s="227" t="s">
        <v>263</v>
      </c>
      <c r="L180" s="43"/>
      <c r="M180" s="232" t="s">
        <v>1</v>
      </c>
      <c r="N180" s="233" t="s">
        <v>45</v>
      </c>
      <c r="O180" s="86"/>
      <c r="P180" s="234">
        <f>O180*H180</f>
        <v>0</v>
      </c>
      <c r="Q180" s="234">
        <v>0</v>
      </c>
      <c r="R180" s="234">
        <f>Q180*H180</f>
        <v>0</v>
      </c>
      <c r="S180" s="234">
        <v>0</v>
      </c>
      <c r="T180" s="235">
        <f>S180*H180</f>
        <v>0</v>
      </c>
      <c r="AR180" s="236" t="s">
        <v>264</v>
      </c>
      <c r="AT180" s="236" t="s">
        <v>259</v>
      </c>
      <c r="AU180" s="236" t="s">
        <v>89</v>
      </c>
      <c r="AY180" s="17" t="s">
        <v>257</v>
      </c>
      <c r="BE180" s="237">
        <f>IF(N180="základní",J180,0)</f>
        <v>0</v>
      </c>
      <c r="BF180" s="237">
        <f>IF(N180="snížená",J180,0)</f>
        <v>0</v>
      </c>
      <c r="BG180" s="237">
        <f>IF(N180="zákl. přenesená",J180,0)</f>
        <v>0</v>
      </c>
      <c r="BH180" s="237">
        <f>IF(N180="sníž. přenesená",J180,0)</f>
        <v>0</v>
      </c>
      <c r="BI180" s="237">
        <f>IF(N180="nulová",J180,0)</f>
        <v>0</v>
      </c>
      <c r="BJ180" s="17" t="s">
        <v>21</v>
      </c>
      <c r="BK180" s="237">
        <f>ROUND(I180*H180,2)</f>
        <v>0</v>
      </c>
      <c r="BL180" s="17" t="s">
        <v>264</v>
      </c>
      <c r="BM180" s="236" t="s">
        <v>301</v>
      </c>
    </row>
    <row r="181" spans="2:51" s="13" customFormat="1" ht="12">
      <c r="B181" s="249"/>
      <c r="C181" s="250"/>
      <c r="D181" s="240" t="s">
        <v>266</v>
      </c>
      <c r="E181" s="251" t="s">
        <v>1</v>
      </c>
      <c r="F181" s="252" t="s">
        <v>140</v>
      </c>
      <c r="G181" s="250"/>
      <c r="H181" s="253">
        <v>167.579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266</v>
      </c>
      <c r="AU181" s="259" t="s">
        <v>89</v>
      </c>
      <c r="AV181" s="13" t="s">
        <v>89</v>
      </c>
      <c r="AW181" s="13" t="s">
        <v>36</v>
      </c>
      <c r="AX181" s="13" t="s">
        <v>80</v>
      </c>
      <c r="AY181" s="259" t="s">
        <v>257</v>
      </c>
    </row>
    <row r="182" spans="2:51" s="15" customFormat="1" ht="12">
      <c r="B182" s="271"/>
      <c r="C182" s="272"/>
      <c r="D182" s="240" t="s">
        <v>266</v>
      </c>
      <c r="E182" s="273" t="s">
        <v>1</v>
      </c>
      <c r="F182" s="274" t="s">
        <v>286</v>
      </c>
      <c r="G182" s="272"/>
      <c r="H182" s="275">
        <v>167.579</v>
      </c>
      <c r="I182" s="276"/>
      <c r="J182" s="272"/>
      <c r="K182" s="272"/>
      <c r="L182" s="277"/>
      <c r="M182" s="278"/>
      <c r="N182" s="279"/>
      <c r="O182" s="279"/>
      <c r="P182" s="279"/>
      <c r="Q182" s="279"/>
      <c r="R182" s="279"/>
      <c r="S182" s="279"/>
      <c r="T182" s="280"/>
      <c r="AT182" s="281" t="s">
        <v>266</v>
      </c>
      <c r="AU182" s="281" t="s">
        <v>89</v>
      </c>
      <c r="AV182" s="15" t="s">
        <v>264</v>
      </c>
      <c r="AW182" s="15" t="s">
        <v>36</v>
      </c>
      <c r="AX182" s="15" t="s">
        <v>21</v>
      </c>
      <c r="AY182" s="281" t="s">
        <v>257</v>
      </c>
    </row>
    <row r="183" spans="2:65" s="1" customFormat="1" ht="24" customHeight="1">
      <c r="B183" s="38"/>
      <c r="C183" s="225" t="s">
        <v>302</v>
      </c>
      <c r="D183" s="225" t="s">
        <v>259</v>
      </c>
      <c r="E183" s="226" t="s">
        <v>303</v>
      </c>
      <c r="F183" s="227" t="s">
        <v>304</v>
      </c>
      <c r="G183" s="228" t="s">
        <v>305</v>
      </c>
      <c r="H183" s="229">
        <v>284.884</v>
      </c>
      <c r="I183" s="230"/>
      <c r="J183" s="231">
        <f>ROUND(I183*H183,2)</f>
        <v>0</v>
      </c>
      <c r="K183" s="227" t="s">
        <v>263</v>
      </c>
      <c r="L183" s="43"/>
      <c r="M183" s="232" t="s">
        <v>1</v>
      </c>
      <c r="N183" s="233" t="s">
        <v>45</v>
      </c>
      <c r="O183" s="86"/>
      <c r="P183" s="234">
        <f>O183*H183</f>
        <v>0</v>
      </c>
      <c r="Q183" s="234">
        <v>0</v>
      </c>
      <c r="R183" s="234">
        <f>Q183*H183</f>
        <v>0</v>
      </c>
      <c r="S183" s="234">
        <v>0</v>
      </c>
      <c r="T183" s="235">
        <f>S183*H183</f>
        <v>0</v>
      </c>
      <c r="AR183" s="236" t="s">
        <v>264</v>
      </c>
      <c r="AT183" s="236" t="s">
        <v>259</v>
      </c>
      <c r="AU183" s="236" t="s">
        <v>89</v>
      </c>
      <c r="AY183" s="17" t="s">
        <v>257</v>
      </c>
      <c r="BE183" s="237">
        <f>IF(N183="základní",J183,0)</f>
        <v>0</v>
      </c>
      <c r="BF183" s="237">
        <f>IF(N183="snížená",J183,0)</f>
        <v>0</v>
      </c>
      <c r="BG183" s="237">
        <f>IF(N183="zákl. přenesená",J183,0)</f>
        <v>0</v>
      </c>
      <c r="BH183" s="237">
        <f>IF(N183="sníž. přenesená",J183,0)</f>
        <v>0</v>
      </c>
      <c r="BI183" s="237">
        <f>IF(N183="nulová",J183,0)</f>
        <v>0</v>
      </c>
      <c r="BJ183" s="17" t="s">
        <v>21</v>
      </c>
      <c r="BK183" s="237">
        <f>ROUND(I183*H183,2)</f>
        <v>0</v>
      </c>
      <c r="BL183" s="17" t="s">
        <v>264</v>
      </c>
      <c r="BM183" s="236" t="s">
        <v>306</v>
      </c>
    </row>
    <row r="184" spans="2:51" s="13" customFormat="1" ht="12">
      <c r="B184" s="249"/>
      <c r="C184" s="250"/>
      <c r="D184" s="240" t="s">
        <v>266</v>
      </c>
      <c r="E184" s="251" t="s">
        <v>1</v>
      </c>
      <c r="F184" s="252" t="s">
        <v>307</v>
      </c>
      <c r="G184" s="250"/>
      <c r="H184" s="253">
        <v>284.884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AT184" s="259" t="s">
        <v>266</v>
      </c>
      <c r="AU184" s="259" t="s">
        <v>89</v>
      </c>
      <c r="AV184" s="13" t="s">
        <v>89</v>
      </c>
      <c r="AW184" s="13" t="s">
        <v>36</v>
      </c>
      <c r="AX184" s="13" t="s">
        <v>80</v>
      </c>
      <c r="AY184" s="259" t="s">
        <v>257</v>
      </c>
    </row>
    <row r="185" spans="2:51" s="15" customFormat="1" ht="12">
      <c r="B185" s="271"/>
      <c r="C185" s="272"/>
      <c r="D185" s="240" t="s">
        <v>266</v>
      </c>
      <c r="E185" s="273" t="s">
        <v>1</v>
      </c>
      <c r="F185" s="274" t="s">
        <v>286</v>
      </c>
      <c r="G185" s="272"/>
      <c r="H185" s="275">
        <v>284.884</v>
      </c>
      <c r="I185" s="276"/>
      <c r="J185" s="272"/>
      <c r="K185" s="272"/>
      <c r="L185" s="277"/>
      <c r="M185" s="278"/>
      <c r="N185" s="279"/>
      <c r="O185" s="279"/>
      <c r="P185" s="279"/>
      <c r="Q185" s="279"/>
      <c r="R185" s="279"/>
      <c r="S185" s="279"/>
      <c r="T185" s="280"/>
      <c r="AT185" s="281" t="s">
        <v>266</v>
      </c>
      <c r="AU185" s="281" t="s">
        <v>89</v>
      </c>
      <c r="AV185" s="15" t="s">
        <v>264</v>
      </c>
      <c r="AW185" s="15" t="s">
        <v>36</v>
      </c>
      <c r="AX185" s="15" t="s">
        <v>21</v>
      </c>
      <c r="AY185" s="281" t="s">
        <v>257</v>
      </c>
    </row>
    <row r="186" spans="2:65" s="1" customFormat="1" ht="24" customHeight="1">
      <c r="B186" s="38"/>
      <c r="C186" s="225" t="s">
        <v>308</v>
      </c>
      <c r="D186" s="225" t="s">
        <v>259</v>
      </c>
      <c r="E186" s="226" t="s">
        <v>309</v>
      </c>
      <c r="F186" s="227" t="s">
        <v>310</v>
      </c>
      <c r="G186" s="228" t="s">
        <v>275</v>
      </c>
      <c r="H186" s="229">
        <v>90.634</v>
      </c>
      <c r="I186" s="230"/>
      <c r="J186" s="231">
        <f>ROUND(I186*H186,2)</f>
        <v>0</v>
      </c>
      <c r="K186" s="227" t="s">
        <v>263</v>
      </c>
      <c r="L186" s="43"/>
      <c r="M186" s="232" t="s">
        <v>1</v>
      </c>
      <c r="N186" s="233" t="s">
        <v>45</v>
      </c>
      <c r="O186" s="86"/>
      <c r="P186" s="234">
        <f>O186*H186</f>
        <v>0</v>
      </c>
      <c r="Q186" s="234">
        <v>0</v>
      </c>
      <c r="R186" s="234">
        <f>Q186*H186</f>
        <v>0</v>
      </c>
      <c r="S186" s="234">
        <v>0</v>
      </c>
      <c r="T186" s="235">
        <f>S186*H186</f>
        <v>0</v>
      </c>
      <c r="AR186" s="236" t="s">
        <v>264</v>
      </c>
      <c r="AT186" s="236" t="s">
        <v>259</v>
      </c>
      <c r="AU186" s="236" t="s">
        <v>89</v>
      </c>
      <c r="AY186" s="17" t="s">
        <v>257</v>
      </c>
      <c r="BE186" s="237">
        <f>IF(N186="základní",J186,0)</f>
        <v>0</v>
      </c>
      <c r="BF186" s="237">
        <f>IF(N186="snížená",J186,0)</f>
        <v>0</v>
      </c>
      <c r="BG186" s="237">
        <f>IF(N186="zákl. přenesená",J186,0)</f>
        <v>0</v>
      </c>
      <c r="BH186" s="237">
        <f>IF(N186="sníž. přenesená",J186,0)</f>
        <v>0</v>
      </c>
      <c r="BI186" s="237">
        <f>IF(N186="nulová",J186,0)</f>
        <v>0</v>
      </c>
      <c r="BJ186" s="17" t="s">
        <v>21</v>
      </c>
      <c r="BK186" s="237">
        <f>ROUND(I186*H186,2)</f>
        <v>0</v>
      </c>
      <c r="BL186" s="17" t="s">
        <v>264</v>
      </c>
      <c r="BM186" s="236" t="s">
        <v>311</v>
      </c>
    </row>
    <row r="187" spans="2:51" s="12" customFormat="1" ht="12">
      <c r="B187" s="238"/>
      <c r="C187" s="239"/>
      <c r="D187" s="240" t="s">
        <v>266</v>
      </c>
      <c r="E187" s="241" t="s">
        <v>1</v>
      </c>
      <c r="F187" s="242" t="s">
        <v>312</v>
      </c>
      <c r="G187" s="239"/>
      <c r="H187" s="241" t="s">
        <v>1</v>
      </c>
      <c r="I187" s="243"/>
      <c r="J187" s="239"/>
      <c r="K187" s="239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266</v>
      </c>
      <c r="AU187" s="248" t="s">
        <v>89</v>
      </c>
      <c r="AV187" s="12" t="s">
        <v>21</v>
      </c>
      <c r="AW187" s="12" t="s">
        <v>36</v>
      </c>
      <c r="AX187" s="12" t="s">
        <v>80</v>
      </c>
      <c r="AY187" s="248" t="s">
        <v>257</v>
      </c>
    </row>
    <row r="188" spans="2:51" s="12" customFormat="1" ht="12">
      <c r="B188" s="238"/>
      <c r="C188" s="239"/>
      <c r="D188" s="240" t="s">
        <v>266</v>
      </c>
      <c r="E188" s="241" t="s">
        <v>1</v>
      </c>
      <c r="F188" s="242" t="s">
        <v>277</v>
      </c>
      <c r="G188" s="239"/>
      <c r="H188" s="241" t="s">
        <v>1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AT188" s="248" t="s">
        <v>266</v>
      </c>
      <c r="AU188" s="248" t="s">
        <v>89</v>
      </c>
      <c r="AV188" s="12" t="s">
        <v>21</v>
      </c>
      <c r="AW188" s="12" t="s">
        <v>36</v>
      </c>
      <c r="AX188" s="12" t="s">
        <v>80</v>
      </c>
      <c r="AY188" s="248" t="s">
        <v>257</v>
      </c>
    </row>
    <row r="189" spans="2:51" s="13" customFormat="1" ht="12">
      <c r="B189" s="249"/>
      <c r="C189" s="250"/>
      <c r="D189" s="240" t="s">
        <v>266</v>
      </c>
      <c r="E189" s="251" t="s">
        <v>1</v>
      </c>
      <c r="F189" s="252" t="s">
        <v>278</v>
      </c>
      <c r="G189" s="250"/>
      <c r="H189" s="253">
        <v>17.166</v>
      </c>
      <c r="I189" s="254"/>
      <c r="J189" s="250"/>
      <c r="K189" s="250"/>
      <c r="L189" s="255"/>
      <c r="M189" s="256"/>
      <c r="N189" s="257"/>
      <c r="O189" s="257"/>
      <c r="P189" s="257"/>
      <c r="Q189" s="257"/>
      <c r="R189" s="257"/>
      <c r="S189" s="257"/>
      <c r="T189" s="258"/>
      <c r="AT189" s="259" t="s">
        <v>266</v>
      </c>
      <c r="AU189" s="259" t="s">
        <v>89</v>
      </c>
      <c r="AV189" s="13" t="s">
        <v>89</v>
      </c>
      <c r="AW189" s="13" t="s">
        <v>36</v>
      </c>
      <c r="AX189" s="13" t="s">
        <v>80</v>
      </c>
      <c r="AY189" s="259" t="s">
        <v>257</v>
      </c>
    </row>
    <row r="190" spans="2:51" s="13" customFormat="1" ht="12">
      <c r="B190" s="249"/>
      <c r="C190" s="250"/>
      <c r="D190" s="240" t="s">
        <v>266</v>
      </c>
      <c r="E190" s="251" t="s">
        <v>1</v>
      </c>
      <c r="F190" s="252" t="s">
        <v>279</v>
      </c>
      <c r="G190" s="250"/>
      <c r="H190" s="253">
        <v>11.107</v>
      </c>
      <c r="I190" s="254"/>
      <c r="J190" s="250"/>
      <c r="K190" s="250"/>
      <c r="L190" s="255"/>
      <c r="M190" s="256"/>
      <c r="N190" s="257"/>
      <c r="O190" s="257"/>
      <c r="P190" s="257"/>
      <c r="Q190" s="257"/>
      <c r="R190" s="257"/>
      <c r="S190" s="257"/>
      <c r="T190" s="258"/>
      <c r="AT190" s="259" t="s">
        <v>266</v>
      </c>
      <c r="AU190" s="259" t="s">
        <v>89</v>
      </c>
      <c r="AV190" s="13" t="s">
        <v>89</v>
      </c>
      <c r="AW190" s="13" t="s">
        <v>36</v>
      </c>
      <c r="AX190" s="13" t="s">
        <v>80</v>
      </c>
      <c r="AY190" s="259" t="s">
        <v>257</v>
      </c>
    </row>
    <row r="191" spans="2:51" s="14" customFormat="1" ht="12">
      <c r="B191" s="260"/>
      <c r="C191" s="261"/>
      <c r="D191" s="240" t="s">
        <v>266</v>
      </c>
      <c r="E191" s="262" t="s">
        <v>1</v>
      </c>
      <c r="F191" s="263" t="s">
        <v>280</v>
      </c>
      <c r="G191" s="261"/>
      <c r="H191" s="264">
        <v>28.273</v>
      </c>
      <c r="I191" s="265"/>
      <c r="J191" s="261"/>
      <c r="K191" s="261"/>
      <c r="L191" s="266"/>
      <c r="M191" s="267"/>
      <c r="N191" s="268"/>
      <c r="O191" s="268"/>
      <c r="P191" s="268"/>
      <c r="Q191" s="268"/>
      <c r="R191" s="268"/>
      <c r="S191" s="268"/>
      <c r="T191" s="269"/>
      <c r="AT191" s="270" t="s">
        <v>266</v>
      </c>
      <c r="AU191" s="270" t="s">
        <v>89</v>
      </c>
      <c r="AV191" s="14" t="s">
        <v>130</v>
      </c>
      <c r="AW191" s="14" t="s">
        <v>36</v>
      </c>
      <c r="AX191" s="14" t="s">
        <v>80</v>
      </c>
      <c r="AY191" s="270" t="s">
        <v>257</v>
      </c>
    </row>
    <row r="192" spans="2:51" s="12" customFormat="1" ht="12">
      <c r="B192" s="238"/>
      <c r="C192" s="239"/>
      <c r="D192" s="240" t="s">
        <v>266</v>
      </c>
      <c r="E192" s="241" t="s">
        <v>1</v>
      </c>
      <c r="F192" s="242" t="s">
        <v>281</v>
      </c>
      <c r="G192" s="239"/>
      <c r="H192" s="241" t="s">
        <v>1</v>
      </c>
      <c r="I192" s="243"/>
      <c r="J192" s="239"/>
      <c r="K192" s="239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266</v>
      </c>
      <c r="AU192" s="248" t="s">
        <v>89</v>
      </c>
      <c r="AV192" s="12" t="s">
        <v>21</v>
      </c>
      <c r="AW192" s="12" t="s">
        <v>36</v>
      </c>
      <c r="AX192" s="12" t="s">
        <v>80</v>
      </c>
      <c r="AY192" s="248" t="s">
        <v>257</v>
      </c>
    </row>
    <row r="193" spans="2:51" s="13" customFormat="1" ht="12">
      <c r="B193" s="249"/>
      <c r="C193" s="250"/>
      <c r="D193" s="240" t="s">
        <v>266</v>
      </c>
      <c r="E193" s="251" t="s">
        <v>1</v>
      </c>
      <c r="F193" s="252" t="s">
        <v>282</v>
      </c>
      <c r="G193" s="250"/>
      <c r="H193" s="253">
        <v>54.173</v>
      </c>
      <c r="I193" s="254"/>
      <c r="J193" s="250"/>
      <c r="K193" s="250"/>
      <c r="L193" s="255"/>
      <c r="M193" s="256"/>
      <c r="N193" s="257"/>
      <c r="O193" s="257"/>
      <c r="P193" s="257"/>
      <c r="Q193" s="257"/>
      <c r="R193" s="257"/>
      <c r="S193" s="257"/>
      <c r="T193" s="258"/>
      <c r="AT193" s="259" t="s">
        <v>266</v>
      </c>
      <c r="AU193" s="259" t="s">
        <v>89</v>
      </c>
      <c r="AV193" s="13" t="s">
        <v>89</v>
      </c>
      <c r="AW193" s="13" t="s">
        <v>36</v>
      </c>
      <c r="AX193" s="13" t="s">
        <v>80</v>
      </c>
      <c r="AY193" s="259" t="s">
        <v>257</v>
      </c>
    </row>
    <row r="194" spans="2:51" s="14" customFormat="1" ht="12">
      <c r="B194" s="260"/>
      <c r="C194" s="261"/>
      <c r="D194" s="240" t="s">
        <v>266</v>
      </c>
      <c r="E194" s="262" t="s">
        <v>1</v>
      </c>
      <c r="F194" s="263" t="s">
        <v>280</v>
      </c>
      <c r="G194" s="261"/>
      <c r="H194" s="264">
        <v>54.173</v>
      </c>
      <c r="I194" s="265"/>
      <c r="J194" s="261"/>
      <c r="K194" s="261"/>
      <c r="L194" s="266"/>
      <c r="M194" s="267"/>
      <c r="N194" s="268"/>
      <c r="O194" s="268"/>
      <c r="P194" s="268"/>
      <c r="Q194" s="268"/>
      <c r="R194" s="268"/>
      <c r="S194" s="268"/>
      <c r="T194" s="269"/>
      <c r="AT194" s="270" t="s">
        <v>266</v>
      </c>
      <c r="AU194" s="270" t="s">
        <v>89</v>
      </c>
      <c r="AV194" s="14" t="s">
        <v>130</v>
      </c>
      <c r="AW194" s="14" t="s">
        <v>36</v>
      </c>
      <c r="AX194" s="14" t="s">
        <v>80</v>
      </c>
      <c r="AY194" s="270" t="s">
        <v>257</v>
      </c>
    </row>
    <row r="195" spans="2:51" s="12" customFormat="1" ht="12">
      <c r="B195" s="238"/>
      <c r="C195" s="239"/>
      <c r="D195" s="240" t="s">
        <v>266</v>
      </c>
      <c r="E195" s="241" t="s">
        <v>1</v>
      </c>
      <c r="F195" s="242" t="s">
        <v>283</v>
      </c>
      <c r="G195" s="239"/>
      <c r="H195" s="241" t="s">
        <v>1</v>
      </c>
      <c r="I195" s="243"/>
      <c r="J195" s="239"/>
      <c r="K195" s="239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266</v>
      </c>
      <c r="AU195" s="248" t="s">
        <v>89</v>
      </c>
      <c r="AV195" s="12" t="s">
        <v>21</v>
      </c>
      <c r="AW195" s="12" t="s">
        <v>36</v>
      </c>
      <c r="AX195" s="12" t="s">
        <v>80</v>
      </c>
      <c r="AY195" s="248" t="s">
        <v>257</v>
      </c>
    </row>
    <row r="196" spans="2:51" s="13" customFormat="1" ht="12">
      <c r="B196" s="249"/>
      <c r="C196" s="250"/>
      <c r="D196" s="240" t="s">
        <v>266</v>
      </c>
      <c r="E196" s="251" t="s">
        <v>1</v>
      </c>
      <c r="F196" s="252" t="s">
        <v>284</v>
      </c>
      <c r="G196" s="250"/>
      <c r="H196" s="253">
        <v>4.094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AT196" s="259" t="s">
        <v>266</v>
      </c>
      <c r="AU196" s="259" t="s">
        <v>89</v>
      </c>
      <c r="AV196" s="13" t="s">
        <v>89</v>
      </c>
      <c r="AW196" s="13" t="s">
        <v>36</v>
      </c>
      <c r="AX196" s="13" t="s">
        <v>80</v>
      </c>
      <c r="AY196" s="259" t="s">
        <v>257</v>
      </c>
    </row>
    <row r="197" spans="2:51" s="14" customFormat="1" ht="12">
      <c r="B197" s="260"/>
      <c r="C197" s="261"/>
      <c r="D197" s="240" t="s">
        <v>266</v>
      </c>
      <c r="E197" s="262" t="s">
        <v>1</v>
      </c>
      <c r="F197" s="263" t="s">
        <v>280</v>
      </c>
      <c r="G197" s="261"/>
      <c r="H197" s="264">
        <v>4.094</v>
      </c>
      <c r="I197" s="265"/>
      <c r="J197" s="261"/>
      <c r="K197" s="261"/>
      <c r="L197" s="266"/>
      <c r="M197" s="267"/>
      <c r="N197" s="268"/>
      <c r="O197" s="268"/>
      <c r="P197" s="268"/>
      <c r="Q197" s="268"/>
      <c r="R197" s="268"/>
      <c r="S197" s="268"/>
      <c r="T197" s="269"/>
      <c r="AT197" s="270" t="s">
        <v>266</v>
      </c>
      <c r="AU197" s="270" t="s">
        <v>89</v>
      </c>
      <c r="AV197" s="14" t="s">
        <v>130</v>
      </c>
      <c r="AW197" s="14" t="s">
        <v>36</v>
      </c>
      <c r="AX197" s="14" t="s">
        <v>80</v>
      </c>
      <c r="AY197" s="270" t="s">
        <v>257</v>
      </c>
    </row>
    <row r="198" spans="2:51" s="12" customFormat="1" ht="12">
      <c r="B198" s="238"/>
      <c r="C198" s="239"/>
      <c r="D198" s="240" t="s">
        <v>266</v>
      </c>
      <c r="E198" s="241" t="s">
        <v>1</v>
      </c>
      <c r="F198" s="242" t="s">
        <v>285</v>
      </c>
      <c r="G198" s="239"/>
      <c r="H198" s="241" t="s">
        <v>1</v>
      </c>
      <c r="I198" s="243"/>
      <c r="J198" s="239"/>
      <c r="K198" s="239"/>
      <c r="L198" s="244"/>
      <c r="M198" s="245"/>
      <c r="N198" s="246"/>
      <c r="O198" s="246"/>
      <c r="P198" s="246"/>
      <c r="Q198" s="246"/>
      <c r="R198" s="246"/>
      <c r="S198" s="246"/>
      <c r="T198" s="247"/>
      <c r="AT198" s="248" t="s">
        <v>266</v>
      </c>
      <c r="AU198" s="248" t="s">
        <v>89</v>
      </c>
      <c r="AV198" s="12" t="s">
        <v>21</v>
      </c>
      <c r="AW198" s="12" t="s">
        <v>36</v>
      </c>
      <c r="AX198" s="12" t="s">
        <v>80</v>
      </c>
      <c r="AY198" s="248" t="s">
        <v>257</v>
      </c>
    </row>
    <row r="199" spans="2:51" s="13" customFormat="1" ht="12">
      <c r="B199" s="249"/>
      <c r="C199" s="250"/>
      <c r="D199" s="240" t="s">
        <v>266</v>
      </c>
      <c r="E199" s="251" t="s">
        <v>1</v>
      </c>
      <c r="F199" s="252" t="s">
        <v>284</v>
      </c>
      <c r="G199" s="250"/>
      <c r="H199" s="253">
        <v>4.094</v>
      </c>
      <c r="I199" s="254"/>
      <c r="J199" s="250"/>
      <c r="K199" s="250"/>
      <c r="L199" s="255"/>
      <c r="M199" s="256"/>
      <c r="N199" s="257"/>
      <c r="O199" s="257"/>
      <c r="P199" s="257"/>
      <c r="Q199" s="257"/>
      <c r="R199" s="257"/>
      <c r="S199" s="257"/>
      <c r="T199" s="258"/>
      <c r="AT199" s="259" t="s">
        <v>266</v>
      </c>
      <c r="AU199" s="259" t="s">
        <v>89</v>
      </c>
      <c r="AV199" s="13" t="s">
        <v>89</v>
      </c>
      <c r="AW199" s="13" t="s">
        <v>36</v>
      </c>
      <c r="AX199" s="13" t="s">
        <v>80</v>
      </c>
      <c r="AY199" s="259" t="s">
        <v>257</v>
      </c>
    </row>
    <row r="200" spans="2:51" s="14" customFormat="1" ht="12">
      <c r="B200" s="260"/>
      <c r="C200" s="261"/>
      <c r="D200" s="240" t="s">
        <v>266</v>
      </c>
      <c r="E200" s="262" t="s">
        <v>1</v>
      </c>
      <c r="F200" s="263" t="s">
        <v>280</v>
      </c>
      <c r="G200" s="261"/>
      <c r="H200" s="264">
        <v>4.094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AT200" s="270" t="s">
        <v>266</v>
      </c>
      <c r="AU200" s="270" t="s">
        <v>89</v>
      </c>
      <c r="AV200" s="14" t="s">
        <v>130</v>
      </c>
      <c r="AW200" s="14" t="s">
        <v>36</v>
      </c>
      <c r="AX200" s="14" t="s">
        <v>80</v>
      </c>
      <c r="AY200" s="270" t="s">
        <v>257</v>
      </c>
    </row>
    <row r="201" spans="2:51" s="15" customFormat="1" ht="12">
      <c r="B201" s="271"/>
      <c r="C201" s="272"/>
      <c r="D201" s="240" t="s">
        <v>266</v>
      </c>
      <c r="E201" s="273" t="s">
        <v>106</v>
      </c>
      <c r="F201" s="274" t="s">
        <v>286</v>
      </c>
      <c r="G201" s="272"/>
      <c r="H201" s="275">
        <v>90.634</v>
      </c>
      <c r="I201" s="276"/>
      <c r="J201" s="272"/>
      <c r="K201" s="272"/>
      <c r="L201" s="277"/>
      <c r="M201" s="278"/>
      <c r="N201" s="279"/>
      <c r="O201" s="279"/>
      <c r="P201" s="279"/>
      <c r="Q201" s="279"/>
      <c r="R201" s="279"/>
      <c r="S201" s="279"/>
      <c r="T201" s="280"/>
      <c r="AT201" s="281" t="s">
        <v>266</v>
      </c>
      <c r="AU201" s="281" t="s">
        <v>89</v>
      </c>
      <c r="AV201" s="15" t="s">
        <v>264</v>
      </c>
      <c r="AW201" s="15" t="s">
        <v>36</v>
      </c>
      <c r="AX201" s="15" t="s">
        <v>21</v>
      </c>
      <c r="AY201" s="281" t="s">
        <v>257</v>
      </c>
    </row>
    <row r="202" spans="2:65" s="1" customFormat="1" ht="16.5" customHeight="1">
      <c r="B202" s="38"/>
      <c r="C202" s="282" t="s">
        <v>313</v>
      </c>
      <c r="D202" s="282" t="s">
        <v>314</v>
      </c>
      <c r="E202" s="283" t="s">
        <v>315</v>
      </c>
      <c r="F202" s="284" t="s">
        <v>316</v>
      </c>
      <c r="G202" s="285" t="s">
        <v>305</v>
      </c>
      <c r="H202" s="286">
        <v>154.078</v>
      </c>
      <c r="I202" s="287"/>
      <c r="J202" s="288">
        <f>ROUND(I202*H202,2)</f>
        <v>0</v>
      </c>
      <c r="K202" s="284" t="s">
        <v>263</v>
      </c>
      <c r="L202" s="289"/>
      <c r="M202" s="290" t="s">
        <v>1</v>
      </c>
      <c r="N202" s="291" t="s">
        <v>45</v>
      </c>
      <c r="O202" s="86"/>
      <c r="P202" s="234">
        <f>O202*H202</f>
        <v>0</v>
      </c>
      <c r="Q202" s="234">
        <v>1</v>
      </c>
      <c r="R202" s="234">
        <f>Q202*H202</f>
        <v>154.078</v>
      </c>
      <c r="S202" s="234">
        <v>0</v>
      </c>
      <c r="T202" s="235">
        <f>S202*H202</f>
        <v>0</v>
      </c>
      <c r="AR202" s="236" t="s">
        <v>308</v>
      </c>
      <c r="AT202" s="236" t="s">
        <v>314</v>
      </c>
      <c r="AU202" s="236" t="s">
        <v>89</v>
      </c>
      <c r="AY202" s="17" t="s">
        <v>257</v>
      </c>
      <c r="BE202" s="237">
        <f>IF(N202="základní",J202,0)</f>
        <v>0</v>
      </c>
      <c r="BF202" s="237">
        <f>IF(N202="snížená",J202,0)</f>
        <v>0</v>
      </c>
      <c r="BG202" s="237">
        <f>IF(N202="zákl. přenesená",J202,0)</f>
        <v>0</v>
      </c>
      <c r="BH202" s="237">
        <f>IF(N202="sníž. přenesená",J202,0)</f>
        <v>0</v>
      </c>
      <c r="BI202" s="237">
        <f>IF(N202="nulová",J202,0)</f>
        <v>0</v>
      </c>
      <c r="BJ202" s="17" t="s">
        <v>21</v>
      </c>
      <c r="BK202" s="237">
        <f>ROUND(I202*H202,2)</f>
        <v>0</v>
      </c>
      <c r="BL202" s="17" t="s">
        <v>264</v>
      </c>
      <c r="BM202" s="236" t="s">
        <v>317</v>
      </c>
    </row>
    <row r="203" spans="2:51" s="13" customFormat="1" ht="12">
      <c r="B203" s="249"/>
      <c r="C203" s="250"/>
      <c r="D203" s="240" t="s">
        <v>266</v>
      </c>
      <c r="E203" s="251" t="s">
        <v>1</v>
      </c>
      <c r="F203" s="252" t="s">
        <v>318</v>
      </c>
      <c r="G203" s="250"/>
      <c r="H203" s="253">
        <v>154.078</v>
      </c>
      <c r="I203" s="254"/>
      <c r="J203" s="250"/>
      <c r="K203" s="250"/>
      <c r="L203" s="255"/>
      <c r="M203" s="256"/>
      <c r="N203" s="257"/>
      <c r="O203" s="257"/>
      <c r="P203" s="257"/>
      <c r="Q203" s="257"/>
      <c r="R203" s="257"/>
      <c r="S203" s="257"/>
      <c r="T203" s="258"/>
      <c r="AT203" s="259" t="s">
        <v>266</v>
      </c>
      <c r="AU203" s="259" t="s">
        <v>89</v>
      </c>
      <c r="AV203" s="13" t="s">
        <v>89</v>
      </c>
      <c r="AW203" s="13" t="s">
        <v>36</v>
      </c>
      <c r="AX203" s="13" t="s">
        <v>21</v>
      </c>
      <c r="AY203" s="259" t="s">
        <v>257</v>
      </c>
    </row>
    <row r="204" spans="2:65" s="1" customFormat="1" ht="16.5" customHeight="1">
      <c r="B204" s="38"/>
      <c r="C204" s="225" t="s">
        <v>26</v>
      </c>
      <c r="D204" s="225" t="s">
        <v>259</v>
      </c>
      <c r="E204" s="226" t="s">
        <v>319</v>
      </c>
      <c r="F204" s="227" t="s">
        <v>320</v>
      </c>
      <c r="G204" s="228" t="s">
        <v>262</v>
      </c>
      <c r="H204" s="229">
        <v>120</v>
      </c>
      <c r="I204" s="230"/>
      <c r="J204" s="231">
        <f>ROUND(I204*H204,2)</f>
        <v>0</v>
      </c>
      <c r="K204" s="227" t="s">
        <v>263</v>
      </c>
      <c r="L204" s="43"/>
      <c r="M204" s="232" t="s">
        <v>1</v>
      </c>
      <c r="N204" s="233" t="s">
        <v>45</v>
      </c>
      <c r="O204" s="86"/>
      <c r="P204" s="234">
        <f>O204*H204</f>
        <v>0</v>
      </c>
      <c r="Q204" s="234">
        <v>0</v>
      </c>
      <c r="R204" s="234">
        <f>Q204*H204</f>
        <v>0</v>
      </c>
      <c r="S204" s="234">
        <v>0</v>
      </c>
      <c r="T204" s="235">
        <f>S204*H204</f>
        <v>0</v>
      </c>
      <c r="AR204" s="236" t="s">
        <v>264</v>
      </c>
      <c r="AT204" s="236" t="s">
        <v>259</v>
      </c>
      <c r="AU204" s="236" t="s">
        <v>89</v>
      </c>
      <c r="AY204" s="17" t="s">
        <v>257</v>
      </c>
      <c r="BE204" s="237">
        <f>IF(N204="základní",J204,0)</f>
        <v>0</v>
      </c>
      <c r="BF204" s="237">
        <f>IF(N204="snížená",J204,0)</f>
        <v>0</v>
      </c>
      <c r="BG204" s="237">
        <f>IF(N204="zákl. přenesená",J204,0)</f>
        <v>0</v>
      </c>
      <c r="BH204" s="237">
        <f>IF(N204="sníž. přenesená",J204,0)</f>
        <v>0</v>
      </c>
      <c r="BI204" s="237">
        <f>IF(N204="nulová",J204,0)</f>
        <v>0</v>
      </c>
      <c r="BJ204" s="17" t="s">
        <v>21</v>
      </c>
      <c r="BK204" s="237">
        <f>ROUND(I204*H204,2)</f>
        <v>0</v>
      </c>
      <c r="BL204" s="17" t="s">
        <v>264</v>
      </c>
      <c r="BM204" s="236" t="s">
        <v>321</v>
      </c>
    </row>
    <row r="205" spans="2:65" s="1" customFormat="1" ht="16.5" customHeight="1">
      <c r="B205" s="38"/>
      <c r="C205" s="225" t="s">
        <v>322</v>
      </c>
      <c r="D205" s="225" t="s">
        <v>259</v>
      </c>
      <c r="E205" s="226" t="s">
        <v>323</v>
      </c>
      <c r="F205" s="227" t="s">
        <v>324</v>
      </c>
      <c r="G205" s="228" t="s">
        <v>262</v>
      </c>
      <c r="H205" s="229">
        <v>120</v>
      </c>
      <c r="I205" s="230"/>
      <c r="J205" s="231">
        <f>ROUND(I205*H205,2)</f>
        <v>0</v>
      </c>
      <c r="K205" s="227" t="s">
        <v>263</v>
      </c>
      <c r="L205" s="43"/>
      <c r="M205" s="232" t="s">
        <v>1</v>
      </c>
      <c r="N205" s="233" t="s">
        <v>45</v>
      </c>
      <c r="O205" s="86"/>
      <c r="P205" s="234">
        <f>O205*H205</f>
        <v>0</v>
      </c>
      <c r="Q205" s="234">
        <v>0.00356</v>
      </c>
      <c r="R205" s="234">
        <f>Q205*H205</f>
        <v>0.42719999999999997</v>
      </c>
      <c r="S205" s="234">
        <v>0</v>
      </c>
      <c r="T205" s="235">
        <f>S205*H205</f>
        <v>0</v>
      </c>
      <c r="AR205" s="236" t="s">
        <v>264</v>
      </c>
      <c r="AT205" s="236" t="s">
        <v>259</v>
      </c>
      <c r="AU205" s="236" t="s">
        <v>89</v>
      </c>
      <c r="AY205" s="17" t="s">
        <v>257</v>
      </c>
      <c r="BE205" s="237">
        <f>IF(N205="základní",J205,0)</f>
        <v>0</v>
      </c>
      <c r="BF205" s="237">
        <f>IF(N205="snížená",J205,0)</f>
        <v>0</v>
      </c>
      <c r="BG205" s="237">
        <f>IF(N205="zákl. přenesená",J205,0)</f>
        <v>0</v>
      </c>
      <c r="BH205" s="237">
        <f>IF(N205="sníž. přenesená",J205,0)</f>
        <v>0</v>
      </c>
      <c r="BI205" s="237">
        <f>IF(N205="nulová",J205,0)</f>
        <v>0</v>
      </c>
      <c r="BJ205" s="17" t="s">
        <v>21</v>
      </c>
      <c r="BK205" s="237">
        <f>ROUND(I205*H205,2)</f>
        <v>0</v>
      </c>
      <c r="BL205" s="17" t="s">
        <v>264</v>
      </c>
      <c r="BM205" s="236" t="s">
        <v>325</v>
      </c>
    </row>
    <row r="206" spans="2:65" s="1" customFormat="1" ht="16.5" customHeight="1">
      <c r="B206" s="38"/>
      <c r="C206" s="282" t="s">
        <v>163</v>
      </c>
      <c r="D206" s="282" t="s">
        <v>314</v>
      </c>
      <c r="E206" s="283" t="s">
        <v>326</v>
      </c>
      <c r="F206" s="284" t="s">
        <v>327</v>
      </c>
      <c r="G206" s="285" t="s">
        <v>328</v>
      </c>
      <c r="H206" s="286">
        <v>3</v>
      </c>
      <c r="I206" s="287"/>
      <c r="J206" s="288">
        <f>ROUND(I206*H206,2)</f>
        <v>0</v>
      </c>
      <c r="K206" s="284" t="s">
        <v>263</v>
      </c>
      <c r="L206" s="289"/>
      <c r="M206" s="290" t="s">
        <v>1</v>
      </c>
      <c r="N206" s="291" t="s">
        <v>45</v>
      </c>
      <c r="O206" s="86"/>
      <c r="P206" s="234">
        <f>O206*H206</f>
        <v>0</v>
      </c>
      <c r="Q206" s="234">
        <v>0.001</v>
      </c>
      <c r="R206" s="234">
        <f>Q206*H206</f>
        <v>0.003</v>
      </c>
      <c r="S206" s="234">
        <v>0</v>
      </c>
      <c r="T206" s="235">
        <f>S206*H206</f>
        <v>0</v>
      </c>
      <c r="AR206" s="236" t="s">
        <v>308</v>
      </c>
      <c r="AT206" s="236" t="s">
        <v>314</v>
      </c>
      <c r="AU206" s="236" t="s">
        <v>89</v>
      </c>
      <c r="AY206" s="17" t="s">
        <v>257</v>
      </c>
      <c r="BE206" s="237">
        <f>IF(N206="základní",J206,0)</f>
        <v>0</v>
      </c>
      <c r="BF206" s="237">
        <f>IF(N206="snížená",J206,0)</f>
        <v>0</v>
      </c>
      <c r="BG206" s="237">
        <f>IF(N206="zákl. přenesená",J206,0)</f>
        <v>0</v>
      </c>
      <c r="BH206" s="237">
        <f>IF(N206="sníž. přenesená",J206,0)</f>
        <v>0</v>
      </c>
      <c r="BI206" s="237">
        <f>IF(N206="nulová",J206,0)</f>
        <v>0</v>
      </c>
      <c r="BJ206" s="17" t="s">
        <v>21</v>
      </c>
      <c r="BK206" s="237">
        <f>ROUND(I206*H206,2)</f>
        <v>0</v>
      </c>
      <c r="BL206" s="17" t="s">
        <v>264</v>
      </c>
      <c r="BM206" s="236" t="s">
        <v>329</v>
      </c>
    </row>
    <row r="207" spans="2:51" s="13" customFormat="1" ht="12">
      <c r="B207" s="249"/>
      <c r="C207" s="250"/>
      <c r="D207" s="240" t="s">
        <v>266</v>
      </c>
      <c r="E207" s="251" t="s">
        <v>1</v>
      </c>
      <c r="F207" s="252" t="s">
        <v>330</v>
      </c>
      <c r="G207" s="250"/>
      <c r="H207" s="253">
        <v>3</v>
      </c>
      <c r="I207" s="254"/>
      <c r="J207" s="250"/>
      <c r="K207" s="250"/>
      <c r="L207" s="255"/>
      <c r="M207" s="256"/>
      <c r="N207" s="257"/>
      <c r="O207" s="257"/>
      <c r="P207" s="257"/>
      <c r="Q207" s="257"/>
      <c r="R207" s="257"/>
      <c r="S207" s="257"/>
      <c r="T207" s="258"/>
      <c r="AT207" s="259" t="s">
        <v>266</v>
      </c>
      <c r="AU207" s="259" t="s">
        <v>89</v>
      </c>
      <c r="AV207" s="13" t="s">
        <v>89</v>
      </c>
      <c r="AW207" s="13" t="s">
        <v>36</v>
      </c>
      <c r="AX207" s="13" t="s">
        <v>80</v>
      </c>
      <c r="AY207" s="259" t="s">
        <v>257</v>
      </c>
    </row>
    <row r="208" spans="2:51" s="15" customFormat="1" ht="12">
      <c r="B208" s="271"/>
      <c r="C208" s="272"/>
      <c r="D208" s="240" t="s">
        <v>266</v>
      </c>
      <c r="E208" s="273" t="s">
        <v>1</v>
      </c>
      <c r="F208" s="274" t="s">
        <v>286</v>
      </c>
      <c r="G208" s="272"/>
      <c r="H208" s="275">
        <v>3</v>
      </c>
      <c r="I208" s="276"/>
      <c r="J208" s="272"/>
      <c r="K208" s="272"/>
      <c r="L208" s="277"/>
      <c r="M208" s="278"/>
      <c r="N208" s="279"/>
      <c r="O208" s="279"/>
      <c r="P208" s="279"/>
      <c r="Q208" s="279"/>
      <c r="R208" s="279"/>
      <c r="S208" s="279"/>
      <c r="T208" s="280"/>
      <c r="AT208" s="281" t="s">
        <v>266</v>
      </c>
      <c r="AU208" s="281" t="s">
        <v>89</v>
      </c>
      <c r="AV208" s="15" t="s">
        <v>264</v>
      </c>
      <c r="AW208" s="15" t="s">
        <v>36</v>
      </c>
      <c r="AX208" s="15" t="s">
        <v>21</v>
      </c>
      <c r="AY208" s="281" t="s">
        <v>257</v>
      </c>
    </row>
    <row r="209" spans="2:63" s="11" customFormat="1" ht="22.8" customHeight="1">
      <c r="B209" s="209"/>
      <c r="C209" s="210"/>
      <c r="D209" s="211" t="s">
        <v>79</v>
      </c>
      <c r="E209" s="223" t="s">
        <v>130</v>
      </c>
      <c r="F209" s="223" t="s">
        <v>331</v>
      </c>
      <c r="G209" s="210"/>
      <c r="H209" s="210"/>
      <c r="I209" s="213"/>
      <c r="J209" s="224">
        <f>BK209</f>
        <v>0</v>
      </c>
      <c r="K209" s="210"/>
      <c r="L209" s="215"/>
      <c r="M209" s="216"/>
      <c r="N209" s="217"/>
      <c r="O209" s="217"/>
      <c r="P209" s="218">
        <f>SUM(P210:P220)</f>
        <v>0</v>
      </c>
      <c r="Q209" s="217"/>
      <c r="R209" s="218">
        <f>SUM(R210:R220)</f>
        <v>15.163431</v>
      </c>
      <c r="S209" s="217"/>
      <c r="T209" s="219">
        <f>SUM(T210:T220)</f>
        <v>0</v>
      </c>
      <c r="AR209" s="220" t="s">
        <v>21</v>
      </c>
      <c r="AT209" s="221" t="s">
        <v>79</v>
      </c>
      <c r="AU209" s="221" t="s">
        <v>21</v>
      </c>
      <c r="AY209" s="220" t="s">
        <v>257</v>
      </c>
      <c r="BK209" s="222">
        <f>SUM(BK210:BK220)</f>
        <v>0</v>
      </c>
    </row>
    <row r="210" spans="2:65" s="1" customFormat="1" ht="16.5" customHeight="1">
      <c r="B210" s="38"/>
      <c r="C210" s="225" t="s">
        <v>332</v>
      </c>
      <c r="D210" s="225" t="s">
        <v>259</v>
      </c>
      <c r="E210" s="226" t="s">
        <v>333</v>
      </c>
      <c r="F210" s="227" t="s">
        <v>334</v>
      </c>
      <c r="G210" s="228" t="s">
        <v>262</v>
      </c>
      <c r="H210" s="229">
        <v>15.5</v>
      </c>
      <c r="I210" s="230"/>
      <c r="J210" s="231">
        <f>ROUND(I210*H210,2)</f>
        <v>0</v>
      </c>
      <c r="K210" s="227" t="s">
        <v>263</v>
      </c>
      <c r="L210" s="43"/>
      <c r="M210" s="232" t="s">
        <v>1</v>
      </c>
      <c r="N210" s="233" t="s">
        <v>45</v>
      </c>
      <c r="O210" s="86"/>
      <c r="P210" s="234">
        <f>O210*H210</f>
        <v>0</v>
      </c>
      <c r="Q210" s="234">
        <v>0.25041</v>
      </c>
      <c r="R210" s="234">
        <f>Q210*H210</f>
        <v>3.881355</v>
      </c>
      <c r="S210" s="234">
        <v>0</v>
      </c>
      <c r="T210" s="235">
        <f>S210*H210</f>
        <v>0</v>
      </c>
      <c r="AR210" s="236" t="s">
        <v>264</v>
      </c>
      <c r="AT210" s="236" t="s">
        <v>259</v>
      </c>
      <c r="AU210" s="236" t="s">
        <v>89</v>
      </c>
      <c r="AY210" s="17" t="s">
        <v>257</v>
      </c>
      <c r="BE210" s="237">
        <f>IF(N210="základní",J210,0)</f>
        <v>0</v>
      </c>
      <c r="BF210" s="237">
        <f>IF(N210="snížená",J210,0)</f>
        <v>0</v>
      </c>
      <c r="BG210" s="237">
        <f>IF(N210="zákl. přenesená",J210,0)</f>
        <v>0</v>
      </c>
      <c r="BH210" s="237">
        <f>IF(N210="sníž. přenesená",J210,0)</f>
        <v>0</v>
      </c>
      <c r="BI210" s="237">
        <f>IF(N210="nulová",J210,0)</f>
        <v>0</v>
      </c>
      <c r="BJ210" s="17" t="s">
        <v>21</v>
      </c>
      <c r="BK210" s="237">
        <f>ROUND(I210*H210,2)</f>
        <v>0</v>
      </c>
      <c r="BL210" s="17" t="s">
        <v>264</v>
      </c>
      <c r="BM210" s="236" t="s">
        <v>335</v>
      </c>
    </row>
    <row r="211" spans="2:65" s="1" customFormat="1" ht="16.5" customHeight="1">
      <c r="B211" s="38"/>
      <c r="C211" s="225" t="s">
        <v>336</v>
      </c>
      <c r="D211" s="225" t="s">
        <v>259</v>
      </c>
      <c r="E211" s="226" t="s">
        <v>337</v>
      </c>
      <c r="F211" s="227" t="s">
        <v>338</v>
      </c>
      <c r="G211" s="228" t="s">
        <v>262</v>
      </c>
      <c r="H211" s="229">
        <v>30</v>
      </c>
      <c r="I211" s="230"/>
      <c r="J211" s="231">
        <f>ROUND(I211*H211,2)</f>
        <v>0</v>
      </c>
      <c r="K211" s="227" t="s">
        <v>263</v>
      </c>
      <c r="L211" s="43"/>
      <c r="M211" s="232" t="s">
        <v>1</v>
      </c>
      <c r="N211" s="233" t="s">
        <v>45</v>
      </c>
      <c r="O211" s="86"/>
      <c r="P211" s="234">
        <f>O211*H211</f>
        <v>0</v>
      </c>
      <c r="Q211" s="234">
        <v>0.30381</v>
      </c>
      <c r="R211" s="234">
        <f>Q211*H211</f>
        <v>9.1143</v>
      </c>
      <c r="S211" s="234">
        <v>0</v>
      </c>
      <c r="T211" s="235">
        <f>S211*H211</f>
        <v>0</v>
      </c>
      <c r="AR211" s="236" t="s">
        <v>264</v>
      </c>
      <c r="AT211" s="236" t="s">
        <v>259</v>
      </c>
      <c r="AU211" s="236" t="s">
        <v>89</v>
      </c>
      <c r="AY211" s="17" t="s">
        <v>257</v>
      </c>
      <c r="BE211" s="237">
        <f>IF(N211="základní",J211,0)</f>
        <v>0</v>
      </c>
      <c r="BF211" s="237">
        <f>IF(N211="snížená",J211,0)</f>
        <v>0</v>
      </c>
      <c r="BG211" s="237">
        <f>IF(N211="zákl. přenesená",J211,0)</f>
        <v>0</v>
      </c>
      <c r="BH211" s="237">
        <f>IF(N211="sníž. přenesená",J211,0)</f>
        <v>0</v>
      </c>
      <c r="BI211" s="237">
        <f>IF(N211="nulová",J211,0)</f>
        <v>0</v>
      </c>
      <c r="BJ211" s="17" t="s">
        <v>21</v>
      </c>
      <c r="BK211" s="237">
        <f>ROUND(I211*H211,2)</f>
        <v>0</v>
      </c>
      <c r="BL211" s="17" t="s">
        <v>264</v>
      </c>
      <c r="BM211" s="236" t="s">
        <v>339</v>
      </c>
    </row>
    <row r="212" spans="2:51" s="13" customFormat="1" ht="12">
      <c r="B212" s="249"/>
      <c r="C212" s="250"/>
      <c r="D212" s="240" t="s">
        <v>266</v>
      </c>
      <c r="E212" s="251" t="s">
        <v>1</v>
      </c>
      <c r="F212" s="252" t="s">
        <v>340</v>
      </c>
      <c r="G212" s="250"/>
      <c r="H212" s="253">
        <v>30</v>
      </c>
      <c r="I212" s="254"/>
      <c r="J212" s="250"/>
      <c r="K212" s="250"/>
      <c r="L212" s="255"/>
      <c r="M212" s="256"/>
      <c r="N212" s="257"/>
      <c r="O212" s="257"/>
      <c r="P212" s="257"/>
      <c r="Q212" s="257"/>
      <c r="R212" s="257"/>
      <c r="S212" s="257"/>
      <c r="T212" s="258"/>
      <c r="AT212" s="259" t="s">
        <v>266</v>
      </c>
      <c r="AU212" s="259" t="s">
        <v>89</v>
      </c>
      <c r="AV212" s="13" t="s">
        <v>89</v>
      </c>
      <c r="AW212" s="13" t="s">
        <v>36</v>
      </c>
      <c r="AX212" s="13" t="s">
        <v>80</v>
      </c>
      <c r="AY212" s="259" t="s">
        <v>257</v>
      </c>
    </row>
    <row r="213" spans="2:51" s="15" customFormat="1" ht="12">
      <c r="B213" s="271"/>
      <c r="C213" s="272"/>
      <c r="D213" s="240" t="s">
        <v>266</v>
      </c>
      <c r="E213" s="273" t="s">
        <v>1</v>
      </c>
      <c r="F213" s="274" t="s">
        <v>286</v>
      </c>
      <c r="G213" s="272"/>
      <c r="H213" s="275">
        <v>30</v>
      </c>
      <c r="I213" s="276"/>
      <c r="J213" s="272"/>
      <c r="K213" s="272"/>
      <c r="L213" s="277"/>
      <c r="M213" s="278"/>
      <c r="N213" s="279"/>
      <c r="O213" s="279"/>
      <c r="P213" s="279"/>
      <c r="Q213" s="279"/>
      <c r="R213" s="279"/>
      <c r="S213" s="279"/>
      <c r="T213" s="280"/>
      <c r="AT213" s="281" t="s">
        <v>266</v>
      </c>
      <c r="AU213" s="281" t="s">
        <v>89</v>
      </c>
      <c r="AV213" s="15" t="s">
        <v>264</v>
      </c>
      <c r="AW213" s="15" t="s">
        <v>36</v>
      </c>
      <c r="AX213" s="15" t="s">
        <v>21</v>
      </c>
      <c r="AY213" s="281" t="s">
        <v>257</v>
      </c>
    </row>
    <row r="214" spans="2:65" s="1" customFormat="1" ht="24" customHeight="1">
      <c r="B214" s="38"/>
      <c r="C214" s="225" t="s">
        <v>8</v>
      </c>
      <c r="D214" s="225" t="s">
        <v>259</v>
      </c>
      <c r="E214" s="226" t="s">
        <v>341</v>
      </c>
      <c r="F214" s="227" t="s">
        <v>342</v>
      </c>
      <c r="G214" s="228" t="s">
        <v>262</v>
      </c>
      <c r="H214" s="229">
        <v>32.9</v>
      </c>
      <c r="I214" s="230"/>
      <c r="J214" s="231">
        <f>ROUND(I214*H214,2)</f>
        <v>0</v>
      </c>
      <c r="K214" s="227" t="s">
        <v>263</v>
      </c>
      <c r="L214" s="43"/>
      <c r="M214" s="232" t="s">
        <v>1</v>
      </c>
      <c r="N214" s="233" t="s">
        <v>45</v>
      </c>
      <c r="O214" s="86"/>
      <c r="P214" s="234">
        <f>O214*H214</f>
        <v>0</v>
      </c>
      <c r="Q214" s="234">
        <v>0</v>
      </c>
      <c r="R214" s="234">
        <f>Q214*H214</f>
        <v>0</v>
      </c>
      <c r="S214" s="234">
        <v>0</v>
      </c>
      <c r="T214" s="235">
        <f>S214*H214</f>
        <v>0</v>
      </c>
      <c r="AR214" s="236" t="s">
        <v>264</v>
      </c>
      <c r="AT214" s="236" t="s">
        <v>259</v>
      </c>
      <c r="AU214" s="236" t="s">
        <v>89</v>
      </c>
      <c r="AY214" s="17" t="s">
        <v>257</v>
      </c>
      <c r="BE214" s="237">
        <f>IF(N214="základní",J214,0)</f>
        <v>0</v>
      </c>
      <c r="BF214" s="237">
        <f>IF(N214="snížená",J214,0)</f>
        <v>0</v>
      </c>
      <c r="BG214" s="237">
        <f>IF(N214="zákl. přenesená",J214,0)</f>
        <v>0</v>
      </c>
      <c r="BH214" s="237">
        <f>IF(N214="sníž. přenesená",J214,0)</f>
        <v>0</v>
      </c>
      <c r="BI214" s="237">
        <f>IF(N214="nulová",J214,0)</f>
        <v>0</v>
      </c>
      <c r="BJ214" s="17" t="s">
        <v>21</v>
      </c>
      <c r="BK214" s="237">
        <f>ROUND(I214*H214,2)</f>
        <v>0</v>
      </c>
      <c r="BL214" s="17" t="s">
        <v>264</v>
      </c>
      <c r="BM214" s="236" t="s">
        <v>343</v>
      </c>
    </row>
    <row r="215" spans="2:51" s="13" customFormat="1" ht="12">
      <c r="B215" s="249"/>
      <c r="C215" s="250"/>
      <c r="D215" s="240" t="s">
        <v>266</v>
      </c>
      <c r="E215" s="251" t="s">
        <v>1</v>
      </c>
      <c r="F215" s="252" t="s">
        <v>344</v>
      </c>
      <c r="G215" s="250"/>
      <c r="H215" s="253">
        <v>8.2</v>
      </c>
      <c r="I215" s="254"/>
      <c r="J215" s="250"/>
      <c r="K215" s="250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266</v>
      </c>
      <c r="AU215" s="259" t="s">
        <v>89</v>
      </c>
      <c r="AV215" s="13" t="s">
        <v>89</v>
      </c>
      <c r="AW215" s="13" t="s">
        <v>36</v>
      </c>
      <c r="AX215" s="13" t="s">
        <v>80</v>
      </c>
      <c r="AY215" s="259" t="s">
        <v>257</v>
      </c>
    </row>
    <row r="216" spans="2:51" s="13" customFormat="1" ht="12">
      <c r="B216" s="249"/>
      <c r="C216" s="250"/>
      <c r="D216" s="240" t="s">
        <v>266</v>
      </c>
      <c r="E216" s="251" t="s">
        <v>1</v>
      </c>
      <c r="F216" s="252" t="s">
        <v>345</v>
      </c>
      <c r="G216" s="250"/>
      <c r="H216" s="253">
        <v>24.7</v>
      </c>
      <c r="I216" s="254"/>
      <c r="J216" s="250"/>
      <c r="K216" s="250"/>
      <c r="L216" s="255"/>
      <c r="M216" s="256"/>
      <c r="N216" s="257"/>
      <c r="O216" s="257"/>
      <c r="P216" s="257"/>
      <c r="Q216" s="257"/>
      <c r="R216" s="257"/>
      <c r="S216" s="257"/>
      <c r="T216" s="258"/>
      <c r="AT216" s="259" t="s">
        <v>266</v>
      </c>
      <c r="AU216" s="259" t="s">
        <v>89</v>
      </c>
      <c r="AV216" s="13" t="s">
        <v>89</v>
      </c>
      <c r="AW216" s="13" t="s">
        <v>36</v>
      </c>
      <c r="AX216" s="13" t="s">
        <v>80</v>
      </c>
      <c r="AY216" s="259" t="s">
        <v>257</v>
      </c>
    </row>
    <row r="217" spans="2:51" s="15" customFormat="1" ht="12">
      <c r="B217" s="271"/>
      <c r="C217" s="272"/>
      <c r="D217" s="240" t="s">
        <v>266</v>
      </c>
      <c r="E217" s="273" t="s">
        <v>1</v>
      </c>
      <c r="F217" s="274" t="s">
        <v>286</v>
      </c>
      <c r="G217" s="272"/>
      <c r="H217" s="275">
        <v>32.9</v>
      </c>
      <c r="I217" s="276"/>
      <c r="J217" s="272"/>
      <c r="K217" s="272"/>
      <c r="L217" s="277"/>
      <c r="M217" s="278"/>
      <c r="N217" s="279"/>
      <c r="O217" s="279"/>
      <c r="P217" s="279"/>
      <c r="Q217" s="279"/>
      <c r="R217" s="279"/>
      <c r="S217" s="279"/>
      <c r="T217" s="280"/>
      <c r="AT217" s="281" t="s">
        <v>266</v>
      </c>
      <c r="AU217" s="281" t="s">
        <v>89</v>
      </c>
      <c r="AV217" s="15" t="s">
        <v>264</v>
      </c>
      <c r="AW217" s="15" t="s">
        <v>36</v>
      </c>
      <c r="AX217" s="15" t="s">
        <v>21</v>
      </c>
      <c r="AY217" s="281" t="s">
        <v>257</v>
      </c>
    </row>
    <row r="218" spans="2:65" s="1" customFormat="1" ht="24" customHeight="1">
      <c r="B218" s="38"/>
      <c r="C218" s="225" t="s">
        <v>346</v>
      </c>
      <c r="D218" s="225" t="s">
        <v>259</v>
      </c>
      <c r="E218" s="226" t="s">
        <v>347</v>
      </c>
      <c r="F218" s="227" t="s">
        <v>348</v>
      </c>
      <c r="G218" s="228" t="s">
        <v>262</v>
      </c>
      <c r="H218" s="229">
        <v>20.8</v>
      </c>
      <c r="I218" s="230"/>
      <c r="J218" s="231">
        <f>ROUND(I218*H218,2)</f>
        <v>0</v>
      </c>
      <c r="K218" s="227" t="s">
        <v>263</v>
      </c>
      <c r="L218" s="43"/>
      <c r="M218" s="232" t="s">
        <v>1</v>
      </c>
      <c r="N218" s="233" t="s">
        <v>45</v>
      </c>
      <c r="O218" s="86"/>
      <c r="P218" s="234">
        <f>O218*H218</f>
        <v>0</v>
      </c>
      <c r="Q218" s="234">
        <v>0.10422</v>
      </c>
      <c r="R218" s="234">
        <f>Q218*H218</f>
        <v>2.167776</v>
      </c>
      <c r="S218" s="234">
        <v>0</v>
      </c>
      <c r="T218" s="235">
        <f>S218*H218</f>
        <v>0</v>
      </c>
      <c r="AR218" s="236" t="s">
        <v>264</v>
      </c>
      <c r="AT218" s="236" t="s">
        <v>259</v>
      </c>
      <c r="AU218" s="236" t="s">
        <v>89</v>
      </c>
      <c r="AY218" s="17" t="s">
        <v>257</v>
      </c>
      <c r="BE218" s="237">
        <f>IF(N218="základní",J218,0)</f>
        <v>0</v>
      </c>
      <c r="BF218" s="237">
        <f>IF(N218="snížená",J218,0)</f>
        <v>0</v>
      </c>
      <c r="BG218" s="237">
        <f>IF(N218="zákl. přenesená",J218,0)</f>
        <v>0</v>
      </c>
      <c r="BH218" s="237">
        <f>IF(N218="sníž. přenesená",J218,0)</f>
        <v>0</v>
      </c>
      <c r="BI218" s="237">
        <f>IF(N218="nulová",J218,0)</f>
        <v>0</v>
      </c>
      <c r="BJ218" s="17" t="s">
        <v>21</v>
      </c>
      <c r="BK218" s="237">
        <f>ROUND(I218*H218,2)</f>
        <v>0</v>
      </c>
      <c r="BL218" s="17" t="s">
        <v>264</v>
      </c>
      <c r="BM218" s="236" t="s">
        <v>349</v>
      </c>
    </row>
    <row r="219" spans="2:51" s="13" customFormat="1" ht="12">
      <c r="B219" s="249"/>
      <c r="C219" s="250"/>
      <c r="D219" s="240" t="s">
        <v>266</v>
      </c>
      <c r="E219" s="251" t="s">
        <v>1</v>
      </c>
      <c r="F219" s="252" t="s">
        <v>350</v>
      </c>
      <c r="G219" s="250"/>
      <c r="H219" s="253">
        <v>20.8</v>
      </c>
      <c r="I219" s="254"/>
      <c r="J219" s="250"/>
      <c r="K219" s="250"/>
      <c r="L219" s="255"/>
      <c r="M219" s="256"/>
      <c r="N219" s="257"/>
      <c r="O219" s="257"/>
      <c r="P219" s="257"/>
      <c r="Q219" s="257"/>
      <c r="R219" s="257"/>
      <c r="S219" s="257"/>
      <c r="T219" s="258"/>
      <c r="AT219" s="259" t="s">
        <v>266</v>
      </c>
      <c r="AU219" s="259" t="s">
        <v>89</v>
      </c>
      <c r="AV219" s="13" t="s">
        <v>89</v>
      </c>
      <c r="AW219" s="13" t="s">
        <v>36</v>
      </c>
      <c r="AX219" s="13" t="s">
        <v>80</v>
      </c>
      <c r="AY219" s="259" t="s">
        <v>257</v>
      </c>
    </row>
    <row r="220" spans="2:51" s="15" customFormat="1" ht="12">
      <c r="B220" s="271"/>
      <c r="C220" s="272"/>
      <c r="D220" s="240" t="s">
        <v>266</v>
      </c>
      <c r="E220" s="273" t="s">
        <v>1</v>
      </c>
      <c r="F220" s="274" t="s">
        <v>286</v>
      </c>
      <c r="G220" s="272"/>
      <c r="H220" s="275">
        <v>20.8</v>
      </c>
      <c r="I220" s="276"/>
      <c r="J220" s="272"/>
      <c r="K220" s="272"/>
      <c r="L220" s="277"/>
      <c r="M220" s="278"/>
      <c r="N220" s="279"/>
      <c r="O220" s="279"/>
      <c r="P220" s="279"/>
      <c r="Q220" s="279"/>
      <c r="R220" s="279"/>
      <c r="S220" s="279"/>
      <c r="T220" s="280"/>
      <c r="AT220" s="281" t="s">
        <v>266</v>
      </c>
      <c r="AU220" s="281" t="s">
        <v>89</v>
      </c>
      <c r="AV220" s="15" t="s">
        <v>264</v>
      </c>
      <c r="AW220" s="15" t="s">
        <v>36</v>
      </c>
      <c r="AX220" s="15" t="s">
        <v>21</v>
      </c>
      <c r="AY220" s="281" t="s">
        <v>257</v>
      </c>
    </row>
    <row r="221" spans="2:63" s="11" customFormat="1" ht="22.8" customHeight="1">
      <c r="B221" s="209"/>
      <c r="C221" s="210"/>
      <c r="D221" s="211" t="s">
        <v>79</v>
      </c>
      <c r="E221" s="223" t="s">
        <v>293</v>
      </c>
      <c r="F221" s="223" t="s">
        <v>351</v>
      </c>
      <c r="G221" s="210"/>
      <c r="H221" s="210"/>
      <c r="I221" s="213"/>
      <c r="J221" s="224">
        <f>BK221</f>
        <v>0</v>
      </c>
      <c r="K221" s="210"/>
      <c r="L221" s="215"/>
      <c r="M221" s="216"/>
      <c r="N221" s="217"/>
      <c r="O221" s="217"/>
      <c r="P221" s="218">
        <f>SUM(P222:P243)</f>
        <v>0</v>
      </c>
      <c r="Q221" s="217"/>
      <c r="R221" s="218">
        <f>SUM(R222:R243)</f>
        <v>72.178407</v>
      </c>
      <c r="S221" s="217"/>
      <c r="T221" s="219">
        <f>SUM(T222:T243)</f>
        <v>0</v>
      </c>
      <c r="AR221" s="220" t="s">
        <v>21</v>
      </c>
      <c r="AT221" s="221" t="s">
        <v>79</v>
      </c>
      <c r="AU221" s="221" t="s">
        <v>21</v>
      </c>
      <c r="AY221" s="220" t="s">
        <v>257</v>
      </c>
      <c r="BK221" s="222">
        <f>SUM(BK222:BK243)</f>
        <v>0</v>
      </c>
    </row>
    <row r="222" spans="2:65" s="1" customFormat="1" ht="24" customHeight="1">
      <c r="B222" s="38"/>
      <c r="C222" s="225" t="s">
        <v>352</v>
      </c>
      <c r="D222" s="225" t="s">
        <v>259</v>
      </c>
      <c r="E222" s="226" t="s">
        <v>353</v>
      </c>
      <c r="F222" s="227" t="s">
        <v>354</v>
      </c>
      <c r="G222" s="228" t="s">
        <v>262</v>
      </c>
      <c r="H222" s="229">
        <v>205.072</v>
      </c>
      <c r="I222" s="230"/>
      <c r="J222" s="231">
        <f>ROUND(I222*H222,2)</f>
        <v>0</v>
      </c>
      <c r="K222" s="227" t="s">
        <v>263</v>
      </c>
      <c r="L222" s="43"/>
      <c r="M222" s="232" t="s">
        <v>1</v>
      </c>
      <c r="N222" s="233" t="s">
        <v>45</v>
      </c>
      <c r="O222" s="86"/>
      <c r="P222" s="234">
        <f>O222*H222</f>
        <v>0</v>
      </c>
      <c r="Q222" s="234">
        <v>0</v>
      </c>
      <c r="R222" s="234">
        <f>Q222*H222</f>
        <v>0</v>
      </c>
      <c r="S222" s="234">
        <v>0</v>
      </c>
      <c r="T222" s="235">
        <f>S222*H222</f>
        <v>0</v>
      </c>
      <c r="AR222" s="236" t="s">
        <v>264</v>
      </c>
      <c r="AT222" s="236" t="s">
        <v>259</v>
      </c>
      <c r="AU222" s="236" t="s">
        <v>89</v>
      </c>
      <c r="AY222" s="17" t="s">
        <v>257</v>
      </c>
      <c r="BE222" s="237">
        <f>IF(N222="základní",J222,0)</f>
        <v>0</v>
      </c>
      <c r="BF222" s="237">
        <f>IF(N222="snížená",J222,0)</f>
        <v>0</v>
      </c>
      <c r="BG222" s="237">
        <f>IF(N222="zákl. přenesená",J222,0)</f>
        <v>0</v>
      </c>
      <c r="BH222" s="237">
        <f>IF(N222="sníž. přenesená",J222,0)</f>
        <v>0</v>
      </c>
      <c r="BI222" s="237">
        <f>IF(N222="nulová",J222,0)</f>
        <v>0</v>
      </c>
      <c r="BJ222" s="17" t="s">
        <v>21</v>
      </c>
      <c r="BK222" s="237">
        <f>ROUND(I222*H222,2)</f>
        <v>0</v>
      </c>
      <c r="BL222" s="17" t="s">
        <v>264</v>
      </c>
      <c r="BM222" s="236" t="s">
        <v>355</v>
      </c>
    </row>
    <row r="223" spans="2:51" s="13" customFormat="1" ht="12">
      <c r="B223" s="249"/>
      <c r="C223" s="250"/>
      <c r="D223" s="240" t="s">
        <v>266</v>
      </c>
      <c r="E223" s="251" t="s">
        <v>1</v>
      </c>
      <c r="F223" s="252" t="s">
        <v>356</v>
      </c>
      <c r="G223" s="250"/>
      <c r="H223" s="253">
        <v>205.072</v>
      </c>
      <c r="I223" s="254"/>
      <c r="J223" s="250"/>
      <c r="K223" s="250"/>
      <c r="L223" s="255"/>
      <c r="M223" s="256"/>
      <c r="N223" s="257"/>
      <c r="O223" s="257"/>
      <c r="P223" s="257"/>
      <c r="Q223" s="257"/>
      <c r="R223" s="257"/>
      <c r="S223" s="257"/>
      <c r="T223" s="258"/>
      <c r="AT223" s="259" t="s">
        <v>266</v>
      </c>
      <c r="AU223" s="259" t="s">
        <v>89</v>
      </c>
      <c r="AV223" s="13" t="s">
        <v>89</v>
      </c>
      <c r="AW223" s="13" t="s">
        <v>36</v>
      </c>
      <c r="AX223" s="13" t="s">
        <v>80</v>
      </c>
      <c r="AY223" s="259" t="s">
        <v>257</v>
      </c>
    </row>
    <row r="224" spans="2:51" s="15" customFormat="1" ht="12">
      <c r="B224" s="271"/>
      <c r="C224" s="272"/>
      <c r="D224" s="240" t="s">
        <v>266</v>
      </c>
      <c r="E224" s="273" t="s">
        <v>1</v>
      </c>
      <c r="F224" s="274" t="s">
        <v>286</v>
      </c>
      <c r="G224" s="272"/>
      <c r="H224" s="275">
        <v>205.072</v>
      </c>
      <c r="I224" s="276"/>
      <c r="J224" s="272"/>
      <c r="K224" s="272"/>
      <c r="L224" s="277"/>
      <c r="M224" s="278"/>
      <c r="N224" s="279"/>
      <c r="O224" s="279"/>
      <c r="P224" s="279"/>
      <c r="Q224" s="279"/>
      <c r="R224" s="279"/>
      <c r="S224" s="279"/>
      <c r="T224" s="280"/>
      <c r="AT224" s="281" t="s">
        <v>266</v>
      </c>
      <c r="AU224" s="281" t="s">
        <v>89</v>
      </c>
      <c r="AV224" s="15" t="s">
        <v>264</v>
      </c>
      <c r="AW224" s="15" t="s">
        <v>36</v>
      </c>
      <c r="AX224" s="15" t="s">
        <v>21</v>
      </c>
      <c r="AY224" s="281" t="s">
        <v>257</v>
      </c>
    </row>
    <row r="225" spans="2:65" s="1" customFormat="1" ht="16.5" customHeight="1">
      <c r="B225" s="38"/>
      <c r="C225" s="282" t="s">
        <v>357</v>
      </c>
      <c r="D225" s="282" t="s">
        <v>314</v>
      </c>
      <c r="E225" s="283" t="s">
        <v>358</v>
      </c>
      <c r="F225" s="284" t="s">
        <v>359</v>
      </c>
      <c r="G225" s="285" t="s">
        <v>305</v>
      </c>
      <c r="H225" s="286">
        <v>25.725</v>
      </c>
      <c r="I225" s="287"/>
      <c r="J225" s="288">
        <f>ROUND(I225*H225,2)</f>
        <v>0</v>
      </c>
      <c r="K225" s="284" t="s">
        <v>263</v>
      </c>
      <c r="L225" s="289"/>
      <c r="M225" s="290" t="s">
        <v>1</v>
      </c>
      <c r="N225" s="291" t="s">
        <v>45</v>
      </c>
      <c r="O225" s="86"/>
      <c r="P225" s="234">
        <f>O225*H225</f>
        <v>0</v>
      </c>
      <c r="Q225" s="234">
        <v>1</v>
      </c>
      <c r="R225" s="234">
        <f>Q225*H225</f>
        <v>25.725</v>
      </c>
      <c r="S225" s="234">
        <v>0</v>
      </c>
      <c r="T225" s="235">
        <f>S225*H225</f>
        <v>0</v>
      </c>
      <c r="AR225" s="236" t="s">
        <v>308</v>
      </c>
      <c r="AT225" s="236" t="s">
        <v>314</v>
      </c>
      <c r="AU225" s="236" t="s">
        <v>89</v>
      </c>
      <c r="AY225" s="17" t="s">
        <v>257</v>
      </c>
      <c r="BE225" s="237">
        <f>IF(N225="základní",J225,0)</f>
        <v>0</v>
      </c>
      <c r="BF225" s="237">
        <f>IF(N225="snížená",J225,0)</f>
        <v>0</v>
      </c>
      <c r="BG225" s="237">
        <f>IF(N225="zákl. přenesená",J225,0)</f>
        <v>0</v>
      </c>
      <c r="BH225" s="237">
        <f>IF(N225="sníž. přenesená",J225,0)</f>
        <v>0</v>
      </c>
      <c r="BI225" s="237">
        <f>IF(N225="nulová",J225,0)</f>
        <v>0</v>
      </c>
      <c r="BJ225" s="17" t="s">
        <v>21</v>
      </c>
      <c r="BK225" s="237">
        <f>ROUND(I225*H225,2)</f>
        <v>0</v>
      </c>
      <c r="BL225" s="17" t="s">
        <v>264</v>
      </c>
      <c r="BM225" s="236" t="s">
        <v>360</v>
      </c>
    </row>
    <row r="226" spans="2:51" s="13" customFormat="1" ht="12">
      <c r="B226" s="249"/>
      <c r="C226" s="250"/>
      <c r="D226" s="240" t="s">
        <v>266</v>
      </c>
      <c r="E226" s="250"/>
      <c r="F226" s="252" t="s">
        <v>361</v>
      </c>
      <c r="G226" s="250"/>
      <c r="H226" s="253">
        <v>25.725</v>
      </c>
      <c r="I226" s="254"/>
      <c r="J226" s="250"/>
      <c r="K226" s="250"/>
      <c r="L226" s="255"/>
      <c r="M226" s="256"/>
      <c r="N226" s="257"/>
      <c r="O226" s="257"/>
      <c r="P226" s="257"/>
      <c r="Q226" s="257"/>
      <c r="R226" s="257"/>
      <c r="S226" s="257"/>
      <c r="T226" s="258"/>
      <c r="AT226" s="259" t="s">
        <v>266</v>
      </c>
      <c r="AU226" s="259" t="s">
        <v>89</v>
      </c>
      <c r="AV226" s="13" t="s">
        <v>89</v>
      </c>
      <c r="AW226" s="13" t="s">
        <v>4</v>
      </c>
      <c r="AX226" s="13" t="s">
        <v>21</v>
      </c>
      <c r="AY226" s="259" t="s">
        <v>257</v>
      </c>
    </row>
    <row r="227" spans="2:65" s="1" customFormat="1" ht="16.5" customHeight="1">
      <c r="B227" s="38"/>
      <c r="C227" s="225" t="s">
        <v>190</v>
      </c>
      <c r="D227" s="225" t="s">
        <v>259</v>
      </c>
      <c r="E227" s="226" t="s">
        <v>362</v>
      </c>
      <c r="F227" s="227" t="s">
        <v>363</v>
      </c>
      <c r="G227" s="228" t="s">
        <v>262</v>
      </c>
      <c r="H227" s="229">
        <v>57.54</v>
      </c>
      <c r="I227" s="230"/>
      <c r="J227" s="231">
        <f>ROUND(I227*H227,2)</f>
        <v>0</v>
      </c>
      <c r="K227" s="227" t="s">
        <v>263</v>
      </c>
      <c r="L227" s="43"/>
      <c r="M227" s="232" t="s">
        <v>1</v>
      </c>
      <c r="N227" s="233" t="s">
        <v>45</v>
      </c>
      <c r="O227" s="86"/>
      <c r="P227" s="234">
        <f>O227*H227</f>
        <v>0</v>
      </c>
      <c r="Q227" s="234">
        <v>0</v>
      </c>
      <c r="R227" s="234">
        <f>Q227*H227</f>
        <v>0</v>
      </c>
      <c r="S227" s="234">
        <v>0</v>
      </c>
      <c r="T227" s="235">
        <f>S227*H227</f>
        <v>0</v>
      </c>
      <c r="AR227" s="236" t="s">
        <v>264</v>
      </c>
      <c r="AT227" s="236" t="s">
        <v>259</v>
      </c>
      <c r="AU227" s="236" t="s">
        <v>89</v>
      </c>
      <c r="AY227" s="17" t="s">
        <v>257</v>
      </c>
      <c r="BE227" s="237">
        <f>IF(N227="základní",J227,0)</f>
        <v>0</v>
      </c>
      <c r="BF227" s="237">
        <f>IF(N227="snížená",J227,0)</f>
        <v>0</v>
      </c>
      <c r="BG227" s="237">
        <f>IF(N227="zákl. přenesená",J227,0)</f>
        <v>0</v>
      </c>
      <c r="BH227" s="237">
        <f>IF(N227="sníž. přenesená",J227,0)</f>
        <v>0</v>
      </c>
      <c r="BI227" s="237">
        <f>IF(N227="nulová",J227,0)</f>
        <v>0</v>
      </c>
      <c r="BJ227" s="17" t="s">
        <v>21</v>
      </c>
      <c r="BK227" s="237">
        <f>ROUND(I227*H227,2)</f>
        <v>0</v>
      </c>
      <c r="BL227" s="17" t="s">
        <v>264</v>
      </c>
      <c r="BM227" s="236" t="s">
        <v>364</v>
      </c>
    </row>
    <row r="228" spans="2:51" s="13" customFormat="1" ht="12">
      <c r="B228" s="249"/>
      <c r="C228" s="250"/>
      <c r="D228" s="240" t="s">
        <v>266</v>
      </c>
      <c r="E228" s="251" t="s">
        <v>1</v>
      </c>
      <c r="F228" s="252" t="s">
        <v>143</v>
      </c>
      <c r="G228" s="250"/>
      <c r="H228" s="253">
        <v>57.54</v>
      </c>
      <c r="I228" s="254"/>
      <c r="J228" s="250"/>
      <c r="K228" s="250"/>
      <c r="L228" s="255"/>
      <c r="M228" s="256"/>
      <c r="N228" s="257"/>
      <c r="O228" s="257"/>
      <c r="P228" s="257"/>
      <c r="Q228" s="257"/>
      <c r="R228" s="257"/>
      <c r="S228" s="257"/>
      <c r="T228" s="258"/>
      <c r="AT228" s="259" t="s">
        <v>266</v>
      </c>
      <c r="AU228" s="259" t="s">
        <v>89</v>
      </c>
      <c r="AV228" s="13" t="s">
        <v>89</v>
      </c>
      <c r="AW228" s="13" t="s">
        <v>36</v>
      </c>
      <c r="AX228" s="13" t="s">
        <v>21</v>
      </c>
      <c r="AY228" s="259" t="s">
        <v>257</v>
      </c>
    </row>
    <row r="229" spans="2:65" s="1" customFormat="1" ht="16.5" customHeight="1">
      <c r="B229" s="38"/>
      <c r="C229" s="225" t="s">
        <v>365</v>
      </c>
      <c r="D229" s="225" t="s">
        <v>259</v>
      </c>
      <c r="E229" s="226" t="s">
        <v>366</v>
      </c>
      <c r="F229" s="227" t="s">
        <v>367</v>
      </c>
      <c r="G229" s="228" t="s">
        <v>262</v>
      </c>
      <c r="H229" s="229">
        <v>147.532</v>
      </c>
      <c r="I229" s="230"/>
      <c r="J229" s="231">
        <f>ROUND(I229*H229,2)</f>
        <v>0</v>
      </c>
      <c r="K229" s="227" t="s">
        <v>263</v>
      </c>
      <c r="L229" s="43"/>
      <c r="M229" s="232" t="s">
        <v>1</v>
      </c>
      <c r="N229" s="233" t="s">
        <v>45</v>
      </c>
      <c r="O229" s="86"/>
      <c r="P229" s="234">
        <f>O229*H229</f>
        <v>0</v>
      </c>
      <c r="Q229" s="234">
        <v>0</v>
      </c>
      <c r="R229" s="234">
        <f>Q229*H229</f>
        <v>0</v>
      </c>
      <c r="S229" s="234">
        <v>0</v>
      </c>
      <c r="T229" s="235">
        <f>S229*H229</f>
        <v>0</v>
      </c>
      <c r="AR229" s="236" t="s">
        <v>264</v>
      </c>
      <c r="AT229" s="236" t="s">
        <v>259</v>
      </c>
      <c r="AU229" s="236" t="s">
        <v>89</v>
      </c>
      <c r="AY229" s="17" t="s">
        <v>257</v>
      </c>
      <c r="BE229" s="237">
        <f>IF(N229="základní",J229,0)</f>
        <v>0</v>
      </c>
      <c r="BF229" s="237">
        <f>IF(N229="snížená",J229,0)</f>
        <v>0</v>
      </c>
      <c r="BG229" s="237">
        <f>IF(N229="zákl. přenesená",J229,0)</f>
        <v>0</v>
      </c>
      <c r="BH229" s="237">
        <f>IF(N229="sníž. přenesená",J229,0)</f>
        <v>0</v>
      </c>
      <c r="BI229" s="237">
        <f>IF(N229="nulová",J229,0)</f>
        <v>0</v>
      </c>
      <c r="BJ229" s="17" t="s">
        <v>21</v>
      </c>
      <c r="BK229" s="237">
        <f>ROUND(I229*H229,2)</f>
        <v>0</v>
      </c>
      <c r="BL229" s="17" t="s">
        <v>264</v>
      </c>
      <c r="BM229" s="236" t="s">
        <v>368</v>
      </c>
    </row>
    <row r="230" spans="2:51" s="13" customFormat="1" ht="12">
      <c r="B230" s="249"/>
      <c r="C230" s="250"/>
      <c r="D230" s="240" t="s">
        <v>266</v>
      </c>
      <c r="E230" s="251" t="s">
        <v>1</v>
      </c>
      <c r="F230" s="252" t="s">
        <v>201</v>
      </c>
      <c r="G230" s="250"/>
      <c r="H230" s="253">
        <v>147.532</v>
      </c>
      <c r="I230" s="254"/>
      <c r="J230" s="250"/>
      <c r="K230" s="250"/>
      <c r="L230" s="255"/>
      <c r="M230" s="256"/>
      <c r="N230" s="257"/>
      <c r="O230" s="257"/>
      <c r="P230" s="257"/>
      <c r="Q230" s="257"/>
      <c r="R230" s="257"/>
      <c r="S230" s="257"/>
      <c r="T230" s="258"/>
      <c r="AT230" s="259" t="s">
        <v>266</v>
      </c>
      <c r="AU230" s="259" t="s">
        <v>89</v>
      </c>
      <c r="AV230" s="13" t="s">
        <v>89</v>
      </c>
      <c r="AW230" s="13" t="s">
        <v>36</v>
      </c>
      <c r="AX230" s="13" t="s">
        <v>21</v>
      </c>
      <c r="AY230" s="259" t="s">
        <v>257</v>
      </c>
    </row>
    <row r="231" spans="2:65" s="1" customFormat="1" ht="24" customHeight="1">
      <c r="B231" s="38"/>
      <c r="C231" s="225" t="s">
        <v>7</v>
      </c>
      <c r="D231" s="225" t="s">
        <v>259</v>
      </c>
      <c r="E231" s="226" t="s">
        <v>369</v>
      </c>
      <c r="F231" s="227" t="s">
        <v>370</v>
      </c>
      <c r="G231" s="228" t="s">
        <v>262</v>
      </c>
      <c r="H231" s="229">
        <v>147.532</v>
      </c>
      <c r="I231" s="230"/>
      <c r="J231" s="231">
        <f>ROUND(I231*H231,2)</f>
        <v>0</v>
      </c>
      <c r="K231" s="227" t="s">
        <v>263</v>
      </c>
      <c r="L231" s="43"/>
      <c r="M231" s="232" t="s">
        <v>1</v>
      </c>
      <c r="N231" s="233" t="s">
        <v>45</v>
      </c>
      <c r="O231" s="86"/>
      <c r="P231" s="234">
        <f>O231*H231</f>
        <v>0</v>
      </c>
      <c r="Q231" s="234">
        <v>0.08425</v>
      </c>
      <c r="R231" s="234">
        <f>Q231*H231</f>
        <v>12.429571000000001</v>
      </c>
      <c r="S231" s="234">
        <v>0</v>
      </c>
      <c r="T231" s="235">
        <f>S231*H231</f>
        <v>0</v>
      </c>
      <c r="AR231" s="236" t="s">
        <v>264</v>
      </c>
      <c r="AT231" s="236" t="s">
        <v>259</v>
      </c>
      <c r="AU231" s="236" t="s">
        <v>89</v>
      </c>
      <c r="AY231" s="17" t="s">
        <v>257</v>
      </c>
      <c r="BE231" s="237">
        <f>IF(N231="základní",J231,0)</f>
        <v>0</v>
      </c>
      <c r="BF231" s="237">
        <f>IF(N231="snížená",J231,0)</f>
        <v>0</v>
      </c>
      <c r="BG231" s="237">
        <f>IF(N231="zákl. přenesená",J231,0)</f>
        <v>0</v>
      </c>
      <c r="BH231" s="237">
        <f>IF(N231="sníž. přenesená",J231,0)</f>
        <v>0</v>
      </c>
      <c r="BI231" s="237">
        <f>IF(N231="nulová",J231,0)</f>
        <v>0</v>
      </c>
      <c r="BJ231" s="17" t="s">
        <v>21</v>
      </c>
      <c r="BK231" s="237">
        <f>ROUND(I231*H231,2)</f>
        <v>0</v>
      </c>
      <c r="BL231" s="17" t="s">
        <v>264</v>
      </c>
      <c r="BM231" s="236" t="s">
        <v>371</v>
      </c>
    </row>
    <row r="232" spans="2:51" s="13" customFormat="1" ht="12">
      <c r="B232" s="249"/>
      <c r="C232" s="250"/>
      <c r="D232" s="240" t="s">
        <v>266</v>
      </c>
      <c r="E232" s="251" t="s">
        <v>1</v>
      </c>
      <c r="F232" s="252" t="s">
        <v>372</v>
      </c>
      <c r="G232" s="250"/>
      <c r="H232" s="253">
        <v>147.532</v>
      </c>
      <c r="I232" s="254"/>
      <c r="J232" s="250"/>
      <c r="K232" s="250"/>
      <c r="L232" s="255"/>
      <c r="M232" s="256"/>
      <c r="N232" s="257"/>
      <c r="O232" s="257"/>
      <c r="P232" s="257"/>
      <c r="Q232" s="257"/>
      <c r="R232" s="257"/>
      <c r="S232" s="257"/>
      <c r="T232" s="258"/>
      <c r="AT232" s="259" t="s">
        <v>266</v>
      </c>
      <c r="AU232" s="259" t="s">
        <v>89</v>
      </c>
      <c r="AV232" s="13" t="s">
        <v>89</v>
      </c>
      <c r="AW232" s="13" t="s">
        <v>36</v>
      </c>
      <c r="AX232" s="13" t="s">
        <v>80</v>
      </c>
      <c r="AY232" s="259" t="s">
        <v>257</v>
      </c>
    </row>
    <row r="233" spans="2:51" s="15" customFormat="1" ht="12">
      <c r="B233" s="271"/>
      <c r="C233" s="272"/>
      <c r="D233" s="240" t="s">
        <v>266</v>
      </c>
      <c r="E233" s="273" t="s">
        <v>201</v>
      </c>
      <c r="F233" s="274" t="s">
        <v>286</v>
      </c>
      <c r="G233" s="272"/>
      <c r="H233" s="275">
        <v>147.532</v>
      </c>
      <c r="I233" s="276"/>
      <c r="J233" s="272"/>
      <c r="K233" s="272"/>
      <c r="L233" s="277"/>
      <c r="M233" s="278"/>
      <c r="N233" s="279"/>
      <c r="O233" s="279"/>
      <c r="P233" s="279"/>
      <c r="Q233" s="279"/>
      <c r="R233" s="279"/>
      <c r="S233" s="279"/>
      <c r="T233" s="280"/>
      <c r="AT233" s="281" t="s">
        <v>266</v>
      </c>
      <c r="AU233" s="281" t="s">
        <v>89</v>
      </c>
      <c r="AV233" s="15" t="s">
        <v>264</v>
      </c>
      <c r="AW233" s="15" t="s">
        <v>36</v>
      </c>
      <c r="AX233" s="15" t="s">
        <v>21</v>
      </c>
      <c r="AY233" s="281" t="s">
        <v>257</v>
      </c>
    </row>
    <row r="234" spans="2:65" s="1" customFormat="1" ht="16.5" customHeight="1">
      <c r="B234" s="38"/>
      <c r="C234" s="282" t="s">
        <v>373</v>
      </c>
      <c r="D234" s="282" t="s">
        <v>314</v>
      </c>
      <c r="E234" s="283" t="s">
        <v>374</v>
      </c>
      <c r="F234" s="284" t="s">
        <v>375</v>
      </c>
      <c r="G234" s="285" t="s">
        <v>262</v>
      </c>
      <c r="H234" s="286">
        <v>154.909</v>
      </c>
      <c r="I234" s="287"/>
      <c r="J234" s="288">
        <f>ROUND(I234*H234,2)</f>
        <v>0</v>
      </c>
      <c r="K234" s="284" t="s">
        <v>263</v>
      </c>
      <c r="L234" s="289"/>
      <c r="M234" s="290" t="s">
        <v>1</v>
      </c>
      <c r="N234" s="291" t="s">
        <v>45</v>
      </c>
      <c r="O234" s="86"/>
      <c r="P234" s="234">
        <f>O234*H234</f>
        <v>0</v>
      </c>
      <c r="Q234" s="234">
        <v>0.14</v>
      </c>
      <c r="R234" s="234">
        <f>Q234*H234</f>
        <v>21.687260000000002</v>
      </c>
      <c r="S234" s="234">
        <v>0</v>
      </c>
      <c r="T234" s="235">
        <f>S234*H234</f>
        <v>0</v>
      </c>
      <c r="AR234" s="236" t="s">
        <v>308</v>
      </c>
      <c r="AT234" s="236" t="s">
        <v>314</v>
      </c>
      <c r="AU234" s="236" t="s">
        <v>89</v>
      </c>
      <c r="AY234" s="17" t="s">
        <v>257</v>
      </c>
      <c r="BE234" s="237">
        <f>IF(N234="základní",J234,0)</f>
        <v>0</v>
      </c>
      <c r="BF234" s="237">
        <f>IF(N234="snížená",J234,0)</f>
        <v>0</v>
      </c>
      <c r="BG234" s="237">
        <f>IF(N234="zákl. přenesená",J234,0)</f>
        <v>0</v>
      </c>
      <c r="BH234" s="237">
        <f>IF(N234="sníž. přenesená",J234,0)</f>
        <v>0</v>
      </c>
      <c r="BI234" s="237">
        <f>IF(N234="nulová",J234,0)</f>
        <v>0</v>
      </c>
      <c r="BJ234" s="17" t="s">
        <v>21</v>
      </c>
      <c r="BK234" s="237">
        <f>ROUND(I234*H234,2)</f>
        <v>0</v>
      </c>
      <c r="BL234" s="17" t="s">
        <v>264</v>
      </c>
      <c r="BM234" s="236" t="s">
        <v>376</v>
      </c>
    </row>
    <row r="235" spans="2:51" s="13" customFormat="1" ht="12">
      <c r="B235" s="249"/>
      <c r="C235" s="250"/>
      <c r="D235" s="240" t="s">
        <v>266</v>
      </c>
      <c r="E235" s="251" t="s">
        <v>1</v>
      </c>
      <c r="F235" s="252" t="s">
        <v>377</v>
      </c>
      <c r="G235" s="250"/>
      <c r="H235" s="253">
        <v>154.909</v>
      </c>
      <c r="I235" s="254"/>
      <c r="J235" s="250"/>
      <c r="K235" s="250"/>
      <c r="L235" s="255"/>
      <c r="M235" s="256"/>
      <c r="N235" s="257"/>
      <c r="O235" s="257"/>
      <c r="P235" s="257"/>
      <c r="Q235" s="257"/>
      <c r="R235" s="257"/>
      <c r="S235" s="257"/>
      <c r="T235" s="258"/>
      <c r="AT235" s="259" t="s">
        <v>266</v>
      </c>
      <c r="AU235" s="259" t="s">
        <v>89</v>
      </c>
      <c r="AV235" s="13" t="s">
        <v>89</v>
      </c>
      <c r="AW235" s="13" t="s">
        <v>36</v>
      </c>
      <c r="AX235" s="13" t="s">
        <v>80</v>
      </c>
      <c r="AY235" s="259" t="s">
        <v>257</v>
      </c>
    </row>
    <row r="236" spans="2:51" s="15" customFormat="1" ht="12">
      <c r="B236" s="271"/>
      <c r="C236" s="272"/>
      <c r="D236" s="240" t="s">
        <v>266</v>
      </c>
      <c r="E236" s="273" t="s">
        <v>1</v>
      </c>
      <c r="F236" s="274" t="s">
        <v>286</v>
      </c>
      <c r="G236" s="272"/>
      <c r="H236" s="275">
        <v>154.909</v>
      </c>
      <c r="I236" s="276"/>
      <c r="J236" s="272"/>
      <c r="K236" s="272"/>
      <c r="L236" s="277"/>
      <c r="M236" s="278"/>
      <c r="N236" s="279"/>
      <c r="O236" s="279"/>
      <c r="P236" s="279"/>
      <c r="Q236" s="279"/>
      <c r="R236" s="279"/>
      <c r="S236" s="279"/>
      <c r="T236" s="280"/>
      <c r="AT236" s="281" t="s">
        <v>266</v>
      </c>
      <c r="AU236" s="281" t="s">
        <v>89</v>
      </c>
      <c r="AV236" s="15" t="s">
        <v>264</v>
      </c>
      <c r="AW236" s="15" t="s">
        <v>36</v>
      </c>
      <c r="AX236" s="15" t="s">
        <v>21</v>
      </c>
      <c r="AY236" s="281" t="s">
        <v>257</v>
      </c>
    </row>
    <row r="237" spans="2:65" s="1" customFormat="1" ht="24" customHeight="1">
      <c r="B237" s="38"/>
      <c r="C237" s="225" t="s">
        <v>378</v>
      </c>
      <c r="D237" s="225" t="s">
        <v>259</v>
      </c>
      <c r="E237" s="226" t="s">
        <v>379</v>
      </c>
      <c r="F237" s="227" t="s">
        <v>380</v>
      </c>
      <c r="G237" s="228" t="s">
        <v>262</v>
      </c>
      <c r="H237" s="229">
        <v>57.54</v>
      </c>
      <c r="I237" s="230"/>
      <c r="J237" s="231">
        <f>ROUND(I237*H237,2)</f>
        <v>0</v>
      </c>
      <c r="K237" s="227" t="s">
        <v>263</v>
      </c>
      <c r="L237" s="43"/>
      <c r="M237" s="232" t="s">
        <v>1</v>
      </c>
      <c r="N237" s="233" t="s">
        <v>45</v>
      </c>
      <c r="O237" s="86"/>
      <c r="P237" s="234">
        <f>O237*H237</f>
        <v>0</v>
      </c>
      <c r="Q237" s="234">
        <v>0.101</v>
      </c>
      <c r="R237" s="234">
        <f>Q237*H237</f>
        <v>5.81154</v>
      </c>
      <c r="S237" s="234">
        <v>0</v>
      </c>
      <c r="T237" s="235">
        <f>S237*H237</f>
        <v>0</v>
      </c>
      <c r="AR237" s="236" t="s">
        <v>264</v>
      </c>
      <c r="AT237" s="236" t="s">
        <v>259</v>
      </c>
      <c r="AU237" s="236" t="s">
        <v>89</v>
      </c>
      <c r="AY237" s="17" t="s">
        <v>257</v>
      </c>
      <c r="BE237" s="237">
        <f>IF(N237="základní",J237,0)</f>
        <v>0</v>
      </c>
      <c r="BF237" s="237">
        <f>IF(N237="snížená",J237,0)</f>
        <v>0</v>
      </c>
      <c r="BG237" s="237">
        <f>IF(N237="zákl. přenesená",J237,0)</f>
        <v>0</v>
      </c>
      <c r="BH237" s="237">
        <f>IF(N237="sníž. přenesená",J237,0)</f>
        <v>0</v>
      </c>
      <c r="BI237" s="237">
        <f>IF(N237="nulová",J237,0)</f>
        <v>0</v>
      </c>
      <c r="BJ237" s="17" t="s">
        <v>21</v>
      </c>
      <c r="BK237" s="237">
        <f>ROUND(I237*H237,2)</f>
        <v>0</v>
      </c>
      <c r="BL237" s="17" t="s">
        <v>264</v>
      </c>
      <c r="BM237" s="236" t="s">
        <v>381</v>
      </c>
    </row>
    <row r="238" spans="2:51" s="13" customFormat="1" ht="12">
      <c r="B238" s="249"/>
      <c r="C238" s="250"/>
      <c r="D238" s="240" t="s">
        <v>266</v>
      </c>
      <c r="E238" s="251" t="s">
        <v>1</v>
      </c>
      <c r="F238" s="252" t="s">
        <v>382</v>
      </c>
      <c r="G238" s="250"/>
      <c r="H238" s="253">
        <v>76.825</v>
      </c>
      <c r="I238" s="254"/>
      <c r="J238" s="250"/>
      <c r="K238" s="250"/>
      <c r="L238" s="255"/>
      <c r="M238" s="256"/>
      <c r="N238" s="257"/>
      <c r="O238" s="257"/>
      <c r="P238" s="257"/>
      <c r="Q238" s="257"/>
      <c r="R238" s="257"/>
      <c r="S238" s="257"/>
      <c r="T238" s="258"/>
      <c r="AT238" s="259" t="s">
        <v>266</v>
      </c>
      <c r="AU238" s="259" t="s">
        <v>89</v>
      </c>
      <c r="AV238" s="13" t="s">
        <v>89</v>
      </c>
      <c r="AW238" s="13" t="s">
        <v>36</v>
      </c>
      <c r="AX238" s="13" t="s">
        <v>80</v>
      </c>
      <c r="AY238" s="259" t="s">
        <v>257</v>
      </c>
    </row>
    <row r="239" spans="2:51" s="13" customFormat="1" ht="12">
      <c r="B239" s="249"/>
      <c r="C239" s="250"/>
      <c r="D239" s="240" t="s">
        <v>266</v>
      </c>
      <c r="E239" s="251" t="s">
        <v>1</v>
      </c>
      <c r="F239" s="252" t="s">
        <v>383</v>
      </c>
      <c r="G239" s="250"/>
      <c r="H239" s="253">
        <v>-19.285</v>
      </c>
      <c r="I239" s="254"/>
      <c r="J239" s="250"/>
      <c r="K239" s="250"/>
      <c r="L239" s="255"/>
      <c r="M239" s="256"/>
      <c r="N239" s="257"/>
      <c r="O239" s="257"/>
      <c r="P239" s="257"/>
      <c r="Q239" s="257"/>
      <c r="R239" s="257"/>
      <c r="S239" s="257"/>
      <c r="T239" s="258"/>
      <c r="AT239" s="259" t="s">
        <v>266</v>
      </c>
      <c r="AU239" s="259" t="s">
        <v>89</v>
      </c>
      <c r="AV239" s="13" t="s">
        <v>89</v>
      </c>
      <c r="AW239" s="13" t="s">
        <v>36</v>
      </c>
      <c r="AX239" s="13" t="s">
        <v>80</v>
      </c>
      <c r="AY239" s="259" t="s">
        <v>257</v>
      </c>
    </row>
    <row r="240" spans="2:51" s="15" customFormat="1" ht="12">
      <c r="B240" s="271"/>
      <c r="C240" s="272"/>
      <c r="D240" s="240" t="s">
        <v>266</v>
      </c>
      <c r="E240" s="273" t="s">
        <v>143</v>
      </c>
      <c r="F240" s="274" t="s">
        <v>286</v>
      </c>
      <c r="G240" s="272"/>
      <c r="H240" s="275">
        <v>57.54</v>
      </c>
      <c r="I240" s="276"/>
      <c r="J240" s="272"/>
      <c r="K240" s="272"/>
      <c r="L240" s="277"/>
      <c r="M240" s="278"/>
      <c r="N240" s="279"/>
      <c r="O240" s="279"/>
      <c r="P240" s="279"/>
      <c r="Q240" s="279"/>
      <c r="R240" s="279"/>
      <c r="S240" s="279"/>
      <c r="T240" s="280"/>
      <c r="AT240" s="281" t="s">
        <v>266</v>
      </c>
      <c r="AU240" s="281" t="s">
        <v>89</v>
      </c>
      <c r="AV240" s="15" t="s">
        <v>264</v>
      </c>
      <c r="AW240" s="15" t="s">
        <v>36</v>
      </c>
      <c r="AX240" s="15" t="s">
        <v>21</v>
      </c>
      <c r="AY240" s="281" t="s">
        <v>257</v>
      </c>
    </row>
    <row r="241" spans="2:65" s="1" customFormat="1" ht="16.5" customHeight="1">
      <c r="B241" s="38"/>
      <c r="C241" s="282" t="s">
        <v>384</v>
      </c>
      <c r="D241" s="282" t="s">
        <v>314</v>
      </c>
      <c r="E241" s="283" t="s">
        <v>385</v>
      </c>
      <c r="F241" s="284" t="s">
        <v>386</v>
      </c>
      <c r="G241" s="285" t="s">
        <v>262</v>
      </c>
      <c r="H241" s="286">
        <v>60.417</v>
      </c>
      <c r="I241" s="287"/>
      <c r="J241" s="288">
        <f>ROUND(I241*H241,2)</f>
        <v>0</v>
      </c>
      <c r="K241" s="284" t="s">
        <v>263</v>
      </c>
      <c r="L241" s="289"/>
      <c r="M241" s="290" t="s">
        <v>1</v>
      </c>
      <c r="N241" s="291" t="s">
        <v>45</v>
      </c>
      <c r="O241" s="86"/>
      <c r="P241" s="234">
        <f>O241*H241</f>
        <v>0</v>
      </c>
      <c r="Q241" s="234">
        <v>0.108</v>
      </c>
      <c r="R241" s="234">
        <f>Q241*H241</f>
        <v>6.525036</v>
      </c>
      <c r="S241" s="234">
        <v>0</v>
      </c>
      <c r="T241" s="235">
        <f>S241*H241</f>
        <v>0</v>
      </c>
      <c r="AR241" s="236" t="s">
        <v>308</v>
      </c>
      <c r="AT241" s="236" t="s">
        <v>314</v>
      </c>
      <c r="AU241" s="236" t="s">
        <v>89</v>
      </c>
      <c r="AY241" s="17" t="s">
        <v>257</v>
      </c>
      <c r="BE241" s="237">
        <f>IF(N241="základní",J241,0)</f>
        <v>0</v>
      </c>
      <c r="BF241" s="237">
        <f>IF(N241="snížená",J241,0)</f>
        <v>0</v>
      </c>
      <c r="BG241" s="237">
        <f>IF(N241="zákl. přenesená",J241,0)</f>
        <v>0</v>
      </c>
      <c r="BH241" s="237">
        <f>IF(N241="sníž. přenesená",J241,0)</f>
        <v>0</v>
      </c>
      <c r="BI241" s="237">
        <f>IF(N241="nulová",J241,0)</f>
        <v>0</v>
      </c>
      <c r="BJ241" s="17" t="s">
        <v>21</v>
      </c>
      <c r="BK241" s="237">
        <f>ROUND(I241*H241,2)</f>
        <v>0</v>
      </c>
      <c r="BL241" s="17" t="s">
        <v>264</v>
      </c>
      <c r="BM241" s="236" t="s">
        <v>387</v>
      </c>
    </row>
    <row r="242" spans="2:51" s="13" customFormat="1" ht="12">
      <c r="B242" s="249"/>
      <c r="C242" s="250"/>
      <c r="D242" s="240" t="s">
        <v>266</v>
      </c>
      <c r="E242" s="251" t="s">
        <v>1</v>
      </c>
      <c r="F242" s="252" t="s">
        <v>388</v>
      </c>
      <c r="G242" s="250"/>
      <c r="H242" s="253">
        <v>60.417</v>
      </c>
      <c r="I242" s="254"/>
      <c r="J242" s="250"/>
      <c r="K242" s="250"/>
      <c r="L242" s="255"/>
      <c r="M242" s="256"/>
      <c r="N242" s="257"/>
      <c r="O242" s="257"/>
      <c r="P242" s="257"/>
      <c r="Q242" s="257"/>
      <c r="R242" s="257"/>
      <c r="S242" s="257"/>
      <c r="T242" s="258"/>
      <c r="AT242" s="259" t="s">
        <v>266</v>
      </c>
      <c r="AU242" s="259" t="s">
        <v>89</v>
      </c>
      <c r="AV242" s="13" t="s">
        <v>89</v>
      </c>
      <c r="AW242" s="13" t="s">
        <v>36</v>
      </c>
      <c r="AX242" s="13" t="s">
        <v>80</v>
      </c>
      <c r="AY242" s="259" t="s">
        <v>257</v>
      </c>
    </row>
    <row r="243" spans="2:51" s="15" customFormat="1" ht="12">
      <c r="B243" s="271"/>
      <c r="C243" s="272"/>
      <c r="D243" s="240" t="s">
        <v>266</v>
      </c>
      <c r="E243" s="273" t="s">
        <v>1</v>
      </c>
      <c r="F243" s="274" t="s">
        <v>286</v>
      </c>
      <c r="G243" s="272"/>
      <c r="H243" s="275">
        <v>60.417</v>
      </c>
      <c r="I243" s="276"/>
      <c r="J243" s="272"/>
      <c r="K243" s="272"/>
      <c r="L243" s="277"/>
      <c r="M243" s="278"/>
      <c r="N243" s="279"/>
      <c r="O243" s="279"/>
      <c r="P243" s="279"/>
      <c r="Q243" s="279"/>
      <c r="R243" s="279"/>
      <c r="S243" s="279"/>
      <c r="T243" s="280"/>
      <c r="AT243" s="281" t="s">
        <v>266</v>
      </c>
      <c r="AU243" s="281" t="s">
        <v>89</v>
      </c>
      <c r="AV243" s="15" t="s">
        <v>264</v>
      </c>
      <c r="AW243" s="15" t="s">
        <v>36</v>
      </c>
      <c r="AX243" s="15" t="s">
        <v>21</v>
      </c>
      <c r="AY243" s="281" t="s">
        <v>257</v>
      </c>
    </row>
    <row r="244" spans="2:63" s="11" customFormat="1" ht="22.8" customHeight="1">
      <c r="B244" s="209"/>
      <c r="C244" s="210"/>
      <c r="D244" s="211" t="s">
        <v>79</v>
      </c>
      <c r="E244" s="223" t="s">
        <v>298</v>
      </c>
      <c r="F244" s="223" t="s">
        <v>389</v>
      </c>
      <c r="G244" s="210"/>
      <c r="H244" s="210"/>
      <c r="I244" s="213"/>
      <c r="J244" s="224">
        <f>BK244</f>
        <v>0</v>
      </c>
      <c r="K244" s="210"/>
      <c r="L244" s="215"/>
      <c r="M244" s="216"/>
      <c r="N244" s="217"/>
      <c r="O244" s="217"/>
      <c r="P244" s="218">
        <f>SUM(P245:P511)</f>
        <v>0</v>
      </c>
      <c r="Q244" s="217"/>
      <c r="R244" s="218">
        <f>SUM(R245:R511)</f>
        <v>146.29811093</v>
      </c>
      <c r="S244" s="217"/>
      <c r="T244" s="219">
        <f>SUM(T245:T511)</f>
        <v>0</v>
      </c>
      <c r="AR244" s="220" t="s">
        <v>21</v>
      </c>
      <c r="AT244" s="221" t="s">
        <v>79</v>
      </c>
      <c r="AU244" s="221" t="s">
        <v>21</v>
      </c>
      <c r="AY244" s="220" t="s">
        <v>257</v>
      </c>
      <c r="BK244" s="222">
        <f>SUM(BK245:BK511)</f>
        <v>0</v>
      </c>
    </row>
    <row r="245" spans="2:65" s="1" customFormat="1" ht="24" customHeight="1">
      <c r="B245" s="38"/>
      <c r="C245" s="225" t="s">
        <v>390</v>
      </c>
      <c r="D245" s="225" t="s">
        <v>259</v>
      </c>
      <c r="E245" s="226" t="s">
        <v>391</v>
      </c>
      <c r="F245" s="227" t="s">
        <v>392</v>
      </c>
      <c r="G245" s="228" t="s">
        <v>262</v>
      </c>
      <c r="H245" s="229">
        <v>105</v>
      </c>
      <c r="I245" s="230"/>
      <c r="J245" s="231">
        <f>ROUND(I245*H245,2)</f>
        <v>0</v>
      </c>
      <c r="K245" s="227" t="s">
        <v>263</v>
      </c>
      <c r="L245" s="43"/>
      <c r="M245" s="232" t="s">
        <v>1</v>
      </c>
      <c r="N245" s="233" t="s">
        <v>45</v>
      </c>
      <c r="O245" s="86"/>
      <c r="P245" s="234">
        <f>O245*H245</f>
        <v>0</v>
      </c>
      <c r="Q245" s="234">
        <v>0.01575</v>
      </c>
      <c r="R245" s="234">
        <f>Q245*H245</f>
        <v>1.65375</v>
      </c>
      <c r="S245" s="234">
        <v>0</v>
      </c>
      <c r="T245" s="235">
        <f>S245*H245</f>
        <v>0</v>
      </c>
      <c r="AR245" s="236" t="s">
        <v>264</v>
      </c>
      <c r="AT245" s="236" t="s">
        <v>259</v>
      </c>
      <c r="AU245" s="236" t="s">
        <v>89</v>
      </c>
      <c r="AY245" s="17" t="s">
        <v>257</v>
      </c>
      <c r="BE245" s="237">
        <f>IF(N245="základní",J245,0)</f>
        <v>0</v>
      </c>
      <c r="BF245" s="237">
        <f>IF(N245="snížená",J245,0)</f>
        <v>0</v>
      </c>
      <c r="BG245" s="237">
        <f>IF(N245="zákl. přenesená",J245,0)</f>
        <v>0</v>
      </c>
      <c r="BH245" s="237">
        <f>IF(N245="sníž. přenesená",J245,0)</f>
        <v>0</v>
      </c>
      <c r="BI245" s="237">
        <f>IF(N245="nulová",J245,0)</f>
        <v>0</v>
      </c>
      <c r="BJ245" s="17" t="s">
        <v>21</v>
      </c>
      <c r="BK245" s="237">
        <f>ROUND(I245*H245,2)</f>
        <v>0</v>
      </c>
      <c r="BL245" s="17" t="s">
        <v>264</v>
      </c>
      <c r="BM245" s="236" t="s">
        <v>393</v>
      </c>
    </row>
    <row r="246" spans="2:51" s="13" customFormat="1" ht="12">
      <c r="B246" s="249"/>
      <c r="C246" s="250"/>
      <c r="D246" s="240" t="s">
        <v>266</v>
      </c>
      <c r="E246" s="251" t="s">
        <v>1</v>
      </c>
      <c r="F246" s="252" t="s">
        <v>394</v>
      </c>
      <c r="G246" s="250"/>
      <c r="H246" s="253">
        <v>105</v>
      </c>
      <c r="I246" s="254"/>
      <c r="J246" s="250"/>
      <c r="K246" s="250"/>
      <c r="L246" s="255"/>
      <c r="M246" s="256"/>
      <c r="N246" s="257"/>
      <c r="O246" s="257"/>
      <c r="P246" s="257"/>
      <c r="Q246" s="257"/>
      <c r="R246" s="257"/>
      <c r="S246" s="257"/>
      <c r="T246" s="258"/>
      <c r="AT246" s="259" t="s">
        <v>266</v>
      </c>
      <c r="AU246" s="259" t="s">
        <v>89</v>
      </c>
      <c r="AV246" s="13" t="s">
        <v>89</v>
      </c>
      <c r="AW246" s="13" t="s">
        <v>36</v>
      </c>
      <c r="AX246" s="13" t="s">
        <v>21</v>
      </c>
      <c r="AY246" s="259" t="s">
        <v>257</v>
      </c>
    </row>
    <row r="247" spans="2:65" s="1" customFormat="1" ht="24" customHeight="1">
      <c r="B247" s="38"/>
      <c r="C247" s="225" t="s">
        <v>395</v>
      </c>
      <c r="D247" s="225" t="s">
        <v>259</v>
      </c>
      <c r="E247" s="226" t="s">
        <v>396</v>
      </c>
      <c r="F247" s="227" t="s">
        <v>397</v>
      </c>
      <c r="G247" s="228" t="s">
        <v>262</v>
      </c>
      <c r="H247" s="229">
        <v>619.053</v>
      </c>
      <c r="I247" s="230"/>
      <c r="J247" s="231">
        <f>ROUND(I247*H247,2)</f>
        <v>0</v>
      </c>
      <c r="K247" s="227" t="s">
        <v>263</v>
      </c>
      <c r="L247" s="43"/>
      <c r="M247" s="232" t="s">
        <v>1</v>
      </c>
      <c r="N247" s="233" t="s">
        <v>45</v>
      </c>
      <c r="O247" s="86"/>
      <c r="P247" s="234">
        <f>O247*H247</f>
        <v>0</v>
      </c>
      <c r="Q247" s="234">
        <v>0.02048</v>
      </c>
      <c r="R247" s="234">
        <f>Q247*H247</f>
        <v>12.678205440000001</v>
      </c>
      <c r="S247" s="234">
        <v>0</v>
      </c>
      <c r="T247" s="235">
        <f>S247*H247</f>
        <v>0</v>
      </c>
      <c r="AR247" s="236" t="s">
        <v>264</v>
      </c>
      <c r="AT247" s="236" t="s">
        <v>259</v>
      </c>
      <c r="AU247" s="236" t="s">
        <v>89</v>
      </c>
      <c r="AY247" s="17" t="s">
        <v>257</v>
      </c>
      <c r="BE247" s="237">
        <f>IF(N247="základní",J247,0)</f>
        <v>0</v>
      </c>
      <c r="BF247" s="237">
        <f>IF(N247="snížená",J247,0)</f>
        <v>0</v>
      </c>
      <c r="BG247" s="237">
        <f>IF(N247="zákl. přenesená",J247,0)</f>
        <v>0</v>
      </c>
      <c r="BH247" s="237">
        <f>IF(N247="sníž. přenesená",J247,0)</f>
        <v>0</v>
      </c>
      <c r="BI247" s="237">
        <f>IF(N247="nulová",J247,0)</f>
        <v>0</v>
      </c>
      <c r="BJ247" s="17" t="s">
        <v>21</v>
      </c>
      <c r="BK247" s="237">
        <f>ROUND(I247*H247,2)</f>
        <v>0</v>
      </c>
      <c r="BL247" s="17" t="s">
        <v>264</v>
      </c>
      <c r="BM247" s="236" t="s">
        <v>398</v>
      </c>
    </row>
    <row r="248" spans="2:65" s="1" customFormat="1" ht="24" customHeight="1">
      <c r="B248" s="38"/>
      <c r="C248" s="225" t="s">
        <v>399</v>
      </c>
      <c r="D248" s="225" t="s">
        <v>259</v>
      </c>
      <c r="E248" s="226" t="s">
        <v>400</v>
      </c>
      <c r="F248" s="227" t="s">
        <v>401</v>
      </c>
      <c r="G248" s="228" t="s">
        <v>262</v>
      </c>
      <c r="H248" s="229">
        <v>3095.265</v>
      </c>
      <c r="I248" s="230"/>
      <c r="J248" s="231">
        <f>ROUND(I248*H248,2)</f>
        <v>0</v>
      </c>
      <c r="K248" s="227" t="s">
        <v>263</v>
      </c>
      <c r="L248" s="43"/>
      <c r="M248" s="232" t="s">
        <v>1</v>
      </c>
      <c r="N248" s="233" t="s">
        <v>45</v>
      </c>
      <c r="O248" s="86"/>
      <c r="P248" s="234">
        <f>O248*H248</f>
        <v>0</v>
      </c>
      <c r="Q248" s="234">
        <v>0.0079</v>
      </c>
      <c r="R248" s="234">
        <f>Q248*H248</f>
        <v>24.452593500000003</v>
      </c>
      <c r="S248" s="234">
        <v>0</v>
      </c>
      <c r="T248" s="235">
        <f>S248*H248</f>
        <v>0</v>
      </c>
      <c r="AR248" s="236" t="s">
        <v>264</v>
      </c>
      <c r="AT248" s="236" t="s">
        <v>259</v>
      </c>
      <c r="AU248" s="236" t="s">
        <v>89</v>
      </c>
      <c r="AY248" s="17" t="s">
        <v>257</v>
      </c>
      <c r="BE248" s="237">
        <f>IF(N248="základní",J248,0)</f>
        <v>0</v>
      </c>
      <c r="BF248" s="237">
        <f>IF(N248="snížená",J248,0)</f>
        <v>0</v>
      </c>
      <c r="BG248" s="237">
        <f>IF(N248="zákl. přenesená",J248,0)</f>
        <v>0</v>
      </c>
      <c r="BH248" s="237">
        <f>IF(N248="sníž. přenesená",J248,0)</f>
        <v>0</v>
      </c>
      <c r="BI248" s="237">
        <f>IF(N248="nulová",J248,0)</f>
        <v>0</v>
      </c>
      <c r="BJ248" s="17" t="s">
        <v>21</v>
      </c>
      <c r="BK248" s="237">
        <f>ROUND(I248*H248,2)</f>
        <v>0</v>
      </c>
      <c r="BL248" s="17" t="s">
        <v>264</v>
      </c>
      <c r="BM248" s="236" t="s">
        <v>402</v>
      </c>
    </row>
    <row r="249" spans="2:51" s="13" customFormat="1" ht="12">
      <c r="B249" s="249"/>
      <c r="C249" s="250"/>
      <c r="D249" s="240" t="s">
        <v>266</v>
      </c>
      <c r="E249" s="250"/>
      <c r="F249" s="252" t="s">
        <v>403</v>
      </c>
      <c r="G249" s="250"/>
      <c r="H249" s="253">
        <v>3095.265</v>
      </c>
      <c r="I249" s="254"/>
      <c r="J249" s="250"/>
      <c r="K249" s="250"/>
      <c r="L249" s="255"/>
      <c r="M249" s="256"/>
      <c r="N249" s="257"/>
      <c r="O249" s="257"/>
      <c r="P249" s="257"/>
      <c r="Q249" s="257"/>
      <c r="R249" s="257"/>
      <c r="S249" s="257"/>
      <c r="T249" s="258"/>
      <c r="AT249" s="259" t="s">
        <v>266</v>
      </c>
      <c r="AU249" s="259" t="s">
        <v>89</v>
      </c>
      <c r="AV249" s="13" t="s">
        <v>89</v>
      </c>
      <c r="AW249" s="13" t="s">
        <v>4</v>
      </c>
      <c r="AX249" s="13" t="s">
        <v>21</v>
      </c>
      <c r="AY249" s="259" t="s">
        <v>257</v>
      </c>
    </row>
    <row r="250" spans="2:65" s="1" customFormat="1" ht="24" customHeight="1">
      <c r="B250" s="38"/>
      <c r="C250" s="225" t="s">
        <v>404</v>
      </c>
      <c r="D250" s="225" t="s">
        <v>259</v>
      </c>
      <c r="E250" s="226" t="s">
        <v>405</v>
      </c>
      <c r="F250" s="227" t="s">
        <v>406</v>
      </c>
      <c r="G250" s="228" t="s">
        <v>262</v>
      </c>
      <c r="H250" s="229">
        <v>619.053</v>
      </c>
      <c r="I250" s="230"/>
      <c r="J250" s="231">
        <f>ROUND(I250*H250,2)</f>
        <v>0</v>
      </c>
      <c r="K250" s="227" t="s">
        <v>263</v>
      </c>
      <c r="L250" s="43"/>
      <c r="M250" s="232" t="s">
        <v>1</v>
      </c>
      <c r="N250" s="233" t="s">
        <v>45</v>
      </c>
      <c r="O250" s="86"/>
      <c r="P250" s="234">
        <f>O250*H250</f>
        <v>0</v>
      </c>
      <c r="Q250" s="234">
        <v>0.003</v>
      </c>
      <c r="R250" s="234">
        <f>Q250*H250</f>
        <v>1.857159</v>
      </c>
      <c r="S250" s="234">
        <v>0</v>
      </c>
      <c r="T250" s="235">
        <f>S250*H250</f>
        <v>0</v>
      </c>
      <c r="AR250" s="236" t="s">
        <v>264</v>
      </c>
      <c r="AT250" s="236" t="s">
        <v>259</v>
      </c>
      <c r="AU250" s="236" t="s">
        <v>89</v>
      </c>
      <c r="AY250" s="17" t="s">
        <v>257</v>
      </c>
      <c r="BE250" s="237">
        <f>IF(N250="základní",J250,0)</f>
        <v>0</v>
      </c>
      <c r="BF250" s="237">
        <f>IF(N250="snížená",J250,0)</f>
        <v>0</v>
      </c>
      <c r="BG250" s="237">
        <f>IF(N250="zákl. přenesená",J250,0)</f>
        <v>0</v>
      </c>
      <c r="BH250" s="237">
        <f>IF(N250="sníž. přenesená",J250,0)</f>
        <v>0</v>
      </c>
      <c r="BI250" s="237">
        <f>IF(N250="nulová",J250,0)</f>
        <v>0</v>
      </c>
      <c r="BJ250" s="17" t="s">
        <v>21</v>
      </c>
      <c r="BK250" s="237">
        <f>ROUND(I250*H250,2)</f>
        <v>0</v>
      </c>
      <c r="BL250" s="17" t="s">
        <v>264</v>
      </c>
      <c r="BM250" s="236" t="s">
        <v>407</v>
      </c>
    </row>
    <row r="251" spans="2:51" s="13" customFormat="1" ht="12">
      <c r="B251" s="249"/>
      <c r="C251" s="250"/>
      <c r="D251" s="240" t="s">
        <v>266</v>
      </c>
      <c r="E251" s="251" t="s">
        <v>1</v>
      </c>
      <c r="F251" s="252" t="s">
        <v>173</v>
      </c>
      <c r="G251" s="250"/>
      <c r="H251" s="253">
        <v>619.053</v>
      </c>
      <c r="I251" s="254"/>
      <c r="J251" s="250"/>
      <c r="K251" s="250"/>
      <c r="L251" s="255"/>
      <c r="M251" s="256"/>
      <c r="N251" s="257"/>
      <c r="O251" s="257"/>
      <c r="P251" s="257"/>
      <c r="Q251" s="257"/>
      <c r="R251" s="257"/>
      <c r="S251" s="257"/>
      <c r="T251" s="258"/>
      <c r="AT251" s="259" t="s">
        <v>266</v>
      </c>
      <c r="AU251" s="259" t="s">
        <v>89</v>
      </c>
      <c r="AV251" s="13" t="s">
        <v>89</v>
      </c>
      <c r="AW251" s="13" t="s">
        <v>36</v>
      </c>
      <c r="AX251" s="13" t="s">
        <v>80</v>
      </c>
      <c r="AY251" s="259" t="s">
        <v>257</v>
      </c>
    </row>
    <row r="252" spans="2:51" s="15" customFormat="1" ht="12">
      <c r="B252" s="271"/>
      <c r="C252" s="272"/>
      <c r="D252" s="240" t="s">
        <v>266</v>
      </c>
      <c r="E252" s="273" t="s">
        <v>1</v>
      </c>
      <c r="F252" s="274" t="s">
        <v>286</v>
      </c>
      <c r="G252" s="272"/>
      <c r="H252" s="275">
        <v>619.053</v>
      </c>
      <c r="I252" s="276"/>
      <c r="J252" s="272"/>
      <c r="K252" s="272"/>
      <c r="L252" s="277"/>
      <c r="M252" s="278"/>
      <c r="N252" s="279"/>
      <c r="O252" s="279"/>
      <c r="P252" s="279"/>
      <c r="Q252" s="279"/>
      <c r="R252" s="279"/>
      <c r="S252" s="279"/>
      <c r="T252" s="280"/>
      <c r="AT252" s="281" t="s">
        <v>266</v>
      </c>
      <c r="AU252" s="281" t="s">
        <v>89</v>
      </c>
      <c r="AV252" s="15" t="s">
        <v>264</v>
      </c>
      <c r="AW252" s="15" t="s">
        <v>36</v>
      </c>
      <c r="AX252" s="15" t="s">
        <v>21</v>
      </c>
      <c r="AY252" s="281" t="s">
        <v>257</v>
      </c>
    </row>
    <row r="253" spans="2:65" s="1" customFormat="1" ht="24" customHeight="1">
      <c r="B253" s="38"/>
      <c r="C253" s="225" t="s">
        <v>408</v>
      </c>
      <c r="D253" s="225" t="s">
        <v>259</v>
      </c>
      <c r="E253" s="226" t="s">
        <v>409</v>
      </c>
      <c r="F253" s="227" t="s">
        <v>410</v>
      </c>
      <c r="G253" s="228" t="s">
        <v>262</v>
      </c>
      <c r="H253" s="229">
        <v>619.053</v>
      </c>
      <c r="I253" s="230"/>
      <c r="J253" s="231">
        <f>ROUND(I253*H253,2)</f>
        <v>0</v>
      </c>
      <c r="K253" s="227" t="s">
        <v>263</v>
      </c>
      <c r="L253" s="43"/>
      <c r="M253" s="232" t="s">
        <v>1</v>
      </c>
      <c r="N253" s="233" t="s">
        <v>45</v>
      </c>
      <c r="O253" s="86"/>
      <c r="P253" s="234">
        <f>O253*H253</f>
        <v>0</v>
      </c>
      <c r="Q253" s="234">
        <v>0.01575</v>
      </c>
      <c r="R253" s="234">
        <f>Q253*H253</f>
        <v>9.75008475</v>
      </c>
      <c r="S253" s="234">
        <v>0</v>
      </c>
      <c r="T253" s="235">
        <f>S253*H253</f>
        <v>0</v>
      </c>
      <c r="AR253" s="236" t="s">
        <v>264</v>
      </c>
      <c r="AT253" s="236" t="s">
        <v>259</v>
      </c>
      <c r="AU253" s="236" t="s">
        <v>89</v>
      </c>
      <c r="AY253" s="17" t="s">
        <v>257</v>
      </c>
      <c r="BE253" s="237">
        <f>IF(N253="základní",J253,0)</f>
        <v>0</v>
      </c>
      <c r="BF253" s="237">
        <f>IF(N253="snížená",J253,0)</f>
        <v>0</v>
      </c>
      <c r="BG253" s="237">
        <f>IF(N253="zákl. přenesená",J253,0)</f>
        <v>0</v>
      </c>
      <c r="BH253" s="237">
        <f>IF(N253="sníž. přenesená",J253,0)</f>
        <v>0</v>
      </c>
      <c r="BI253" s="237">
        <f>IF(N253="nulová",J253,0)</f>
        <v>0</v>
      </c>
      <c r="BJ253" s="17" t="s">
        <v>21</v>
      </c>
      <c r="BK253" s="237">
        <f>ROUND(I253*H253,2)</f>
        <v>0</v>
      </c>
      <c r="BL253" s="17" t="s">
        <v>264</v>
      </c>
      <c r="BM253" s="236" t="s">
        <v>411</v>
      </c>
    </row>
    <row r="254" spans="2:51" s="12" customFormat="1" ht="12">
      <c r="B254" s="238"/>
      <c r="C254" s="239"/>
      <c r="D254" s="240" t="s">
        <v>266</v>
      </c>
      <c r="E254" s="241" t="s">
        <v>1</v>
      </c>
      <c r="F254" s="242" t="s">
        <v>412</v>
      </c>
      <c r="G254" s="239"/>
      <c r="H254" s="241" t="s">
        <v>1</v>
      </c>
      <c r="I254" s="243"/>
      <c r="J254" s="239"/>
      <c r="K254" s="239"/>
      <c r="L254" s="244"/>
      <c r="M254" s="245"/>
      <c r="N254" s="246"/>
      <c r="O254" s="246"/>
      <c r="P254" s="246"/>
      <c r="Q254" s="246"/>
      <c r="R254" s="246"/>
      <c r="S254" s="246"/>
      <c r="T254" s="247"/>
      <c r="AT254" s="248" t="s">
        <v>266</v>
      </c>
      <c r="AU254" s="248" t="s">
        <v>89</v>
      </c>
      <c r="AV254" s="12" t="s">
        <v>21</v>
      </c>
      <c r="AW254" s="12" t="s">
        <v>36</v>
      </c>
      <c r="AX254" s="12" t="s">
        <v>80</v>
      </c>
      <c r="AY254" s="248" t="s">
        <v>257</v>
      </c>
    </row>
    <row r="255" spans="2:51" s="12" customFormat="1" ht="12">
      <c r="B255" s="238"/>
      <c r="C255" s="239"/>
      <c r="D255" s="240" t="s">
        <v>266</v>
      </c>
      <c r="E255" s="241" t="s">
        <v>1</v>
      </c>
      <c r="F255" s="242" t="s">
        <v>413</v>
      </c>
      <c r="G255" s="239"/>
      <c r="H255" s="241" t="s">
        <v>1</v>
      </c>
      <c r="I255" s="243"/>
      <c r="J255" s="239"/>
      <c r="K255" s="239"/>
      <c r="L255" s="244"/>
      <c r="M255" s="245"/>
      <c r="N255" s="246"/>
      <c r="O255" s="246"/>
      <c r="P255" s="246"/>
      <c r="Q255" s="246"/>
      <c r="R255" s="246"/>
      <c r="S255" s="246"/>
      <c r="T255" s="247"/>
      <c r="AT255" s="248" t="s">
        <v>266</v>
      </c>
      <c r="AU255" s="248" t="s">
        <v>89</v>
      </c>
      <c r="AV255" s="12" t="s">
        <v>21</v>
      </c>
      <c r="AW255" s="12" t="s">
        <v>36</v>
      </c>
      <c r="AX255" s="12" t="s">
        <v>80</v>
      </c>
      <c r="AY255" s="248" t="s">
        <v>257</v>
      </c>
    </row>
    <row r="256" spans="2:51" s="13" customFormat="1" ht="12">
      <c r="B256" s="249"/>
      <c r="C256" s="250"/>
      <c r="D256" s="240" t="s">
        <v>266</v>
      </c>
      <c r="E256" s="251" t="s">
        <v>1</v>
      </c>
      <c r="F256" s="252" t="s">
        <v>414</v>
      </c>
      <c r="G256" s="250"/>
      <c r="H256" s="253">
        <v>272.627</v>
      </c>
      <c r="I256" s="254"/>
      <c r="J256" s="250"/>
      <c r="K256" s="250"/>
      <c r="L256" s="255"/>
      <c r="M256" s="256"/>
      <c r="N256" s="257"/>
      <c r="O256" s="257"/>
      <c r="P256" s="257"/>
      <c r="Q256" s="257"/>
      <c r="R256" s="257"/>
      <c r="S256" s="257"/>
      <c r="T256" s="258"/>
      <c r="AT256" s="259" t="s">
        <v>266</v>
      </c>
      <c r="AU256" s="259" t="s">
        <v>89</v>
      </c>
      <c r="AV256" s="13" t="s">
        <v>89</v>
      </c>
      <c r="AW256" s="13" t="s">
        <v>36</v>
      </c>
      <c r="AX256" s="13" t="s">
        <v>80</v>
      </c>
      <c r="AY256" s="259" t="s">
        <v>257</v>
      </c>
    </row>
    <row r="257" spans="2:51" s="12" customFormat="1" ht="12">
      <c r="B257" s="238"/>
      <c r="C257" s="239"/>
      <c r="D257" s="240" t="s">
        <v>266</v>
      </c>
      <c r="E257" s="241" t="s">
        <v>1</v>
      </c>
      <c r="F257" s="242" t="s">
        <v>415</v>
      </c>
      <c r="G257" s="239"/>
      <c r="H257" s="241" t="s">
        <v>1</v>
      </c>
      <c r="I257" s="243"/>
      <c r="J257" s="239"/>
      <c r="K257" s="239"/>
      <c r="L257" s="244"/>
      <c r="M257" s="245"/>
      <c r="N257" s="246"/>
      <c r="O257" s="246"/>
      <c r="P257" s="246"/>
      <c r="Q257" s="246"/>
      <c r="R257" s="246"/>
      <c r="S257" s="246"/>
      <c r="T257" s="247"/>
      <c r="AT257" s="248" t="s">
        <v>266</v>
      </c>
      <c r="AU257" s="248" t="s">
        <v>89</v>
      </c>
      <c r="AV257" s="12" t="s">
        <v>21</v>
      </c>
      <c r="AW257" s="12" t="s">
        <v>36</v>
      </c>
      <c r="AX257" s="12" t="s">
        <v>80</v>
      </c>
      <c r="AY257" s="248" t="s">
        <v>257</v>
      </c>
    </row>
    <row r="258" spans="2:51" s="13" customFormat="1" ht="12">
      <c r="B258" s="249"/>
      <c r="C258" s="250"/>
      <c r="D258" s="240" t="s">
        <v>266</v>
      </c>
      <c r="E258" s="251" t="s">
        <v>1</v>
      </c>
      <c r="F258" s="252" t="s">
        <v>416</v>
      </c>
      <c r="G258" s="250"/>
      <c r="H258" s="253">
        <v>-62.894</v>
      </c>
      <c r="I258" s="254"/>
      <c r="J258" s="250"/>
      <c r="K258" s="250"/>
      <c r="L258" s="255"/>
      <c r="M258" s="256"/>
      <c r="N258" s="257"/>
      <c r="O258" s="257"/>
      <c r="P258" s="257"/>
      <c r="Q258" s="257"/>
      <c r="R258" s="257"/>
      <c r="S258" s="257"/>
      <c r="T258" s="258"/>
      <c r="AT258" s="259" t="s">
        <v>266</v>
      </c>
      <c r="AU258" s="259" t="s">
        <v>89</v>
      </c>
      <c r="AV258" s="13" t="s">
        <v>89</v>
      </c>
      <c r="AW258" s="13" t="s">
        <v>36</v>
      </c>
      <c r="AX258" s="13" t="s">
        <v>80</v>
      </c>
      <c r="AY258" s="259" t="s">
        <v>257</v>
      </c>
    </row>
    <row r="259" spans="2:51" s="14" customFormat="1" ht="12">
      <c r="B259" s="260"/>
      <c r="C259" s="261"/>
      <c r="D259" s="240" t="s">
        <v>266</v>
      </c>
      <c r="E259" s="262" t="s">
        <v>1</v>
      </c>
      <c r="F259" s="263" t="s">
        <v>280</v>
      </c>
      <c r="G259" s="261"/>
      <c r="H259" s="264">
        <v>209.733</v>
      </c>
      <c r="I259" s="265"/>
      <c r="J259" s="261"/>
      <c r="K259" s="261"/>
      <c r="L259" s="266"/>
      <c r="M259" s="267"/>
      <c r="N259" s="268"/>
      <c r="O259" s="268"/>
      <c r="P259" s="268"/>
      <c r="Q259" s="268"/>
      <c r="R259" s="268"/>
      <c r="S259" s="268"/>
      <c r="T259" s="269"/>
      <c r="AT259" s="270" t="s">
        <v>266</v>
      </c>
      <c r="AU259" s="270" t="s">
        <v>89</v>
      </c>
      <c r="AV259" s="14" t="s">
        <v>130</v>
      </c>
      <c r="AW259" s="14" t="s">
        <v>36</v>
      </c>
      <c r="AX259" s="14" t="s">
        <v>80</v>
      </c>
      <c r="AY259" s="270" t="s">
        <v>257</v>
      </c>
    </row>
    <row r="260" spans="2:51" s="12" customFormat="1" ht="12">
      <c r="B260" s="238"/>
      <c r="C260" s="239"/>
      <c r="D260" s="240" t="s">
        <v>266</v>
      </c>
      <c r="E260" s="241" t="s">
        <v>1</v>
      </c>
      <c r="F260" s="242" t="s">
        <v>417</v>
      </c>
      <c r="G260" s="239"/>
      <c r="H260" s="241" t="s">
        <v>1</v>
      </c>
      <c r="I260" s="243"/>
      <c r="J260" s="239"/>
      <c r="K260" s="239"/>
      <c r="L260" s="244"/>
      <c r="M260" s="245"/>
      <c r="N260" s="246"/>
      <c r="O260" s="246"/>
      <c r="P260" s="246"/>
      <c r="Q260" s="246"/>
      <c r="R260" s="246"/>
      <c r="S260" s="246"/>
      <c r="T260" s="247"/>
      <c r="AT260" s="248" t="s">
        <v>266</v>
      </c>
      <c r="AU260" s="248" t="s">
        <v>89</v>
      </c>
      <c r="AV260" s="12" t="s">
        <v>21</v>
      </c>
      <c r="AW260" s="12" t="s">
        <v>36</v>
      </c>
      <c r="AX260" s="12" t="s">
        <v>80</v>
      </c>
      <c r="AY260" s="248" t="s">
        <v>257</v>
      </c>
    </row>
    <row r="261" spans="2:51" s="13" customFormat="1" ht="12">
      <c r="B261" s="249"/>
      <c r="C261" s="250"/>
      <c r="D261" s="240" t="s">
        <v>266</v>
      </c>
      <c r="E261" s="251" t="s">
        <v>1</v>
      </c>
      <c r="F261" s="252" t="s">
        <v>414</v>
      </c>
      <c r="G261" s="250"/>
      <c r="H261" s="253">
        <v>272.627</v>
      </c>
      <c r="I261" s="254"/>
      <c r="J261" s="250"/>
      <c r="K261" s="250"/>
      <c r="L261" s="255"/>
      <c r="M261" s="256"/>
      <c r="N261" s="257"/>
      <c r="O261" s="257"/>
      <c r="P261" s="257"/>
      <c r="Q261" s="257"/>
      <c r="R261" s="257"/>
      <c r="S261" s="257"/>
      <c r="T261" s="258"/>
      <c r="AT261" s="259" t="s">
        <v>266</v>
      </c>
      <c r="AU261" s="259" t="s">
        <v>89</v>
      </c>
      <c r="AV261" s="13" t="s">
        <v>89</v>
      </c>
      <c r="AW261" s="13" t="s">
        <v>36</v>
      </c>
      <c r="AX261" s="13" t="s">
        <v>80</v>
      </c>
      <c r="AY261" s="259" t="s">
        <v>257</v>
      </c>
    </row>
    <row r="262" spans="2:51" s="12" customFormat="1" ht="12">
      <c r="B262" s="238"/>
      <c r="C262" s="239"/>
      <c r="D262" s="240" t="s">
        <v>266</v>
      </c>
      <c r="E262" s="241" t="s">
        <v>1</v>
      </c>
      <c r="F262" s="242" t="s">
        <v>418</v>
      </c>
      <c r="G262" s="239"/>
      <c r="H262" s="241" t="s">
        <v>1</v>
      </c>
      <c r="I262" s="243"/>
      <c r="J262" s="239"/>
      <c r="K262" s="239"/>
      <c r="L262" s="244"/>
      <c r="M262" s="245"/>
      <c r="N262" s="246"/>
      <c r="O262" s="246"/>
      <c r="P262" s="246"/>
      <c r="Q262" s="246"/>
      <c r="R262" s="246"/>
      <c r="S262" s="246"/>
      <c r="T262" s="247"/>
      <c r="AT262" s="248" t="s">
        <v>266</v>
      </c>
      <c r="AU262" s="248" t="s">
        <v>89</v>
      </c>
      <c r="AV262" s="12" t="s">
        <v>21</v>
      </c>
      <c r="AW262" s="12" t="s">
        <v>36</v>
      </c>
      <c r="AX262" s="12" t="s">
        <v>80</v>
      </c>
      <c r="AY262" s="248" t="s">
        <v>257</v>
      </c>
    </row>
    <row r="263" spans="2:51" s="13" customFormat="1" ht="12">
      <c r="B263" s="249"/>
      <c r="C263" s="250"/>
      <c r="D263" s="240" t="s">
        <v>266</v>
      </c>
      <c r="E263" s="251" t="s">
        <v>1</v>
      </c>
      <c r="F263" s="252" t="s">
        <v>419</v>
      </c>
      <c r="G263" s="250"/>
      <c r="H263" s="253">
        <v>-73.307</v>
      </c>
      <c r="I263" s="254"/>
      <c r="J263" s="250"/>
      <c r="K263" s="250"/>
      <c r="L263" s="255"/>
      <c r="M263" s="256"/>
      <c r="N263" s="257"/>
      <c r="O263" s="257"/>
      <c r="P263" s="257"/>
      <c r="Q263" s="257"/>
      <c r="R263" s="257"/>
      <c r="S263" s="257"/>
      <c r="T263" s="258"/>
      <c r="AT263" s="259" t="s">
        <v>266</v>
      </c>
      <c r="AU263" s="259" t="s">
        <v>89</v>
      </c>
      <c r="AV263" s="13" t="s">
        <v>89</v>
      </c>
      <c r="AW263" s="13" t="s">
        <v>36</v>
      </c>
      <c r="AX263" s="13" t="s">
        <v>80</v>
      </c>
      <c r="AY263" s="259" t="s">
        <v>257</v>
      </c>
    </row>
    <row r="264" spans="2:51" s="14" customFormat="1" ht="12">
      <c r="B264" s="260"/>
      <c r="C264" s="261"/>
      <c r="D264" s="240" t="s">
        <v>266</v>
      </c>
      <c r="E264" s="262" t="s">
        <v>1</v>
      </c>
      <c r="F264" s="263" t="s">
        <v>280</v>
      </c>
      <c r="G264" s="261"/>
      <c r="H264" s="264">
        <v>199.32</v>
      </c>
      <c r="I264" s="265"/>
      <c r="J264" s="261"/>
      <c r="K264" s="261"/>
      <c r="L264" s="266"/>
      <c r="M264" s="267"/>
      <c r="N264" s="268"/>
      <c r="O264" s="268"/>
      <c r="P264" s="268"/>
      <c r="Q264" s="268"/>
      <c r="R264" s="268"/>
      <c r="S264" s="268"/>
      <c r="T264" s="269"/>
      <c r="AT264" s="270" t="s">
        <v>266</v>
      </c>
      <c r="AU264" s="270" t="s">
        <v>89</v>
      </c>
      <c r="AV264" s="14" t="s">
        <v>130</v>
      </c>
      <c r="AW264" s="14" t="s">
        <v>36</v>
      </c>
      <c r="AX264" s="14" t="s">
        <v>80</v>
      </c>
      <c r="AY264" s="270" t="s">
        <v>257</v>
      </c>
    </row>
    <row r="265" spans="2:51" s="13" customFormat="1" ht="12">
      <c r="B265" s="249"/>
      <c r="C265" s="250"/>
      <c r="D265" s="240" t="s">
        <v>266</v>
      </c>
      <c r="E265" s="251" t="s">
        <v>1</v>
      </c>
      <c r="F265" s="252" t="s">
        <v>420</v>
      </c>
      <c r="G265" s="250"/>
      <c r="H265" s="253">
        <v>210</v>
      </c>
      <c r="I265" s="254"/>
      <c r="J265" s="250"/>
      <c r="K265" s="250"/>
      <c r="L265" s="255"/>
      <c r="M265" s="256"/>
      <c r="N265" s="257"/>
      <c r="O265" s="257"/>
      <c r="P265" s="257"/>
      <c r="Q265" s="257"/>
      <c r="R265" s="257"/>
      <c r="S265" s="257"/>
      <c r="T265" s="258"/>
      <c r="AT265" s="259" t="s">
        <v>266</v>
      </c>
      <c r="AU265" s="259" t="s">
        <v>89</v>
      </c>
      <c r="AV265" s="13" t="s">
        <v>89</v>
      </c>
      <c r="AW265" s="13" t="s">
        <v>36</v>
      </c>
      <c r="AX265" s="13" t="s">
        <v>80</v>
      </c>
      <c r="AY265" s="259" t="s">
        <v>257</v>
      </c>
    </row>
    <row r="266" spans="2:51" s="14" customFormat="1" ht="12">
      <c r="B266" s="260"/>
      <c r="C266" s="261"/>
      <c r="D266" s="240" t="s">
        <v>266</v>
      </c>
      <c r="E266" s="262" t="s">
        <v>1</v>
      </c>
      <c r="F266" s="263" t="s">
        <v>280</v>
      </c>
      <c r="G266" s="261"/>
      <c r="H266" s="264">
        <v>210</v>
      </c>
      <c r="I266" s="265"/>
      <c r="J266" s="261"/>
      <c r="K266" s="261"/>
      <c r="L266" s="266"/>
      <c r="M266" s="267"/>
      <c r="N266" s="268"/>
      <c r="O266" s="268"/>
      <c r="P266" s="268"/>
      <c r="Q266" s="268"/>
      <c r="R266" s="268"/>
      <c r="S266" s="268"/>
      <c r="T266" s="269"/>
      <c r="AT266" s="270" t="s">
        <v>266</v>
      </c>
      <c r="AU266" s="270" t="s">
        <v>89</v>
      </c>
      <c r="AV266" s="14" t="s">
        <v>130</v>
      </c>
      <c r="AW266" s="14" t="s">
        <v>36</v>
      </c>
      <c r="AX266" s="14" t="s">
        <v>80</v>
      </c>
      <c r="AY266" s="270" t="s">
        <v>257</v>
      </c>
    </row>
    <row r="267" spans="2:51" s="15" customFormat="1" ht="12">
      <c r="B267" s="271"/>
      <c r="C267" s="272"/>
      <c r="D267" s="240" t="s">
        <v>266</v>
      </c>
      <c r="E267" s="273" t="s">
        <v>173</v>
      </c>
      <c r="F267" s="274" t="s">
        <v>286</v>
      </c>
      <c r="G267" s="272"/>
      <c r="H267" s="275">
        <v>619.053</v>
      </c>
      <c r="I267" s="276"/>
      <c r="J267" s="272"/>
      <c r="K267" s="272"/>
      <c r="L267" s="277"/>
      <c r="M267" s="278"/>
      <c r="N267" s="279"/>
      <c r="O267" s="279"/>
      <c r="P267" s="279"/>
      <c r="Q267" s="279"/>
      <c r="R267" s="279"/>
      <c r="S267" s="279"/>
      <c r="T267" s="280"/>
      <c r="AT267" s="281" t="s">
        <v>266</v>
      </c>
      <c r="AU267" s="281" t="s">
        <v>89</v>
      </c>
      <c r="AV267" s="15" t="s">
        <v>264</v>
      </c>
      <c r="AW267" s="15" t="s">
        <v>36</v>
      </c>
      <c r="AX267" s="15" t="s">
        <v>21</v>
      </c>
      <c r="AY267" s="281" t="s">
        <v>257</v>
      </c>
    </row>
    <row r="268" spans="2:65" s="1" customFormat="1" ht="24" customHeight="1">
      <c r="B268" s="38"/>
      <c r="C268" s="225" t="s">
        <v>421</v>
      </c>
      <c r="D268" s="225" t="s">
        <v>259</v>
      </c>
      <c r="E268" s="226" t="s">
        <v>422</v>
      </c>
      <c r="F268" s="227" t="s">
        <v>423</v>
      </c>
      <c r="G268" s="228" t="s">
        <v>262</v>
      </c>
      <c r="H268" s="229">
        <v>315</v>
      </c>
      <c r="I268" s="230"/>
      <c r="J268" s="231">
        <f>ROUND(I268*H268,2)</f>
        <v>0</v>
      </c>
      <c r="K268" s="227" t="s">
        <v>263</v>
      </c>
      <c r="L268" s="43"/>
      <c r="M268" s="232" t="s">
        <v>1</v>
      </c>
      <c r="N268" s="233" t="s">
        <v>45</v>
      </c>
      <c r="O268" s="86"/>
      <c r="P268" s="234">
        <f>O268*H268</f>
        <v>0</v>
      </c>
      <c r="Q268" s="234">
        <v>0.0262</v>
      </c>
      <c r="R268" s="234">
        <f>Q268*H268</f>
        <v>8.253</v>
      </c>
      <c r="S268" s="234">
        <v>0</v>
      </c>
      <c r="T268" s="235">
        <f>S268*H268</f>
        <v>0</v>
      </c>
      <c r="AR268" s="236" t="s">
        <v>264</v>
      </c>
      <c r="AT268" s="236" t="s">
        <v>259</v>
      </c>
      <c r="AU268" s="236" t="s">
        <v>89</v>
      </c>
      <c r="AY268" s="17" t="s">
        <v>257</v>
      </c>
      <c r="BE268" s="237">
        <f>IF(N268="základní",J268,0)</f>
        <v>0</v>
      </c>
      <c r="BF268" s="237">
        <f>IF(N268="snížená",J268,0)</f>
        <v>0</v>
      </c>
      <c r="BG268" s="237">
        <f>IF(N268="zákl. přenesená",J268,0)</f>
        <v>0</v>
      </c>
      <c r="BH268" s="237">
        <f>IF(N268="sníž. přenesená",J268,0)</f>
        <v>0</v>
      </c>
      <c r="BI268" s="237">
        <f>IF(N268="nulová",J268,0)</f>
        <v>0</v>
      </c>
      <c r="BJ268" s="17" t="s">
        <v>21</v>
      </c>
      <c r="BK268" s="237">
        <f>ROUND(I268*H268,2)</f>
        <v>0</v>
      </c>
      <c r="BL268" s="17" t="s">
        <v>264</v>
      </c>
      <c r="BM268" s="236" t="s">
        <v>424</v>
      </c>
    </row>
    <row r="269" spans="2:65" s="1" customFormat="1" ht="24" customHeight="1">
      <c r="B269" s="38"/>
      <c r="C269" s="225" t="s">
        <v>425</v>
      </c>
      <c r="D269" s="225" t="s">
        <v>259</v>
      </c>
      <c r="E269" s="226" t="s">
        <v>426</v>
      </c>
      <c r="F269" s="227" t="s">
        <v>427</v>
      </c>
      <c r="G269" s="228" t="s">
        <v>262</v>
      </c>
      <c r="H269" s="229">
        <v>147.3</v>
      </c>
      <c r="I269" s="230"/>
      <c r="J269" s="231">
        <f>ROUND(I269*H269,2)</f>
        <v>0</v>
      </c>
      <c r="K269" s="227" t="s">
        <v>263</v>
      </c>
      <c r="L269" s="43"/>
      <c r="M269" s="232" t="s">
        <v>1</v>
      </c>
      <c r="N269" s="233" t="s">
        <v>45</v>
      </c>
      <c r="O269" s="86"/>
      <c r="P269" s="234">
        <f>O269*H269</f>
        <v>0</v>
      </c>
      <c r="Q269" s="234">
        <v>0.021</v>
      </c>
      <c r="R269" s="234">
        <f>Q269*H269</f>
        <v>3.0933000000000006</v>
      </c>
      <c r="S269" s="234">
        <v>0</v>
      </c>
      <c r="T269" s="235">
        <f>S269*H269</f>
        <v>0</v>
      </c>
      <c r="AR269" s="236" t="s">
        <v>264</v>
      </c>
      <c r="AT269" s="236" t="s">
        <v>259</v>
      </c>
      <c r="AU269" s="236" t="s">
        <v>89</v>
      </c>
      <c r="AY269" s="17" t="s">
        <v>257</v>
      </c>
      <c r="BE269" s="237">
        <f>IF(N269="základní",J269,0)</f>
        <v>0</v>
      </c>
      <c r="BF269" s="237">
        <f>IF(N269="snížená",J269,0)</f>
        <v>0</v>
      </c>
      <c r="BG269" s="237">
        <f>IF(N269="zákl. přenesená",J269,0)</f>
        <v>0</v>
      </c>
      <c r="BH269" s="237">
        <f>IF(N269="sníž. přenesená",J269,0)</f>
        <v>0</v>
      </c>
      <c r="BI269" s="237">
        <f>IF(N269="nulová",J269,0)</f>
        <v>0</v>
      </c>
      <c r="BJ269" s="17" t="s">
        <v>21</v>
      </c>
      <c r="BK269" s="237">
        <f>ROUND(I269*H269,2)</f>
        <v>0</v>
      </c>
      <c r="BL269" s="17" t="s">
        <v>264</v>
      </c>
      <c r="BM269" s="236" t="s">
        <v>428</v>
      </c>
    </row>
    <row r="270" spans="2:51" s="13" customFormat="1" ht="12">
      <c r="B270" s="249"/>
      <c r="C270" s="250"/>
      <c r="D270" s="240" t="s">
        <v>266</v>
      </c>
      <c r="E270" s="251" t="s">
        <v>1</v>
      </c>
      <c r="F270" s="252" t="s">
        <v>109</v>
      </c>
      <c r="G270" s="250"/>
      <c r="H270" s="253">
        <v>147.3</v>
      </c>
      <c r="I270" s="254"/>
      <c r="J270" s="250"/>
      <c r="K270" s="250"/>
      <c r="L270" s="255"/>
      <c r="M270" s="256"/>
      <c r="N270" s="257"/>
      <c r="O270" s="257"/>
      <c r="P270" s="257"/>
      <c r="Q270" s="257"/>
      <c r="R270" s="257"/>
      <c r="S270" s="257"/>
      <c r="T270" s="258"/>
      <c r="AT270" s="259" t="s">
        <v>266</v>
      </c>
      <c r="AU270" s="259" t="s">
        <v>89</v>
      </c>
      <c r="AV270" s="13" t="s">
        <v>89</v>
      </c>
      <c r="AW270" s="13" t="s">
        <v>36</v>
      </c>
      <c r="AX270" s="13" t="s">
        <v>80</v>
      </c>
      <c r="AY270" s="259" t="s">
        <v>257</v>
      </c>
    </row>
    <row r="271" spans="2:51" s="15" customFormat="1" ht="12">
      <c r="B271" s="271"/>
      <c r="C271" s="272"/>
      <c r="D271" s="240" t="s">
        <v>266</v>
      </c>
      <c r="E271" s="273" t="s">
        <v>1</v>
      </c>
      <c r="F271" s="274" t="s">
        <v>286</v>
      </c>
      <c r="G271" s="272"/>
      <c r="H271" s="275">
        <v>147.3</v>
      </c>
      <c r="I271" s="276"/>
      <c r="J271" s="272"/>
      <c r="K271" s="272"/>
      <c r="L271" s="277"/>
      <c r="M271" s="278"/>
      <c r="N271" s="279"/>
      <c r="O271" s="279"/>
      <c r="P271" s="279"/>
      <c r="Q271" s="279"/>
      <c r="R271" s="279"/>
      <c r="S271" s="279"/>
      <c r="T271" s="280"/>
      <c r="AT271" s="281" t="s">
        <v>266</v>
      </c>
      <c r="AU271" s="281" t="s">
        <v>89</v>
      </c>
      <c r="AV271" s="15" t="s">
        <v>264</v>
      </c>
      <c r="AW271" s="15" t="s">
        <v>36</v>
      </c>
      <c r="AX271" s="15" t="s">
        <v>21</v>
      </c>
      <c r="AY271" s="281" t="s">
        <v>257</v>
      </c>
    </row>
    <row r="272" spans="2:65" s="1" customFormat="1" ht="24" customHeight="1">
      <c r="B272" s="38"/>
      <c r="C272" s="225" t="s">
        <v>429</v>
      </c>
      <c r="D272" s="225" t="s">
        <v>259</v>
      </c>
      <c r="E272" s="226" t="s">
        <v>430</v>
      </c>
      <c r="F272" s="227" t="s">
        <v>431</v>
      </c>
      <c r="G272" s="228" t="s">
        <v>262</v>
      </c>
      <c r="H272" s="229">
        <v>139.734</v>
      </c>
      <c r="I272" s="230"/>
      <c r="J272" s="231">
        <f>ROUND(I272*H272,2)</f>
        <v>0</v>
      </c>
      <c r="K272" s="227" t="s">
        <v>263</v>
      </c>
      <c r="L272" s="43"/>
      <c r="M272" s="232" t="s">
        <v>1</v>
      </c>
      <c r="N272" s="233" t="s">
        <v>45</v>
      </c>
      <c r="O272" s="86"/>
      <c r="P272" s="234">
        <f>O272*H272</f>
        <v>0</v>
      </c>
      <c r="Q272" s="234">
        <v>0.00828</v>
      </c>
      <c r="R272" s="234">
        <f>Q272*H272</f>
        <v>1.15699752</v>
      </c>
      <c r="S272" s="234">
        <v>0</v>
      </c>
      <c r="T272" s="235">
        <f>S272*H272</f>
        <v>0</v>
      </c>
      <c r="AR272" s="236" t="s">
        <v>264</v>
      </c>
      <c r="AT272" s="236" t="s">
        <v>259</v>
      </c>
      <c r="AU272" s="236" t="s">
        <v>89</v>
      </c>
      <c r="AY272" s="17" t="s">
        <v>257</v>
      </c>
      <c r="BE272" s="237">
        <f>IF(N272="základní",J272,0)</f>
        <v>0</v>
      </c>
      <c r="BF272" s="237">
        <f>IF(N272="snížená",J272,0)</f>
        <v>0</v>
      </c>
      <c r="BG272" s="237">
        <f>IF(N272="zákl. přenesená",J272,0)</f>
        <v>0</v>
      </c>
      <c r="BH272" s="237">
        <f>IF(N272="sníž. přenesená",J272,0)</f>
        <v>0</v>
      </c>
      <c r="BI272" s="237">
        <f>IF(N272="nulová",J272,0)</f>
        <v>0</v>
      </c>
      <c r="BJ272" s="17" t="s">
        <v>21</v>
      </c>
      <c r="BK272" s="237">
        <f>ROUND(I272*H272,2)</f>
        <v>0</v>
      </c>
      <c r="BL272" s="17" t="s">
        <v>264</v>
      </c>
      <c r="BM272" s="236" t="s">
        <v>432</v>
      </c>
    </row>
    <row r="273" spans="2:51" s="12" customFormat="1" ht="12">
      <c r="B273" s="238"/>
      <c r="C273" s="239"/>
      <c r="D273" s="240" t="s">
        <v>266</v>
      </c>
      <c r="E273" s="241" t="s">
        <v>1</v>
      </c>
      <c r="F273" s="242" t="s">
        <v>433</v>
      </c>
      <c r="G273" s="239"/>
      <c r="H273" s="241" t="s">
        <v>1</v>
      </c>
      <c r="I273" s="243"/>
      <c r="J273" s="239"/>
      <c r="K273" s="239"/>
      <c r="L273" s="244"/>
      <c r="M273" s="245"/>
      <c r="N273" s="246"/>
      <c r="O273" s="246"/>
      <c r="P273" s="246"/>
      <c r="Q273" s="246"/>
      <c r="R273" s="246"/>
      <c r="S273" s="246"/>
      <c r="T273" s="247"/>
      <c r="AT273" s="248" t="s">
        <v>266</v>
      </c>
      <c r="AU273" s="248" t="s">
        <v>89</v>
      </c>
      <c r="AV273" s="12" t="s">
        <v>21</v>
      </c>
      <c r="AW273" s="12" t="s">
        <v>36</v>
      </c>
      <c r="AX273" s="12" t="s">
        <v>80</v>
      </c>
      <c r="AY273" s="248" t="s">
        <v>257</v>
      </c>
    </row>
    <row r="274" spans="2:51" s="13" customFormat="1" ht="12">
      <c r="B274" s="249"/>
      <c r="C274" s="250"/>
      <c r="D274" s="240" t="s">
        <v>266</v>
      </c>
      <c r="E274" s="251" t="s">
        <v>1</v>
      </c>
      <c r="F274" s="252" t="s">
        <v>434</v>
      </c>
      <c r="G274" s="250"/>
      <c r="H274" s="253">
        <v>12.648</v>
      </c>
      <c r="I274" s="254"/>
      <c r="J274" s="250"/>
      <c r="K274" s="250"/>
      <c r="L274" s="255"/>
      <c r="M274" s="256"/>
      <c r="N274" s="257"/>
      <c r="O274" s="257"/>
      <c r="P274" s="257"/>
      <c r="Q274" s="257"/>
      <c r="R274" s="257"/>
      <c r="S274" s="257"/>
      <c r="T274" s="258"/>
      <c r="AT274" s="259" t="s">
        <v>266</v>
      </c>
      <c r="AU274" s="259" t="s">
        <v>89</v>
      </c>
      <c r="AV274" s="13" t="s">
        <v>89</v>
      </c>
      <c r="AW274" s="13" t="s">
        <v>36</v>
      </c>
      <c r="AX274" s="13" t="s">
        <v>80</v>
      </c>
      <c r="AY274" s="259" t="s">
        <v>257</v>
      </c>
    </row>
    <row r="275" spans="2:51" s="13" customFormat="1" ht="12">
      <c r="B275" s="249"/>
      <c r="C275" s="250"/>
      <c r="D275" s="240" t="s">
        <v>266</v>
      </c>
      <c r="E275" s="251" t="s">
        <v>1</v>
      </c>
      <c r="F275" s="252" t="s">
        <v>435</v>
      </c>
      <c r="G275" s="250"/>
      <c r="H275" s="253">
        <v>21.855</v>
      </c>
      <c r="I275" s="254"/>
      <c r="J275" s="250"/>
      <c r="K275" s="250"/>
      <c r="L275" s="255"/>
      <c r="M275" s="256"/>
      <c r="N275" s="257"/>
      <c r="O275" s="257"/>
      <c r="P275" s="257"/>
      <c r="Q275" s="257"/>
      <c r="R275" s="257"/>
      <c r="S275" s="257"/>
      <c r="T275" s="258"/>
      <c r="AT275" s="259" t="s">
        <v>266</v>
      </c>
      <c r="AU275" s="259" t="s">
        <v>89</v>
      </c>
      <c r="AV275" s="13" t="s">
        <v>89</v>
      </c>
      <c r="AW275" s="13" t="s">
        <v>36</v>
      </c>
      <c r="AX275" s="13" t="s">
        <v>80</v>
      </c>
      <c r="AY275" s="259" t="s">
        <v>257</v>
      </c>
    </row>
    <row r="276" spans="2:51" s="13" customFormat="1" ht="12">
      <c r="B276" s="249"/>
      <c r="C276" s="250"/>
      <c r="D276" s="240" t="s">
        <v>266</v>
      </c>
      <c r="E276" s="251" t="s">
        <v>1</v>
      </c>
      <c r="F276" s="252" t="s">
        <v>436</v>
      </c>
      <c r="G276" s="250"/>
      <c r="H276" s="253">
        <v>16.498</v>
      </c>
      <c r="I276" s="254"/>
      <c r="J276" s="250"/>
      <c r="K276" s="250"/>
      <c r="L276" s="255"/>
      <c r="M276" s="256"/>
      <c r="N276" s="257"/>
      <c r="O276" s="257"/>
      <c r="P276" s="257"/>
      <c r="Q276" s="257"/>
      <c r="R276" s="257"/>
      <c r="S276" s="257"/>
      <c r="T276" s="258"/>
      <c r="AT276" s="259" t="s">
        <v>266</v>
      </c>
      <c r="AU276" s="259" t="s">
        <v>89</v>
      </c>
      <c r="AV276" s="13" t="s">
        <v>89</v>
      </c>
      <c r="AW276" s="13" t="s">
        <v>36</v>
      </c>
      <c r="AX276" s="13" t="s">
        <v>80</v>
      </c>
      <c r="AY276" s="259" t="s">
        <v>257</v>
      </c>
    </row>
    <row r="277" spans="2:51" s="13" customFormat="1" ht="12">
      <c r="B277" s="249"/>
      <c r="C277" s="250"/>
      <c r="D277" s="240" t="s">
        <v>266</v>
      </c>
      <c r="E277" s="251" t="s">
        <v>1</v>
      </c>
      <c r="F277" s="252" t="s">
        <v>437</v>
      </c>
      <c r="G277" s="250"/>
      <c r="H277" s="253">
        <v>5.437</v>
      </c>
      <c r="I277" s="254"/>
      <c r="J277" s="250"/>
      <c r="K277" s="250"/>
      <c r="L277" s="255"/>
      <c r="M277" s="256"/>
      <c r="N277" s="257"/>
      <c r="O277" s="257"/>
      <c r="P277" s="257"/>
      <c r="Q277" s="257"/>
      <c r="R277" s="257"/>
      <c r="S277" s="257"/>
      <c r="T277" s="258"/>
      <c r="AT277" s="259" t="s">
        <v>266</v>
      </c>
      <c r="AU277" s="259" t="s">
        <v>89</v>
      </c>
      <c r="AV277" s="13" t="s">
        <v>89</v>
      </c>
      <c r="AW277" s="13" t="s">
        <v>36</v>
      </c>
      <c r="AX277" s="13" t="s">
        <v>80</v>
      </c>
      <c r="AY277" s="259" t="s">
        <v>257</v>
      </c>
    </row>
    <row r="278" spans="2:51" s="13" customFormat="1" ht="12">
      <c r="B278" s="249"/>
      <c r="C278" s="250"/>
      <c r="D278" s="240" t="s">
        <v>266</v>
      </c>
      <c r="E278" s="251" t="s">
        <v>1</v>
      </c>
      <c r="F278" s="252" t="s">
        <v>438</v>
      </c>
      <c r="G278" s="250"/>
      <c r="H278" s="253">
        <v>1.736</v>
      </c>
      <c r="I278" s="254"/>
      <c r="J278" s="250"/>
      <c r="K278" s="250"/>
      <c r="L278" s="255"/>
      <c r="M278" s="256"/>
      <c r="N278" s="257"/>
      <c r="O278" s="257"/>
      <c r="P278" s="257"/>
      <c r="Q278" s="257"/>
      <c r="R278" s="257"/>
      <c r="S278" s="257"/>
      <c r="T278" s="258"/>
      <c r="AT278" s="259" t="s">
        <v>266</v>
      </c>
      <c r="AU278" s="259" t="s">
        <v>89</v>
      </c>
      <c r="AV278" s="13" t="s">
        <v>89</v>
      </c>
      <c r="AW278" s="13" t="s">
        <v>36</v>
      </c>
      <c r="AX278" s="13" t="s">
        <v>80</v>
      </c>
      <c r="AY278" s="259" t="s">
        <v>257</v>
      </c>
    </row>
    <row r="279" spans="2:51" s="14" customFormat="1" ht="12">
      <c r="B279" s="260"/>
      <c r="C279" s="261"/>
      <c r="D279" s="240" t="s">
        <v>266</v>
      </c>
      <c r="E279" s="262" t="s">
        <v>1</v>
      </c>
      <c r="F279" s="263" t="s">
        <v>280</v>
      </c>
      <c r="G279" s="261"/>
      <c r="H279" s="264">
        <v>58.174</v>
      </c>
      <c r="I279" s="265"/>
      <c r="J279" s="261"/>
      <c r="K279" s="261"/>
      <c r="L279" s="266"/>
      <c r="M279" s="267"/>
      <c r="N279" s="268"/>
      <c r="O279" s="268"/>
      <c r="P279" s="268"/>
      <c r="Q279" s="268"/>
      <c r="R279" s="268"/>
      <c r="S279" s="268"/>
      <c r="T279" s="269"/>
      <c r="AT279" s="270" t="s">
        <v>266</v>
      </c>
      <c r="AU279" s="270" t="s">
        <v>89</v>
      </c>
      <c r="AV279" s="14" t="s">
        <v>130</v>
      </c>
      <c r="AW279" s="14" t="s">
        <v>36</v>
      </c>
      <c r="AX279" s="14" t="s">
        <v>80</v>
      </c>
      <c r="AY279" s="270" t="s">
        <v>257</v>
      </c>
    </row>
    <row r="280" spans="2:51" s="12" customFormat="1" ht="12">
      <c r="B280" s="238"/>
      <c r="C280" s="239"/>
      <c r="D280" s="240" t="s">
        <v>266</v>
      </c>
      <c r="E280" s="241" t="s">
        <v>1</v>
      </c>
      <c r="F280" s="242" t="s">
        <v>439</v>
      </c>
      <c r="G280" s="239"/>
      <c r="H280" s="241" t="s">
        <v>1</v>
      </c>
      <c r="I280" s="243"/>
      <c r="J280" s="239"/>
      <c r="K280" s="239"/>
      <c r="L280" s="244"/>
      <c r="M280" s="245"/>
      <c r="N280" s="246"/>
      <c r="O280" s="246"/>
      <c r="P280" s="246"/>
      <c r="Q280" s="246"/>
      <c r="R280" s="246"/>
      <c r="S280" s="246"/>
      <c r="T280" s="247"/>
      <c r="AT280" s="248" t="s">
        <v>266</v>
      </c>
      <c r="AU280" s="248" t="s">
        <v>89</v>
      </c>
      <c r="AV280" s="12" t="s">
        <v>21</v>
      </c>
      <c r="AW280" s="12" t="s">
        <v>36</v>
      </c>
      <c r="AX280" s="12" t="s">
        <v>80</v>
      </c>
      <c r="AY280" s="248" t="s">
        <v>257</v>
      </c>
    </row>
    <row r="281" spans="2:51" s="13" customFormat="1" ht="12">
      <c r="B281" s="249"/>
      <c r="C281" s="250"/>
      <c r="D281" s="240" t="s">
        <v>266</v>
      </c>
      <c r="E281" s="251" t="s">
        <v>1</v>
      </c>
      <c r="F281" s="252" t="s">
        <v>440</v>
      </c>
      <c r="G281" s="250"/>
      <c r="H281" s="253">
        <v>36.679</v>
      </c>
      <c r="I281" s="254"/>
      <c r="J281" s="250"/>
      <c r="K281" s="250"/>
      <c r="L281" s="255"/>
      <c r="M281" s="256"/>
      <c r="N281" s="257"/>
      <c r="O281" s="257"/>
      <c r="P281" s="257"/>
      <c r="Q281" s="257"/>
      <c r="R281" s="257"/>
      <c r="S281" s="257"/>
      <c r="T281" s="258"/>
      <c r="AT281" s="259" t="s">
        <v>266</v>
      </c>
      <c r="AU281" s="259" t="s">
        <v>89</v>
      </c>
      <c r="AV281" s="13" t="s">
        <v>89</v>
      </c>
      <c r="AW281" s="13" t="s">
        <v>36</v>
      </c>
      <c r="AX281" s="13" t="s">
        <v>80</v>
      </c>
      <c r="AY281" s="259" t="s">
        <v>257</v>
      </c>
    </row>
    <row r="282" spans="2:51" s="13" customFormat="1" ht="12">
      <c r="B282" s="249"/>
      <c r="C282" s="250"/>
      <c r="D282" s="240" t="s">
        <v>266</v>
      </c>
      <c r="E282" s="251" t="s">
        <v>1</v>
      </c>
      <c r="F282" s="252" t="s">
        <v>441</v>
      </c>
      <c r="G282" s="250"/>
      <c r="H282" s="253">
        <v>32.996</v>
      </c>
      <c r="I282" s="254"/>
      <c r="J282" s="250"/>
      <c r="K282" s="250"/>
      <c r="L282" s="255"/>
      <c r="M282" s="256"/>
      <c r="N282" s="257"/>
      <c r="O282" s="257"/>
      <c r="P282" s="257"/>
      <c r="Q282" s="257"/>
      <c r="R282" s="257"/>
      <c r="S282" s="257"/>
      <c r="T282" s="258"/>
      <c r="AT282" s="259" t="s">
        <v>266</v>
      </c>
      <c r="AU282" s="259" t="s">
        <v>89</v>
      </c>
      <c r="AV282" s="13" t="s">
        <v>89</v>
      </c>
      <c r="AW282" s="13" t="s">
        <v>36</v>
      </c>
      <c r="AX282" s="13" t="s">
        <v>80</v>
      </c>
      <c r="AY282" s="259" t="s">
        <v>257</v>
      </c>
    </row>
    <row r="283" spans="2:51" s="13" customFormat="1" ht="12">
      <c r="B283" s="249"/>
      <c r="C283" s="250"/>
      <c r="D283" s="240" t="s">
        <v>266</v>
      </c>
      <c r="E283" s="251" t="s">
        <v>1</v>
      </c>
      <c r="F283" s="252" t="s">
        <v>442</v>
      </c>
      <c r="G283" s="250"/>
      <c r="H283" s="253">
        <v>1.767</v>
      </c>
      <c r="I283" s="254"/>
      <c r="J283" s="250"/>
      <c r="K283" s="250"/>
      <c r="L283" s="255"/>
      <c r="M283" s="256"/>
      <c r="N283" s="257"/>
      <c r="O283" s="257"/>
      <c r="P283" s="257"/>
      <c r="Q283" s="257"/>
      <c r="R283" s="257"/>
      <c r="S283" s="257"/>
      <c r="T283" s="258"/>
      <c r="AT283" s="259" t="s">
        <v>266</v>
      </c>
      <c r="AU283" s="259" t="s">
        <v>89</v>
      </c>
      <c r="AV283" s="13" t="s">
        <v>89</v>
      </c>
      <c r="AW283" s="13" t="s">
        <v>36</v>
      </c>
      <c r="AX283" s="13" t="s">
        <v>80</v>
      </c>
      <c r="AY283" s="259" t="s">
        <v>257</v>
      </c>
    </row>
    <row r="284" spans="2:51" s="14" customFormat="1" ht="12">
      <c r="B284" s="260"/>
      <c r="C284" s="261"/>
      <c r="D284" s="240" t="s">
        <v>266</v>
      </c>
      <c r="E284" s="262" t="s">
        <v>1</v>
      </c>
      <c r="F284" s="263" t="s">
        <v>280</v>
      </c>
      <c r="G284" s="261"/>
      <c r="H284" s="264">
        <v>71.442</v>
      </c>
      <c r="I284" s="265"/>
      <c r="J284" s="261"/>
      <c r="K284" s="261"/>
      <c r="L284" s="266"/>
      <c r="M284" s="267"/>
      <c r="N284" s="268"/>
      <c r="O284" s="268"/>
      <c r="P284" s="268"/>
      <c r="Q284" s="268"/>
      <c r="R284" s="268"/>
      <c r="S284" s="268"/>
      <c r="T284" s="269"/>
      <c r="AT284" s="270" t="s">
        <v>266</v>
      </c>
      <c r="AU284" s="270" t="s">
        <v>89</v>
      </c>
      <c r="AV284" s="14" t="s">
        <v>130</v>
      </c>
      <c r="AW284" s="14" t="s">
        <v>36</v>
      </c>
      <c r="AX284" s="14" t="s">
        <v>80</v>
      </c>
      <c r="AY284" s="270" t="s">
        <v>257</v>
      </c>
    </row>
    <row r="285" spans="2:51" s="12" customFormat="1" ht="12">
      <c r="B285" s="238"/>
      <c r="C285" s="239"/>
      <c r="D285" s="240" t="s">
        <v>266</v>
      </c>
      <c r="E285" s="241" t="s">
        <v>1</v>
      </c>
      <c r="F285" s="242" t="s">
        <v>443</v>
      </c>
      <c r="G285" s="239"/>
      <c r="H285" s="241" t="s">
        <v>1</v>
      </c>
      <c r="I285" s="243"/>
      <c r="J285" s="239"/>
      <c r="K285" s="239"/>
      <c r="L285" s="244"/>
      <c r="M285" s="245"/>
      <c r="N285" s="246"/>
      <c r="O285" s="246"/>
      <c r="P285" s="246"/>
      <c r="Q285" s="246"/>
      <c r="R285" s="246"/>
      <c r="S285" s="246"/>
      <c r="T285" s="247"/>
      <c r="AT285" s="248" t="s">
        <v>266</v>
      </c>
      <c r="AU285" s="248" t="s">
        <v>89</v>
      </c>
      <c r="AV285" s="12" t="s">
        <v>21</v>
      </c>
      <c r="AW285" s="12" t="s">
        <v>36</v>
      </c>
      <c r="AX285" s="12" t="s">
        <v>80</v>
      </c>
      <c r="AY285" s="248" t="s">
        <v>257</v>
      </c>
    </row>
    <row r="286" spans="2:51" s="13" customFormat="1" ht="12">
      <c r="B286" s="249"/>
      <c r="C286" s="250"/>
      <c r="D286" s="240" t="s">
        <v>266</v>
      </c>
      <c r="E286" s="251" t="s">
        <v>1</v>
      </c>
      <c r="F286" s="252" t="s">
        <v>444</v>
      </c>
      <c r="G286" s="250"/>
      <c r="H286" s="253">
        <v>5.059</v>
      </c>
      <c r="I286" s="254"/>
      <c r="J286" s="250"/>
      <c r="K286" s="250"/>
      <c r="L286" s="255"/>
      <c r="M286" s="256"/>
      <c r="N286" s="257"/>
      <c r="O286" s="257"/>
      <c r="P286" s="257"/>
      <c r="Q286" s="257"/>
      <c r="R286" s="257"/>
      <c r="S286" s="257"/>
      <c r="T286" s="258"/>
      <c r="AT286" s="259" t="s">
        <v>266</v>
      </c>
      <c r="AU286" s="259" t="s">
        <v>89</v>
      </c>
      <c r="AV286" s="13" t="s">
        <v>89</v>
      </c>
      <c r="AW286" s="13" t="s">
        <v>36</v>
      </c>
      <c r="AX286" s="13" t="s">
        <v>80</v>
      </c>
      <c r="AY286" s="259" t="s">
        <v>257</v>
      </c>
    </row>
    <row r="287" spans="2:51" s="14" customFormat="1" ht="12">
      <c r="B287" s="260"/>
      <c r="C287" s="261"/>
      <c r="D287" s="240" t="s">
        <v>266</v>
      </c>
      <c r="E287" s="262" t="s">
        <v>1</v>
      </c>
      <c r="F287" s="263" t="s">
        <v>280</v>
      </c>
      <c r="G287" s="261"/>
      <c r="H287" s="264">
        <v>5.059</v>
      </c>
      <c r="I287" s="265"/>
      <c r="J287" s="261"/>
      <c r="K287" s="261"/>
      <c r="L287" s="266"/>
      <c r="M287" s="267"/>
      <c r="N287" s="268"/>
      <c r="O287" s="268"/>
      <c r="P287" s="268"/>
      <c r="Q287" s="268"/>
      <c r="R287" s="268"/>
      <c r="S287" s="268"/>
      <c r="T287" s="269"/>
      <c r="AT287" s="270" t="s">
        <v>266</v>
      </c>
      <c r="AU287" s="270" t="s">
        <v>89</v>
      </c>
      <c r="AV287" s="14" t="s">
        <v>130</v>
      </c>
      <c r="AW287" s="14" t="s">
        <v>36</v>
      </c>
      <c r="AX287" s="14" t="s">
        <v>80</v>
      </c>
      <c r="AY287" s="270" t="s">
        <v>257</v>
      </c>
    </row>
    <row r="288" spans="2:51" s="12" customFormat="1" ht="12">
      <c r="B288" s="238"/>
      <c r="C288" s="239"/>
      <c r="D288" s="240" t="s">
        <v>266</v>
      </c>
      <c r="E288" s="241" t="s">
        <v>1</v>
      </c>
      <c r="F288" s="242" t="s">
        <v>445</v>
      </c>
      <c r="G288" s="239"/>
      <c r="H288" s="241" t="s">
        <v>1</v>
      </c>
      <c r="I288" s="243"/>
      <c r="J288" s="239"/>
      <c r="K288" s="239"/>
      <c r="L288" s="244"/>
      <c r="M288" s="245"/>
      <c r="N288" s="246"/>
      <c r="O288" s="246"/>
      <c r="P288" s="246"/>
      <c r="Q288" s="246"/>
      <c r="R288" s="246"/>
      <c r="S288" s="246"/>
      <c r="T288" s="247"/>
      <c r="AT288" s="248" t="s">
        <v>266</v>
      </c>
      <c r="AU288" s="248" t="s">
        <v>89</v>
      </c>
      <c r="AV288" s="12" t="s">
        <v>21</v>
      </c>
      <c r="AW288" s="12" t="s">
        <v>36</v>
      </c>
      <c r="AX288" s="12" t="s">
        <v>80</v>
      </c>
      <c r="AY288" s="248" t="s">
        <v>257</v>
      </c>
    </row>
    <row r="289" spans="2:51" s="13" customFormat="1" ht="12">
      <c r="B289" s="249"/>
      <c r="C289" s="250"/>
      <c r="D289" s="240" t="s">
        <v>266</v>
      </c>
      <c r="E289" s="251" t="s">
        <v>1</v>
      </c>
      <c r="F289" s="252" t="s">
        <v>444</v>
      </c>
      <c r="G289" s="250"/>
      <c r="H289" s="253">
        <v>5.059</v>
      </c>
      <c r="I289" s="254"/>
      <c r="J289" s="250"/>
      <c r="K289" s="250"/>
      <c r="L289" s="255"/>
      <c r="M289" s="256"/>
      <c r="N289" s="257"/>
      <c r="O289" s="257"/>
      <c r="P289" s="257"/>
      <c r="Q289" s="257"/>
      <c r="R289" s="257"/>
      <c r="S289" s="257"/>
      <c r="T289" s="258"/>
      <c r="AT289" s="259" t="s">
        <v>266</v>
      </c>
      <c r="AU289" s="259" t="s">
        <v>89</v>
      </c>
      <c r="AV289" s="13" t="s">
        <v>89</v>
      </c>
      <c r="AW289" s="13" t="s">
        <v>36</v>
      </c>
      <c r="AX289" s="13" t="s">
        <v>80</v>
      </c>
      <c r="AY289" s="259" t="s">
        <v>257</v>
      </c>
    </row>
    <row r="290" spans="2:51" s="14" customFormat="1" ht="12">
      <c r="B290" s="260"/>
      <c r="C290" s="261"/>
      <c r="D290" s="240" t="s">
        <v>266</v>
      </c>
      <c r="E290" s="262" t="s">
        <v>1</v>
      </c>
      <c r="F290" s="263" t="s">
        <v>280</v>
      </c>
      <c r="G290" s="261"/>
      <c r="H290" s="264">
        <v>5.059</v>
      </c>
      <c r="I290" s="265"/>
      <c r="J290" s="261"/>
      <c r="K290" s="261"/>
      <c r="L290" s="266"/>
      <c r="M290" s="267"/>
      <c r="N290" s="268"/>
      <c r="O290" s="268"/>
      <c r="P290" s="268"/>
      <c r="Q290" s="268"/>
      <c r="R290" s="268"/>
      <c r="S290" s="268"/>
      <c r="T290" s="269"/>
      <c r="AT290" s="270" t="s">
        <v>266</v>
      </c>
      <c r="AU290" s="270" t="s">
        <v>89</v>
      </c>
      <c r="AV290" s="14" t="s">
        <v>130</v>
      </c>
      <c r="AW290" s="14" t="s">
        <v>36</v>
      </c>
      <c r="AX290" s="14" t="s">
        <v>80</v>
      </c>
      <c r="AY290" s="270" t="s">
        <v>257</v>
      </c>
    </row>
    <row r="291" spans="2:51" s="15" customFormat="1" ht="12">
      <c r="B291" s="271"/>
      <c r="C291" s="272"/>
      <c r="D291" s="240" t="s">
        <v>266</v>
      </c>
      <c r="E291" s="273" t="s">
        <v>1</v>
      </c>
      <c r="F291" s="274" t="s">
        <v>286</v>
      </c>
      <c r="G291" s="272"/>
      <c r="H291" s="275">
        <v>139.734</v>
      </c>
      <c r="I291" s="276"/>
      <c r="J291" s="272"/>
      <c r="K291" s="272"/>
      <c r="L291" s="277"/>
      <c r="M291" s="278"/>
      <c r="N291" s="279"/>
      <c r="O291" s="279"/>
      <c r="P291" s="279"/>
      <c r="Q291" s="279"/>
      <c r="R291" s="279"/>
      <c r="S291" s="279"/>
      <c r="T291" s="280"/>
      <c r="AT291" s="281" t="s">
        <v>266</v>
      </c>
      <c r="AU291" s="281" t="s">
        <v>89</v>
      </c>
      <c r="AV291" s="15" t="s">
        <v>264</v>
      </c>
      <c r="AW291" s="15" t="s">
        <v>36</v>
      </c>
      <c r="AX291" s="15" t="s">
        <v>21</v>
      </c>
      <c r="AY291" s="281" t="s">
        <v>257</v>
      </c>
    </row>
    <row r="292" spans="2:65" s="1" customFormat="1" ht="16.5" customHeight="1">
      <c r="B292" s="38"/>
      <c r="C292" s="282" t="s">
        <v>446</v>
      </c>
      <c r="D292" s="282" t="s">
        <v>314</v>
      </c>
      <c r="E292" s="283" t="s">
        <v>447</v>
      </c>
      <c r="F292" s="284" t="s">
        <v>448</v>
      </c>
      <c r="G292" s="285" t="s">
        <v>262</v>
      </c>
      <c r="H292" s="286">
        <v>142.529</v>
      </c>
      <c r="I292" s="287"/>
      <c r="J292" s="288">
        <f>ROUND(I292*H292,2)</f>
        <v>0</v>
      </c>
      <c r="K292" s="284" t="s">
        <v>263</v>
      </c>
      <c r="L292" s="289"/>
      <c r="M292" s="290" t="s">
        <v>1</v>
      </c>
      <c r="N292" s="291" t="s">
        <v>45</v>
      </c>
      <c r="O292" s="86"/>
      <c r="P292" s="234">
        <f>O292*H292</f>
        <v>0</v>
      </c>
      <c r="Q292" s="234">
        <v>0.0052</v>
      </c>
      <c r="R292" s="234">
        <f>Q292*H292</f>
        <v>0.7411508</v>
      </c>
      <c r="S292" s="234">
        <v>0</v>
      </c>
      <c r="T292" s="235">
        <f>S292*H292</f>
        <v>0</v>
      </c>
      <c r="AR292" s="236" t="s">
        <v>308</v>
      </c>
      <c r="AT292" s="236" t="s">
        <v>314</v>
      </c>
      <c r="AU292" s="236" t="s">
        <v>89</v>
      </c>
      <c r="AY292" s="17" t="s">
        <v>257</v>
      </c>
      <c r="BE292" s="237">
        <f>IF(N292="základní",J292,0)</f>
        <v>0</v>
      </c>
      <c r="BF292" s="237">
        <f>IF(N292="snížená",J292,0)</f>
        <v>0</v>
      </c>
      <c r="BG292" s="237">
        <f>IF(N292="zákl. přenesená",J292,0)</f>
        <v>0</v>
      </c>
      <c r="BH292" s="237">
        <f>IF(N292="sníž. přenesená",J292,0)</f>
        <v>0</v>
      </c>
      <c r="BI292" s="237">
        <f>IF(N292="nulová",J292,0)</f>
        <v>0</v>
      </c>
      <c r="BJ292" s="17" t="s">
        <v>21</v>
      </c>
      <c r="BK292" s="237">
        <f>ROUND(I292*H292,2)</f>
        <v>0</v>
      </c>
      <c r="BL292" s="17" t="s">
        <v>264</v>
      </c>
      <c r="BM292" s="236" t="s">
        <v>449</v>
      </c>
    </row>
    <row r="293" spans="2:51" s="13" customFormat="1" ht="12">
      <c r="B293" s="249"/>
      <c r="C293" s="250"/>
      <c r="D293" s="240" t="s">
        <v>266</v>
      </c>
      <c r="E293" s="250"/>
      <c r="F293" s="252" t="s">
        <v>450</v>
      </c>
      <c r="G293" s="250"/>
      <c r="H293" s="253">
        <v>142.529</v>
      </c>
      <c r="I293" s="254"/>
      <c r="J293" s="250"/>
      <c r="K293" s="250"/>
      <c r="L293" s="255"/>
      <c r="M293" s="256"/>
      <c r="N293" s="257"/>
      <c r="O293" s="257"/>
      <c r="P293" s="257"/>
      <c r="Q293" s="257"/>
      <c r="R293" s="257"/>
      <c r="S293" s="257"/>
      <c r="T293" s="258"/>
      <c r="AT293" s="259" t="s">
        <v>266</v>
      </c>
      <c r="AU293" s="259" t="s">
        <v>89</v>
      </c>
      <c r="AV293" s="13" t="s">
        <v>89</v>
      </c>
      <c r="AW293" s="13" t="s">
        <v>4</v>
      </c>
      <c r="AX293" s="13" t="s">
        <v>21</v>
      </c>
      <c r="AY293" s="259" t="s">
        <v>257</v>
      </c>
    </row>
    <row r="294" spans="2:65" s="1" customFormat="1" ht="24" customHeight="1">
      <c r="B294" s="38"/>
      <c r="C294" s="225" t="s">
        <v>451</v>
      </c>
      <c r="D294" s="225" t="s">
        <v>259</v>
      </c>
      <c r="E294" s="226" t="s">
        <v>452</v>
      </c>
      <c r="F294" s="227" t="s">
        <v>453</v>
      </c>
      <c r="G294" s="228" t="s">
        <v>454</v>
      </c>
      <c r="H294" s="229">
        <v>144.25</v>
      </c>
      <c r="I294" s="230"/>
      <c r="J294" s="231">
        <f>ROUND(I294*H294,2)</f>
        <v>0</v>
      </c>
      <c r="K294" s="227" t="s">
        <v>263</v>
      </c>
      <c r="L294" s="43"/>
      <c r="M294" s="232" t="s">
        <v>1</v>
      </c>
      <c r="N294" s="233" t="s">
        <v>45</v>
      </c>
      <c r="O294" s="86"/>
      <c r="P294" s="234">
        <f>O294*H294</f>
        <v>0</v>
      </c>
      <c r="Q294" s="234">
        <v>2E-05</v>
      </c>
      <c r="R294" s="234">
        <f>Q294*H294</f>
        <v>0.0028850000000000004</v>
      </c>
      <c r="S294" s="234">
        <v>0</v>
      </c>
      <c r="T294" s="235">
        <f>S294*H294</f>
        <v>0</v>
      </c>
      <c r="AR294" s="236" t="s">
        <v>264</v>
      </c>
      <c r="AT294" s="236" t="s">
        <v>259</v>
      </c>
      <c r="AU294" s="236" t="s">
        <v>89</v>
      </c>
      <c r="AY294" s="17" t="s">
        <v>257</v>
      </c>
      <c r="BE294" s="237">
        <f>IF(N294="základní",J294,0)</f>
        <v>0</v>
      </c>
      <c r="BF294" s="237">
        <f>IF(N294="snížená",J294,0)</f>
        <v>0</v>
      </c>
      <c r="BG294" s="237">
        <f>IF(N294="zákl. přenesená",J294,0)</f>
        <v>0</v>
      </c>
      <c r="BH294" s="237">
        <f>IF(N294="sníž. přenesená",J294,0)</f>
        <v>0</v>
      </c>
      <c r="BI294" s="237">
        <f>IF(N294="nulová",J294,0)</f>
        <v>0</v>
      </c>
      <c r="BJ294" s="17" t="s">
        <v>21</v>
      </c>
      <c r="BK294" s="237">
        <f>ROUND(I294*H294,2)</f>
        <v>0</v>
      </c>
      <c r="BL294" s="17" t="s">
        <v>264</v>
      </c>
      <c r="BM294" s="236" t="s">
        <v>455</v>
      </c>
    </row>
    <row r="295" spans="2:51" s="12" customFormat="1" ht="12">
      <c r="B295" s="238"/>
      <c r="C295" s="239"/>
      <c r="D295" s="240" t="s">
        <v>266</v>
      </c>
      <c r="E295" s="241" t="s">
        <v>1</v>
      </c>
      <c r="F295" s="242" t="s">
        <v>268</v>
      </c>
      <c r="G295" s="239"/>
      <c r="H295" s="241" t="s">
        <v>1</v>
      </c>
      <c r="I295" s="243"/>
      <c r="J295" s="239"/>
      <c r="K295" s="239"/>
      <c r="L295" s="244"/>
      <c r="M295" s="245"/>
      <c r="N295" s="246"/>
      <c r="O295" s="246"/>
      <c r="P295" s="246"/>
      <c r="Q295" s="246"/>
      <c r="R295" s="246"/>
      <c r="S295" s="246"/>
      <c r="T295" s="247"/>
      <c r="AT295" s="248" t="s">
        <v>266</v>
      </c>
      <c r="AU295" s="248" t="s">
        <v>89</v>
      </c>
      <c r="AV295" s="12" t="s">
        <v>21</v>
      </c>
      <c r="AW295" s="12" t="s">
        <v>36</v>
      </c>
      <c r="AX295" s="12" t="s">
        <v>80</v>
      </c>
      <c r="AY295" s="248" t="s">
        <v>257</v>
      </c>
    </row>
    <row r="296" spans="2:51" s="13" customFormat="1" ht="12">
      <c r="B296" s="249"/>
      <c r="C296" s="250"/>
      <c r="D296" s="240" t="s">
        <v>266</v>
      </c>
      <c r="E296" s="251" t="s">
        <v>1</v>
      </c>
      <c r="F296" s="252" t="s">
        <v>456</v>
      </c>
      <c r="G296" s="250"/>
      <c r="H296" s="253">
        <v>145.7</v>
      </c>
      <c r="I296" s="254"/>
      <c r="J296" s="250"/>
      <c r="K296" s="250"/>
      <c r="L296" s="255"/>
      <c r="M296" s="256"/>
      <c r="N296" s="257"/>
      <c r="O296" s="257"/>
      <c r="P296" s="257"/>
      <c r="Q296" s="257"/>
      <c r="R296" s="257"/>
      <c r="S296" s="257"/>
      <c r="T296" s="258"/>
      <c r="AT296" s="259" t="s">
        <v>266</v>
      </c>
      <c r="AU296" s="259" t="s">
        <v>89</v>
      </c>
      <c r="AV296" s="13" t="s">
        <v>89</v>
      </c>
      <c r="AW296" s="13" t="s">
        <v>36</v>
      </c>
      <c r="AX296" s="13" t="s">
        <v>80</v>
      </c>
      <c r="AY296" s="259" t="s">
        <v>257</v>
      </c>
    </row>
    <row r="297" spans="2:51" s="13" customFormat="1" ht="12">
      <c r="B297" s="249"/>
      <c r="C297" s="250"/>
      <c r="D297" s="240" t="s">
        <v>266</v>
      </c>
      <c r="E297" s="251" t="s">
        <v>1</v>
      </c>
      <c r="F297" s="252" t="s">
        <v>457</v>
      </c>
      <c r="G297" s="250"/>
      <c r="H297" s="253">
        <v>-9.4</v>
      </c>
      <c r="I297" s="254"/>
      <c r="J297" s="250"/>
      <c r="K297" s="250"/>
      <c r="L297" s="255"/>
      <c r="M297" s="256"/>
      <c r="N297" s="257"/>
      <c r="O297" s="257"/>
      <c r="P297" s="257"/>
      <c r="Q297" s="257"/>
      <c r="R297" s="257"/>
      <c r="S297" s="257"/>
      <c r="T297" s="258"/>
      <c r="AT297" s="259" t="s">
        <v>266</v>
      </c>
      <c r="AU297" s="259" t="s">
        <v>89</v>
      </c>
      <c r="AV297" s="13" t="s">
        <v>89</v>
      </c>
      <c r="AW297" s="13" t="s">
        <v>36</v>
      </c>
      <c r="AX297" s="13" t="s">
        <v>80</v>
      </c>
      <c r="AY297" s="259" t="s">
        <v>257</v>
      </c>
    </row>
    <row r="298" spans="2:51" s="13" customFormat="1" ht="12">
      <c r="B298" s="249"/>
      <c r="C298" s="250"/>
      <c r="D298" s="240" t="s">
        <v>266</v>
      </c>
      <c r="E298" s="251" t="s">
        <v>1</v>
      </c>
      <c r="F298" s="252" t="s">
        <v>458</v>
      </c>
      <c r="G298" s="250"/>
      <c r="H298" s="253">
        <v>7.95</v>
      </c>
      <c r="I298" s="254"/>
      <c r="J298" s="250"/>
      <c r="K298" s="250"/>
      <c r="L298" s="255"/>
      <c r="M298" s="256"/>
      <c r="N298" s="257"/>
      <c r="O298" s="257"/>
      <c r="P298" s="257"/>
      <c r="Q298" s="257"/>
      <c r="R298" s="257"/>
      <c r="S298" s="257"/>
      <c r="T298" s="258"/>
      <c r="AT298" s="259" t="s">
        <v>266</v>
      </c>
      <c r="AU298" s="259" t="s">
        <v>89</v>
      </c>
      <c r="AV298" s="13" t="s">
        <v>89</v>
      </c>
      <c r="AW298" s="13" t="s">
        <v>36</v>
      </c>
      <c r="AX298" s="13" t="s">
        <v>80</v>
      </c>
      <c r="AY298" s="259" t="s">
        <v>257</v>
      </c>
    </row>
    <row r="299" spans="2:51" s="15" customFormat="1" ht="12">
      <c r="B299" s="271"/>
      <c r="C299" s="272"/>
      <c r="D299" s="240" t="s">
        <v>266</v>
      </c>
      <c r="E299" s="273" t="s">
        <v>199</v>
      </c>
      <c r="F299" s="274" t="s">
        <v>286</v>
      </c>
      <c r="G299" s="272"/>
      <c r="H299" s="275">
        <v>144.25</v>
      </c>
      <c r="I299" s="276"/>
      <c r="J299" s="272"/>
      <c r="K299" s="272"/>
      <c r="L299" s="277"/>
      <c r="M299" s="278"/>
      <c r="N299" s="279"/>
      <c r="O299" s="279"/>
      <c r="P299" s="279"/>
      <c r="Q299" s="279"/>
      <c r="R299" s="279"/>
      <c r="S299" s="279"/>
      <c r="T299" s="280"/>
      <c r="AT299" s="281" t="s">
        <v>266</v>
      </c>
      <c r="AU299" s="281" t="s">
        <v>89</v>
      </c>
      <c r="AV299" s="15" t="s">
        <v>264</v>
      </c>
      <c r="AW299" s="15" t="s">
        <v>36</v>
      </c>
      <c r="AX299" s="15" t="s">
        <v>21</v>
      </c>
      <c r="AY299" s="281" t="s">
        <v>257</v>
      </c>
    </row>
    <row r="300" spans="2:65" s="1" customFormat="1" ht="16.5" customHeight="1">
      <c r="B300" s="38"/>
      <c r="C300" s="282" t="s">
        <v>459</v>
      </c>
      <c r="D300" s="282" t="s">
        <v>314</v>
      </c>
      <c r="E300" s="283" t="s">
        <v>460</v>
      </c>
      <c r="F300" s="284" t="s">
        <v>461</v>
      </c>
      <c r="G300" s="285" t="s">
        <v>454</v>
      </c>
      <c r="H300" s="286">
        <v>159.036</v>
      </c>
      <c r="I300" s="287"/>
      <c r="J300" s="288">
        <f>ROUND(I300*H300,2)</f>
        <v>0</v>
      </c>
      <c r="K300" s="284" t="s">
        <v>1</v>
      </c>
      <c r="L300" s="289"/>
      <c r="M300" s="290" t="s">
        <v>1</v>
      </c>
      <c r="N300" s="291" t="s">
        <v>45</v>
      </c>
      <c r="O300" s="86"/>
      <c r="P300" s="234">
        <f>O300*H300</f>
        <v>0</v>
      </c>
      <c r="Q300" s="234">
        <v>0.00052</v>
      </c>
      <c r="R300" s="234">
        <f>Q300*H300</f>
        <v>0.08269871999999999</v>
      </c>
      <c r="S300" s="234">
        <v>0</v>
      </c>
      <c r="T300" s="235">
        <f>S300*H300</f>
        <v>0</v>
      </c>
      <c r="AR300" s="236" t="s">
        <v>308</v>
      </c>
      <c r="AT300" s="236" t="s">
        <v>314</v>
      </c>
      <c r="AU300" s="236" t="s">
        <v>89</v>
      </c>
      <c r="AY300" s="17" t="s">
        <v>257</v>
      </c>
      <c r="BE300" s="237">
        <f>IF(N300="základní",J300,0)</f>
        <v>0</v>
      </c>
      <c r="BF300" s="237">
        <f>IF(N300="snížená",J300,0)</f>
        <v>0</v>
      </c>
      <c r="BG300" s="237">
        <f>IF(N300="zákl. přenesená",J300,0)</f>
        <v>0</v>
      </c>
      <c r="BH300" s="237">
        <f>IF(N300="sníž. přenesená",J300,0)</f>
        <v>0</v>
      </c>
      <c r="BI300" s="237">
        <f>IF(N300="nulová",J300,0)</f>
        <v>0</v>
      </c>
      <c r="BJ300" s="17" t="s">
        <v>21</v>
      </c>
      <c r="BK300" s="237">
        <f>ROUND(I300*H300,2)</f>
        <v>0</v>
      </c>
      <c r="BL300" s="17" t="s">
        <v>264</v>
      </c>
      <c r="BM300" s="236" t="s">
        <v>462</v>
      </c>
    </row>
    <row r="301" spans="2:51" s="13" customFormat="1" ht="12">
      <c r="B301" s="249"/>
      <c r="C301" s="250"/>
      <c r="D301" s="240" t="s">
        <v>266</v>
      </c>
      <c r="E301" s="251" t="s">
        <v>1</v>
      </c>
      <c r="F301" s="252" t="s">
        <v>463</v>
      </c>
      <c r="G301" s="250"/>
      <c r="H301" s="253">
        <v>151.463</v>
      </c>
      <c r="I301" s="254"/>
      <c r="J301" s="250"/>
      <c r="K301" s="250"/>
      <c r="L301" s="255"/>
      <c r="M301" s="256"/>
      <c r="N301" s="257"/>
      <c r="O301" s="257"/>
      <c r="P301" s="257"/>
      <c r="Q301" s="257"/>
      <c r="R301" s="257"/>
      <c r="S301" s="257"/>
      <c r="T301" s="258"/>
      <c r="AT301" s="259" t="s">
        <v>266</v>
      </c>
      <c r="AU301" s="259" t="s">
        <v>89</v>
      </c>
      <c r="AV301" s="13" t="s">
        <v>89</v>
      </c>
      <c r="AW301" s="13" t="s">
        <v>36</v>
      </c>
      <c r="AX301" s="13" t="s">
        <v>80</v>
      </c>
      <c r="AY301" s="259" t="s">
        <v>257</v>
      </c>
    </row>
    <row r="302" spans="2:51" s="15" customFormat="1" ht="12">
      <c r="B302" s="271"/>
      <c r="C302" s="272"/>
      <c r="D302" s="240" t="s">
        <v>266</v>
      </c>
      <c r="E302" s="273" t="s">
        <v>1</v>
      </c>
      <c r="F302" s="274" t="s">
        <v>286</v>
      </c>
      <c r="G302" s="272"/>
      <c r="H302" s="275">
        <v>151.463</v>
      </c>
      <c r="I302" s="276"/>
      <c r="J302" s="272"/>
      <c r="K302" s="272"/>
      <c r="L302" s="277"/>
      <c r="M302" s="278"/>
      <c r="N302" s="279"/>
      <c r="O302" s="279"/>
      <c r="P302" s="279"/>
      <c r="Q302" s="279"/>
      <c r="R302" s="279"/>
      <c r="S302" s="279"/>
      <c r="T302" s="280"/>
      <c r="AT302" s="281" t="s">
        <v>266</v>
      </c>
      <c r="AU302" s="281" t="s">
        <v>89</v>
      </c>
      <c r="AV302" s="15" t="s">
        <v>264</v>
      </c>
      <c r="AW302" s="15" t="s">
        <v>36</v>
      </c>
      <c r="AX302" s="15" t="s">
        <v>21</v>
      </c>
      <c r="AY302" s="281" t="s">
        <v>257</v>
      </c>
    </row>
    <row r="303" spans="2:51" s="13" customFormat="1" ht="12">
      <c r="B303" s="249"/>
      <c r="C303" s="250"/>
      <c r="D303" s="240" t="s">
        <v>266</v>
      </c>
      <c r="E303" s="250"/>
      <c r="F303" s="252" t="s">
        <v>464</v>
      </c>
      <c r="G303" s="250"/>
      <c r="H303" s="253">
        <v>159.036</v>
      </c>
      <c r="I303" s="254"/>
      <c r="J303" s="250"/>
      <c r="K303" s="250"/>
      <c r="L303" s="255"/>
      <c r="M303" s="256"/>
      <c r="N303" s="257"/>
      <c r="O303" s="257"/>
      <c r="P303" s="257"/>
      <c r="Q303" s="257"/>
      <c r="R303" s="257"/>
      <c r="S303" s="257"/>
      <c r="T303" s="258"/>
      <c r="AT303" s="259" t="s">
        <v>266</v>
      </c>
      <c r="AU303" s="259" t="s">
        <v>89</v>
      </c>
      <c r="AV303" s="13" t="s">
        <v>89</v>
      </c>
      <c r="AW303" s="13" t="s">
        <v>4</v>
      </c>
      <c r="AX303" s="13" t="s">
        <v>21</v>
      </c>
      <c r="AY303" s="259" t="s">
        <v>257</v>
      </c>
    </row>
    <row r="304" spans="2:65" s="1" customFormat="1" ht="24" customHeight="1">
      <c r="B304" s="38"/>
      <c r="C304" s="225" t="s">
        <v>465</v>
      </c>
      <c r="D304" s="292" t="s">
        <v>259</v>
      </c>
      <c r="E304" s="226" t="s">
        <v>466</v>
      </c>
      <c r="F304" s="227" t="s">
        <v>467</v>
      </c>
      <c r="G304" s="228" t="s">
        <v>454</v>
      </c>
      <c r="H304" s="229">
        <v>929.634</v>
      </c>
      <c r="I304" s="230"/>
      <c r="J304" s="231">
        <f>ROUND(I304*H304,2)</f>
        <v>0</v>
      </c>
      <c r="K304" s="227" t="s">
        <v>263</v>
      </c>
      <c r="L304" s="43"/>
      <c r="M304" s="232" t="s">
        <v>1</v>
      </c>
      <c r="N304" s="233" t="s">
        <v>45</v>
      </c>
      <c r="O304" s="86"/>
      <c r="P304" s="234">
        <f>O304*H304</f>
        <v>0</v>
      </c>
      <c r="Q304" s="234">
        <v>0</v>
      </c>
      <c r="R304" s="234">
        <f>Q304*H304</f>
        <v>0</v>
      </c>
      <c r="S304" s="234">
        <v>0</v>
      </c>
      <c r="T304" s="235">
        <f>S304*H304</f>
        <v>0</v>
      </c>
      <c r="AR304" s="236" t="s">
        <v>264</v>
      </c>
      <c r="AT304" s="236" t="s">
        <v>259</v>
      </c>
      <c r="AU304" s="236" t="s">
        <v>89</v>
      </c>
      <c r="AY304" s="17" t="s">
        <v>257</v>
      </c>
      <c r="BE304" s="237">
        <f>IF(N304="základní",J304,0)</f>
        <v>0</v>
      </c>
      <c r="BF304" s="237">
        <f>IF(N304="snížená",J304,0)</f>
        <v>0</v>
      </c>
      <c r="BG304" s="237">
        <f>IF(N304="zákl. přenesená",J304,0)</f>
        <v>0</v>
      </c>
      <c r="BH304" s="237">
        <f>IF(N304="sníž. přenesená",J304,0)</f>
        <v>0</v>
      </c>
      <c r="BI304" s="237">
        <f>IF(N304="nulová",J304,0)</f>
        <v>0</v>
      </c>
      <c r="BJ304" s="17" t="s">
        <v>21</v>
      </c>
      <c r="BK304" s="237">
        <f>ROUND(I304*H304,2)</f>
        <v>0</v>
      </c>
      <c r="BL304" s="17" t="s">
        <v>264</v>
      </c>
      <c r="BM304" s="236" t="s">
        <v>468</v>
      </c>
    </row>
    <row r="305" spans="2:51" s="12" customFormat="1" ht="12">
      <c r="B305" s="238"/>
      <c r="C305" s="239"/>
      <c r="D305" s="240" t="s">
        <v>266</v>
      </c>
      <c r="E305" s="241" t="s">
        <v>1</v>
      </c>
      <c r="F305" s="242" t="s">
        <v>433</v>
      </c>
      <c r="G305" s="239"/>
      <c r="H305" s="241" t="s">
        <v>1</v>
      </c>
      <c r="I305" s="243"/>
      <c r="J305" s="239"/>
      <c r="K305" s="239"/>
      <c r="L305" s="244"/>
      <c r="M305" s="245"/>
      <c r="N305" s="246"/>
      <c r="O305" s="246"/>
      <c r="P305" s="246"/>
      <c r="Q305" s="246"/>
      <c r="R305" s="246"/>
      <c r="S305" s="246"/>
      <c r="T305" s="247"/>
      <c r="AT305" s="248" t="s">
        <v>266</v>
      </c>
      <c r="AU305" s="248" t="s">
        <v>89</v>
      </c>
      <c r="AV305" s="12" t="s">
        <v>21</v>
      </c>
      <c r="AW305" s="12" t="s">
        <v>36</v>
      </c>
      <c r="AX305" s="12" t="s">
        <v>80</v>
      </c>
      <c r="AY305" s="248" t="s">
        <v>257</v>
      </c>
    </row>
    <row r="306" spans="2:51" s="13" customFormat="1" ht="12">
      <c r="B306" s="249"/>
      <c r="C306" s="250"/>
      <c r="D306" s="240" t="s">
        <v>266</v>
      </c>
      <c r="E306" s="251" t="s">
        <v>1</v>
      </c>
      <c r="F306" s="252" t="s">
        <v>469</v>
      </c>
      <c r="G306" s="250"/>
      <c r="H306" s="253">
        <v>40.8</v>
      </c>
      <c r="I306" s="254"/>
      <c r="J306" s="250"/>
      <c r="K306" s="250"/>
      <c r="L306" s="255"/>
      <c r="M306" s="256"/>
      <c r="N306" s="257"/>
      <c r="O306" s="257"/>
      <c r="P306" s="257"/>
      <c r="Q306" s="257"/>
      <c r="R306" s="257"/>
      <c r="S306" s="257"/>
      <c r="T306" s="258"/>
      <c r="AT306" s="259" t="s">
        <v>266</v>
      </c>
      <c r="AU306" s="259" t="s">
        <v>89</v>
      </c>
      <c r="AV306" s="13" t="s">
        <v>89</v>
      </c>
      <c r="AW306" s="13" t="s">
        <v>36</v>
      </c>
      <c r="AX306" s="13" t="s">
        <v>80</v>
      </c>
      <c r="AY306" s="259" t="s">
        <v>257</v>
      </c>
    </row>
    <row r="307" spans="2:51" s="13" customFormat="1" ht="12">
      <c r="B307" s="249"/>
      <c r="C307" s="250"/>
      <c r="D307" s="240" t="s">
        <v>266</v>
      </c>
      <c r="E307" s="251" t="s">
        <v>1</v>
      </c>
      <c r="F307" s="252" t="s">
        <v>470</v>
      </c>
      <c r="G307" s="250"/>
      <c r="H307" s="253">
        <v>70.5</v>
      </c>
      <c r="I307" s="254"/>
      <c r="J307" s="250"/>
      <c r="K307" s="250"/>
      <c r="L307" s="255"/>
      <c r="M307" s="256"/>
      <c r="N307" s="257"/>
      <c r="O307" s="257"/>
      <c r="P307" s="257"/>
      <c r="Q307" s="257"/>
      <c r="R307" s="257"/>
      <c r="S307" s="257"/>
      <c r="T307" s="258"/>
      <c r="AT307" s="259" t="s">
        <v>266</v>
      </c>
      <c r="AU307" s="259" t="s">
        <v>89</v>
      </c>
      <c r="AV307" s="13" t="s">
        <v>89</v>
      </c>
      <c r="AW307" s="13" t="s">
        <v>36</v>
      </c>
      <c r="AX307" s="13" t="s">
        <v>80</v>
      </c>
      <c r="AY307" s="259" t="s">
        <v>257</v>
      </c>
    </row>
    <row r="308" spans="2:51" s="13" customFormat="1" ht="12">
      <c r="B308" s="249"/>
      <c r="C308" s="250"/>
      <c r="D308" s="240" t="s">
        <v>266</v>
      </c>
      <c r="E308" s="251" t="s">
        <v>1</v>
      </c>
      <c r="F308" s="252" t="s">
        <v>471</v>
      </c>
      <c r="G308" s="250"/>
      <c r="H308" s="253">
        <v>52.9</v>
      </c>
      <c r="I308" s="254"/>
      <c r="J308" s="250"/>
      <c r="K308" s="250"/>
      <c r="L308" s="255"/>
      <c r="M308" s="256"/>
      <c r="N308" s="257"/>
      <c r="O308" s="257"/>
      <c r="P308" s="257"/>
      <c r="Q308" s="257"/>
      <c r="R308" s="257"/>
      <c r="S308" s="257"/>
      <c r="T308" s="258"/>
      <c r="AT308" s="259" t="s">
        <v>266</v>
      </c>
      <c r="AU308" s="259" t="s">
        <v>89</v>
      </c>
      <c r="AV308" s="13" t="s">
        <v>89</v>
      </c>
      <c r="AW308" s="13" t="s">
        <v>36</v>
      </c>
      <c r="AX308" s="13" t="s">
        <v>80</v>
      </c>
      <c r="AY308" s="259" t="s">
        <v>257</v>
      </c>
    </row>
    <row r="309" spans="2:51" s="13" customFormat="1" ht="12">
      <c r="B309" s="249"/>
      <c r="C309" s="250"/>
      <c r="D309" s="240" t="s">
        <v>266</v>
      </c>
      <c r="E309" s="251" t="s">
        <v>1</v>
      </c>
      <c r="F309" s="252" t="s">
        <v>472</v>
      </c>
      <c r="G309" s="250"/>
      <c r="H309" s="253">
        <v>17.54</v>
      </c>
      <c r="I309" s="254"/>
      <c r="J309" s="250"/>
      <c r="K309" s="250"/>
      <c r="L309" s="255"/>
      <c r="M309" s="256"/>
      <c r="N309" s="257"/>
      <c r="O309" s="257"/>
      <c r="P309" s="257"/>
      <c r="Q309" s="257"/>
      <c r="R309" s="257"/>
      <c r="S309" s="257"/>
      <c r="T309" s="258"/>
      <c r="AT309" s="259" t="s">
        <v>266</v>
      </c>
      <c r="AU309" s="259" t="s">
        <v>89</v>
      </c>
      <c r="AV309" s="13" t="s">
        <v>89</v>
      </c>
      <c r="AW309" s="13" t="s">
        <v>36</v>
      </c>
      <c r="AX309" s="13" t="s">
        <v>80</v>
      </c>
      <c r="AY309" s="259" t="s">
        <v>257</v>
      </c>
    </row>
    <row r="310" spans="2:51" s="13" customFormat="1" ht="12">
      <c r="B310" s="249"/>
      <c r="C310" s="250"/>
      <c r="D310" s="240" t="s">
        <v>266</v>
      </c>
      <c r="E310" s="251" t="s">
        <v>1</v>
      </c>
      <c r="F310" s="252" t="s">
        <v>473</v>
      </c>
      <c r="G310" s="250"/>
      <c r="H310" s="253">
        <v>5.6</v>
      </c>
      <c r="I310" s="254"/>
      <c r="J310" s="250"/>
      <c r="K310" s="250"/>
      <c r="L310" s="255"/>
      <c r="M310" s="256"/>
      <c r="N310" s="257"/>
      <c r="O310" s="257"/>
      <c r="P310" s="257"/>
      <c r="Q310" s="257"/>
      <c r="R310" s="257"/>
      <c r="S310" s="257"/>
      <c r="T310" s="258"/>
      <c r="AT310" s="259" t="s">
        <v>266</v>
      </c>
      <c r="AU310" s="259" t="s">
        <v>89</v>
      </c>
      <c r="AV310" s="13" t="s">
        <v>89</v>
      </c>
      <c r="AW310" s="13" t="s">
        <v>36</v>
      </c>
      <c r="AX310" s="13" t="s">
        <v>80</v>
      </c>
      <c r="AY310" s="259" t="s">
        <v>257</v>
      </c>
    </row>
    <row r="311" spans="2:51" s="14" customFormat="1" ht="12">
      <c r="B311" s="260"/>
      <c r="C311" s="261"/>
      <c r="D311" s="240" t="s">
        <v>266</v>
      </c>
      <c r="E311" s="262" t="s">
        <v>1</v>
      </c>
      <c r="F311" s="263" t="s">
        <v>280</v>
      </c>
      <c r="G311" s="261"/>
      <c r="H311" s="264">
        <v>187.33999999999997</v>
      </c>
      <c r="I311" s="265"/>
      <c r="J311" s="261"/>
      <c r="K311" s="261"/>
      <c r="L311" s="266"/>
      <c r="M311" s="267"/>
      <c r="N311" s="268"/>
      <c r="O311" s="268"/>
      <c r="P311" s="268"/>
      <c r="Q311" s="268"/>
      <c r="R311" s="268"/>
      <c r="S311" s="268"/>
      <c r="T311" s="269"/>
      <c r="AT311" s="270" t="s">
        <v>266</v>
      </c>
      <c r="AU311" s="270" t="s">
        <v>89</v>
      </c>
      <c r="AV311" s="14" t="s">
        <v>130</v>
      </c>
      <c r="AW311" s="14" t="s">
        <v>36</v>
      </c>
      <c r="AX311" s="14" t="s">
        <v>80</v>
      </c>
      <c r="AY311" s="270" t="s">
        <v>257</v>
      </c>
    </row>
    <row r="312" spans="2:51" s="12" customFormat="1" ht="12">
      <c r="B312" s="238"/>
      <c r="C312" s="239"/>
      <c r="D312" s="240" t="s">
        <v>266</v>
      </c>
      <c r="E312" s="241" t="s">
        <v>1</v>
      </c>
      <c r="F312" s="242" t="s">
        <v>439</v>
      </c>
      <c r="G312" s="239"/>
      <c r="H312" s="241" t="s">
        <v>1</v>
      </c>
      <c r="I312" s="243"/>
      <c r="J312" s="239"/>
      <c r="K312" s="239"/>
      <c r="L312" s="244"/>
      <c r="M312" s="245"/>
      <c r="N312" s="246"/>
      <c r="O312" s="246"/>
      <c r="P312" s="246"/>
      <c r="Q312" s="246"/>
      <c r="R312" s="246"/>
      <c r="S312" s="246"/>
      <c r="T312" s="247"/>
      <c r="AT312" s="248" t="s">
        <v>266</v>
      </c>
      <c r="AU312" s="248" t="s">
        <v>89</v>
      </c>
      <c r="AV312" s="12" t="s">
        <v>21</v>
      </c>
      <c r="AW312" s="12" t="s">
        <v>36</v>
      </c>
      <c r="AX312" s="12" t="s">
        <v>80</v>
      </c>
      <c r="AY312" s="248" t="s">
        <v>257</v>
      </c>
    </row>
    <row r="313" spans="2:51" s="13" customFormat="1" ht="12">
      <c r="B313" s="249"/>
      <c r="C313" s="250"/>
      <c r="D313" s="240" t="s">
        <v>266</v>
      </c>
      <c r="E313" s="251" t="s">
        <v>1</v>
      </c>
      <c r="F313" s="252" t="s">
        <v>474</v>
      </c>
      <c r="G313" s="250"/>
      <c r="H313" s="253">
        <v>118.32</v>
      </c>
      <c r="I313" s="254"/>
      <c r="J313" s="250"/>
      <c r="K313" s="250"/>
      <c r="L313" s="255"/>
      <c r="M313" s="256"/>
      <c r="N313" s="257"/>
      <c r="O313" s="257"/>
      <c r="P313" s="257"/>
      <c r="Q313" s="257"/>
      <c r="R313" s="257"/>
      <c r="S313" s="257"/>
      <c r="T313" s="258"/>
      <c r="AT313" s="259" t="s">
        <v>266</v>
      </c>
      <c r="AU313" s="259" t="s">
        <v>89</v>
      </c>
      <c r="AV313" s="13" t="s">
        <v>89</v>
      </c>
      <c r="AW313" s="13" t="s">
        <v>36</v>
      </c>
      <c r="AX313" s="13" t="s">
        <v>80</v>
      </c>
      <c r="AY313" s="259" t="s">
        <v>257</v>
      </c>
    </row>
    <row r="314" spans="2:51" s="13" customFormat="1" ht="12">
      <c r="B314" s="249"/>
      <c r="C314" s="250"/>
      <c r="D314" s="240" t="s">
        <v>266</v>
      </c>
      <c r="E314" s="251" t="s">
        <v>1</v>
      </c>
      <c r="F314" s="252" t="s">
        <v>475</v>
      </c>
      <c r="G314" s="250"/>
      <c r="H314" s="253">
        <v>105.8</v>
      </c>
      <c r="I314" s="254"/>
      <c r="J314" s="250"/>
      <c r="K314" s="250"/>
      <c r="L314" s="255"/>
      <c r="M314" s="256"/>
      <c r="N314" s="257"/>
      <c r="O314" s="257"/>
      <c r="P314" s="257"/>
      <c r="Q314" s="257"/>
      <c r="R314" s="257"/>
      <c r="S314" s="257"/>
      <c r="T314" s="258"/>
      <c r="AT314" s="259" t="s">
        <v>266</v>
      </c>
      <c r="AU314" s="259" t="s">
        <v>89</v>
      </c>
      <c r="AV314" s="13" t="s">
        <v>89</v>
      </c>
      <c r="AW314" s="13" t="s">
        <v>36</v>
      </c>
      <c r="AX314" s="13" t="s">
        <v>80</v>
      </c>
      <c r="AY314" s="259" t="s">
        <v>257</v>
      </c>
    </row>
    <row r="315" spans="2:51" s="13" customFormat="1" ht="12">
      <c r="B315" s="249"/>
      <c r="C315" s="250"/>
      <c r="D315" s="240" t="s">
        <v>266</v>
      </c>
      <c r="E315" s="251" t="s">
        <v>1</v>
      </c>
      <c r="F315" s="252" t="s">
        <v>476</v>
      </c>
      <c r="G315" s="250"/>
      <c r="H315" s="253">
        <v>5.7</v>
      </c>
      <c r="I315" s="254"/>
      <c r="J315" s="250"/>
      <c r="K315" s="250"/>
      <c r="L315" s="255"/>
      <c r="M315" s="256"/>
      <c r="N315" s="257"/>
      <c r="O315" s="257"/>
      <c r="P315" s="257"/>
      <c r="Q315" s="257"/>
      <c r="R315" s="257"/>
      <c r="S315" s="257"/>
      <c r="T315" s="258"/>
      <c r="AT315" s="259" t="s">
        <v>266</v>
      </c>
      <c r="AU315" s="259" t="s">
        <v>89</v>
      </c>
      <c r="AV315" s="13" t="s">
        <v>89</v>
      </c>
      <c r="AW315" s="13" t="s">
        <v>36</v>
      </c>
      <c r="AX315" s="13" t="s">
        <v>80</v>
      </c>
      <c r="AY315" s="259" t="s">
        <v>257</v>
      </c>
    </row>
    <row r="316" spans="2:51" s="14" customFormat="1" ht="12">
      <c r="B316" s="260"/>
      <c r="C316" s="261"/>
      <c r="D316" s="240" t="s">
        <v>266</v>
      </c>
      <c r="E316" s="262" t="s">
        <v>1</v>
      </c>
      <c r="F316" s="263" t="s">
        <v>280</v>
      </c>
      <c r="G316" s="261"/>
      <c r="H316" s="264">
        <v>229.82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AT316" s="270" t="s">
        <v>266</v>
      </c>
      <c r="AU316" s="270" t="s">
        <v>89</v>
      </c>
      <c r="AV316" s="14" t="s">
        <v>130</v>
      </c>
      <c r="AW316" s="14" t="s">
        <v>36</v>
      </c>
      <c r="AX316" s="14" t="s">
        <v>80</v>
      </c>
      <c r="AY316" s="270" t="s">
        <v>257</v>
      </c>
    </row>
    <row r="317" spans="2:51" s="12" customFormat="1" ht="12">
      <c r="B317" s="238"/>
      <c r="C317" s="239"/>
      <c r="D317" s="240" t="s">
        <v>266</v>
      </c>
      <c r="E317" s="241" t="s">
        <v>1</v>
      </c>
      <c r="F317" s="242" t="s">
        <v>443</v>
      </c>
      <c r="G317" s="239"/>
      <c r="H317" s="241" t="s">
        <v>1</v>
      </c>
      <c r="I317" s="243"/>
      <c r="J317" s="239"/>
      <c r="K317" s="239"/>
      <c r="L317" s="244"/>
      <c r="M317" s="245"/>
      <c r="N317" s="246"/>
      <c r="O317" s="246"/>
      <c r="P317" s="246"/>
      <c r="Q317" s="246"/>
      <c r="R317" s="246"/>
      <c r="S317" s="246"/>
      <c r="T317" s="247"/>
      <c r="AT317" s="248" t="s">
        <v>266</v>
      </c>
      <c r="AU317" s="248" t="s">
        <v>89</v>
      </c>
      <c r="AV317" s="12" t="s">
        <v>21</v>
      </c>
      <c r="AW317" s="12" t="s">
        <v>36</v>
      </c>
      <c r="AX317" s="12" t="s">
        <v>80</v>
      </c>
      <c r="AY317" s="248" t="s">
        <v>257</v>
      </c>
    </row>
    <row r="318" spans="2:51" s="13" customFormat="1" ht="12">
      <c r="B318" s="249"/>
      <c r="C318" s="250"/>
      <c r="D318" s="240" t="s">
        <v>266</v>
      </c>
      <c r="E318" s="251" t="s">
        <v>1</v>
      </c>
      <c r="F318" s="252" t="s">
        <v>477</v>
      </c>
      <c r="G318" s="250"/>
      <c r="H318" s="253">
        <v>16.32</v>
      </c>
      <c r="I318" s="254"/>
      <c r="J318" s="250"/>
      <c r="K318" s="250"/>
      <c r="L318" s="255"/>
      <c r="M318" s="256"/>
      <c r="N318" s="257"/>
      <c r="O318" s="257"/>
      <c r="P318" s="257"/>
      <c r="Q318" s="257"/>
      <c r="R318" s="257"/>
      <c r="S318" s="257"/>
      <c r="T318" s="258"/>
      <c r="AT318" s="259" t="s">
        <v>266</v>
      </c>
      <c r="AU318" s="259" t="s">
        <v>89</v>
      </c>
      <c r="AV318" s="13" t="s">
        <v>89</v>
      </c>
      <c r="AW318" s="13" t="s">
        <v>36</v>
      </c>
      <c r="AX318" s="13" t="s">
        <v>80</v>
      </c>
      <c r="AY318" s="259" t="s">
        <v>257</v>
      </c>
    </row>
    <row r="319" spans="2:51" s="12" customFormat="1" ht="12">
      <c r="B319" s="238"/>
      <c r="C319" s="239"/>
      <c r="D319" s="240" t="s">
        <v>266</v>
      </c>
      <c r="E319" s="241" t="s">
        <v>1</v>
      </c>
      <c r="F319" s="242" t="s">
        <v>478</v>
      </c>
      <c r="G319" s="239"/>
      <c r="H319" s="241" t="s">
        <v>1</v>
      </c>
      <c r="I319" s="243"/>
      <c r="J319" s="239"/>
      <c r="K319" s="239"/>
      <c r="L319" s="244"/>
      <c r="M319" s="245"/>
      <c r="N319" s="246"/>
      <c r="O319" s="246"/>
      <c r="P319" s="246"/>
      <c r="Q319" s="246"/>
      <c r="R319" s="246"/>
      <c r="S319" s="246"/>
      <c r="T319" s="247"/>
      <c r="AT319" s="248" t="s">
        <v>266</v>
      </c>
      <c r="AU319" s="248" t="s">
        <v>89</v>
      </c>
      <c r="AV319" s="12" t="s">
        <v>21</v>
      </c>
      <c r="AW319" s="12" t="s">
        <v>36</v>
      </c>
      <c r="AX319" s="12" t="s">
        <v>80</v>
      </c>
      <c r="AY319" s="248" t="s">
        <v>257</v>
      </c>
    </row>
    <row r="320" spans="2:51" s="13" customFormat="1" ht="12">
      <c r="B320" s="249"/>
      <c r="C320" s="250"/>
      <c r="D320" s="240" t="s">
        <v>266</v>
      </c>
      <c r="E320" s="251" t="s">
        <v>1</v>
      </c>
      <c r="F320" s="252" t="s">
        <v>477</v>
      </c>
      <c r="G320" s="250"/>
      <c r="H320" s="253">
        <v>16.32</v>
      </c>
      <c r="I320" s="254"/>
      <c r="J320" s="250"/>
      <c r="K320" s="250"/>
      <c r="L320" s="255"/>
      <c r="M320" s="256"/>
      <c r="N320" s="257"/>
      <c r="O320" s="257"/>
      <c r="P320" s="257"/>
      <c r="Q320" s="257"/>
      <c r="R320" s="257"/>
      <c r="S320" s="257"/>
      <c r="T320" s="258"/>
      <c r="AT320" s="259" t="s">
        <v>266</v>
      </c>
      <c r="AU320" s="259" t="s">
        <v>89</v>
      </c>
      <c r="AV320" s="13" t="s">
        <v>89</v>
      </c>
      <c r="AW320" s="13" t="s">
        <v>36</v>
      </c>
      <c r="AX320" s="13" t="s">
        <v>80</v>
      </c>
      <c r="AY320" s="259" t="s">
        <v>257</v>
      </c>
    </row>
    <row r="321" spans="2:51" s="14" customFormat="1" ht="12">
      <c r="B321" s="260"/>
      <c r="C321" s="261"/>
      <c r="D321" s="240" t="s">
        <v>266</v>
      </c>
      <c r="E321" s="262" t="s">
        <v>1</v>
      </c>
      <c r="F321" s="263" t="s">
        <v>280</v>
      </c>
      <c r="G321" s="261"/>
      <c r="H321" s="264">
        <v>32.64</v>
      </c>
      <c r="I321" s="265"/>
      <c r="J321" s="261"/>
      <c r="K321" s="261"/>
      <c r="L321" s="266"/>
      <c r="M321" s="267"/>
      <c r="N321" s="268"/>
      <c r="O321" s="268"/>
      <c r="P321" s="268"/>
      <c r="Q321" s="268"/>
      <c r="R321" s="268"/>
      <c r="S321" s="268"/>
      <c r="T321" s="269"/>
      <c r="AT321" s="270" t="s">
        <v>266</v>
      </c>
      <c r="AU321" s="270" t="s">
        <v>89</v>
      </c>
      <c r="AV321" s="14" t="s">
        <v>130</v>
      </c>
      <c r="AW321" s="14" t="s">
        <v>36</v>
      </c>
      <c r="AX321" s="14" t="s">
        <v>80</v>
      </c>
      <c r="AY321" s="270" t="s">
        <v>257</v>
      </c>
    </row>
    <row r="322" spans="2:51" s="12" customFormat="1" ht="12">
      <c r="B322" s="238"/>
      <c r="C322" s="239"/>
      <c r="D322" s="240" t="s">
        <v>266</v>
      </c>
      <c r="E322" s="241" t="s">
        <v>1</v>
      </c>
      <c r="F322" s="242" t="s">
        <v>479</v>
      </c>
      <c r="G322" s="239"/>
      <c r="H322" s="241" t="s">
        <v>1</v>
      </c>
      <c r="I322" s="243"/>
      <c r="J322" s="239"/>
      <c r="K322" s="239"/>
      <c r="L322" s="244"/>
      <c r="M322" s="245"/>
      <c r="N322" s="246"/>
      <c r="O322" s="246"/>
      <c r="P322" s="246"/>
      <c r="Q322" s="246"/>
      <c r="R322" s="246"/>
      <c r="S322" s="246"/>
      <c r="T322" s="247"/>
      <c r="AT322" s="248" t="s">
        <v>266</v>
      </c>
      <c r="AU322" s="248" t="s">
        <v>89</v>
      </c>
      <c r="AV322" s="12" t="s">
        <v>21</v>
      </c>
      <c r="AW322" s="12" t="s">
        <v>36</v>
      </c>
      <c r="AX322" s="12" t="s">
        <v>80</v>
      </c>
      <c r="AY322" s="248" t="s">
        <v>257</v>
      </c>
    </row>
    <row r="323" spans="2:51" s="13" customFormat="1" ht="12">
      <c r="B323" s="249"/>
      <c r="C323" s="250"/>
      <c r="D323" s="240" t="s">
        <v>266</v>
      </c>
      <c r="E323" s="251" t="s">
        <v>1</v>
      </c>
      <c r="F323" s="252" t="s">
        <v>480</v>
      </c>
      <c r="G323" s="250"/>
      <c r="H323" s="253">
        <v>145.03</v>
      </c>
      <c r="I323" s="254"/>
      <c r="J323" s="250"/>
      <c r="K323" s="250"/>
      <c r="L323" s="255"/>
      <c r="M323" s="256"/>
      <c r="N323" s="257"/>
      <c r="O323" s="257"/>
      <c r="P323" s="257"/>
      <c r="Q323" s="257"/>
      <c r="R323" s="257"/>
      <c r="S323" s="257"/>
      <c r="T323" s="258"/>
      <c r="AT323" s="259" t="s">
        <v>266</v>
      </c>
      <c r="AU323" s="259" t="s">
        <v>89</v>
      </c>
      <c r="AV323" s="13" t="s">
        <v>89</v>
      </c>
      <c r="AW323" s="13" t="s">
        <v>36</v>
      </c>
      <c r="AX323" s="13" t="s">
        <v>80</v>
      </c>
      <c r="AY323" s="259" t="s">
        <v>257</v>
      </c>
    </row>
    <row r="324" spans="2:51" s="13" customFormat="1" ht="12">
      <c r="B324" s="249"/>
      <c r="C324" s="250"/>
      <c r="D324" s="240" t="s">
        <v>266</v>
      </c>
      <c r="E324" s="251" t="s">
        <v>1</v>
      </c>
      <c r="F324" s="252" t="s">
        <v>481</v>
      </c>
      <c r="G324" s="250"/>
      <c r="H324" s="253">
        <v>158.32</v>
      </c>
      <c r="I324" s="254"/>
      <c r="J324" s="250"/>
      <c r="K324" s="250"/>
      <c r="L324" s="255"/>
      <c r="M324" s="256"/>
      <c r="N324" s="257"/>
      <c r="O324" s="257"/>
      <c r="P324" s="257"/>
      <c r="Q324" s="257"/>
      <c r="R324" s="257"/>
      <c r="S324" s="257"/>
      <c r="T324" s="258"/>
      <c r="AT324" s="259" t="s">
        <v>266</v>
      </c>
      <c r="AU324" s="259" t="s">
        <v>89</v>
      </c>
      <c r="AV324" s="13" t="s">
        <v>89</v>
      </c>
      <c r="AW324" s="13" t="s">
        <v>36</v>
      </c>
      <c r="AX324" s="13" t="s">
        <v>80</v>
      </c>
      <c r="AY324" s="259" t="s">
        <v>257</v>
      </c>
    </row>
    <row r="325" spans="2:51" s="13" customFormat="1" ht="12">
      <c r="B325" s="249"/>
      <c r="C325" s="250"/>
      <c r="D325" s="240" t="s">
        <v>266</v>
      </c>
      <c r="E325" s="251" t="s">
        <v>1</v>
      </c>
      <c r="F325" s="252" t="s">
        <v>482</v>
      </c>
      <c r="G325" s="250"/>
      <c r="H325" s="253">
        <v>27.25</v>
      </c>
      <c r="I325" s="254"/>
      <c r="J325" s="250"/>
      <c r="K325" s="250"/>
      <c r="L325" s="255"/>
      <c r="M325" s="256"/>
      <c r="N325" s="257"/>
      <c r="O325" s="257"/>
      <c r="P325" s="257"/>
      <c r="Q325" s="257"/>
      <c r="R325" s="257"/>
      <c r="S325" s="257"/>
      <c r="T325" s="258"/>
      <c r="AT325" s="259" t="s">
        <v>266</v>
      </c>
      <c r="AU325" s="259" t="s">
        <v>89</v>
      </c>
      <c r="AV325" s="13" t="s">
        <v>89</v>
      </c>
      <c r="AW325" s="13" t="s">
        <v>36</v>
      </c>
      <c r="AX325" s="13" t="s">
        <v>80</v>
      </c>
      <c r="AY325" s="259" t="s">
        <v>257</v>
      </c>
    </row>
    <row r="326" spans="2:51" s="13" customFormat="1" ht="12">
      <c r="B326" s="249"/>
      <c r="C326" s="250"/>
      <c r="D326" s="240" t="s">
        <v>266</v>
      </c>
      <c r="E326" s="251" t="s">
        <v>1</v>
      </c>
      <c r="F326" s="252" t="s">
        <v>483</v>
      </c>
      <c r="G326" s="250"/>
      <c r="H326" s="253">
        <v>27.25</v>
      </c>
      <c r="I326" s="254"/>
      <c r="J326" s="250"/>
      <c r="K326" s="250"/>
      <c r="L326" s="255"/>
      <c r="M326" s="256"/>
      <c r="N326" s="257"/>
      <c r="O326" s="257"/>
      <c r="P326" s="257"/>
      <c r="Q326" s="257"/>
      <c r="R326" s="257"/>
      <c r="S326" s="257"/>
      <c r="T326" s="258"/>
      <c r="AT326" s="259" t="s">
        <v>266</v>
      </c>
      <c r="AU326" s="259" t="s">
        <v>89</v>
      </c>
      <c r="AV326" s="13" t="s">
        <v>89</v>
      </c>
      <c r="AW326" s="13" t="s">
        <v>36</v>
      </c>
      <c r="AX326" s="13" t="s">
        <v>80</v>
      </c>
      <c r="AY326" s="259" t="s">
        <v>257</v>
      </c>
    </row>
    <row r="327" spans="2:51" s="14" customFormat="1" ht="12">
      <c r="B327" s="260"/>
      <c r="C327" s="261"/>
      <c r="D327" s="240" t="s">
        <v>266</v>
      </c>
      <c r="E327" s="262" t="s">
        <v>1</v>
      </c>
      <c r="F327" s="263" t="s">
        <v>280</v>
      </c>
      <c r="G327" s="261"/>
      <c r="H327" s="264">
        <v>357.85</v>
      </c>
      <c r="I327" s="265"/>
      <c r="J327" s="261"/>
      <c r="K327" s="261"/>
      <c r="L327" s="266"/>
      <c r="M327" s="267"/>
      <c r="N327" s="268"/>
      <c r="O327" s="268"/>
      <c r="P327" s="268"/>
      <c r="Q327" s="268"/>
      <c r="R327" s="268"/>
      <c r="S327" s="268"/>
      <c r="T327" s="269"/>
      <c r="AT327" s="270" t="s">
        <v>266</v>
      </c>
      <c r="AU327" s="270" t="s">
        <v>89</v>
      </c>
      <c r="AV327" s="14" t="s">
        <v>130</v>
      </c>
      <c r="AW327" s="14" t="s">
        <v>36</v>
      </c>
      <c r="AX327" s="14" t="s">
        <v>80</v>
      </c>
      <c r="AY327" s="270" t="s">
        <v>257</v>
      </c>
    </row>
    <row r="328" spans="2:51" s="12" customFormat="1" ht="12">
      <c r="B328" s="238"/>
      <c r="C328" s="239"/>
      <c r="D328" s="240" t="s">
        <v>266</v>
      </c>
      <c r="E328" s="241" t="s">
        <v>1</v>
      </c>
      <c r="F328" s="242" t="s">
        <v>484</v>
      </c>
      <c r="G328" s="239"/>
      <c r="H328" s="241" t="s">
        <v>1</v>
      </c>
      <c r="I328" s="243"/>
      <c r="J328" s="239"/>
      <c r="K328" s="239"/>
      <c r="L328" s="244"/>
      <c r="M328" s="245"/>
      <c r="N328" s="246"/>
      <c r="O328" s="246"/>
      <c r="P328" s="246"/>
      <c r="Q328" s="246"/>
      <c r="R328" s="246"/>
      <c r="S328" s="246"/>
      <c r="T328" s="247"/>
      <c r="AT328" s="248" t="s">
        <v>266</v>
      </c>
      <c r="AU328" s="248" t="s">
        <v>89</v>
      </c>
      <c r="AV328" s="12" t="s">
        <v>21</v>
      </c>
      <c r="AW328" s="12" t="s">
        <v>36</v>
      </c>
      <c r="AX328" s="12" t="s">
        <v>80</v>
      </c>
      <c r="AY328" s="248" t="s">
        <v>257</v>
      </c>
    </row>
    <row r="329" spans="2:51" s="12" customFormat="1" ht="12">
      <c r="B329" s="238"/>
      <c r="C329" s="239"/>
      <c r="D329" s="240" t="s">
        <v>266</v>
      </c>
      <c r="E329" s="241" t="s">
        <v>1</v>
      </c>
      <c r="F329" s="242" t="s">
        <v>433</v>
      </c>
      <c r="G329" s="239"/>
      <c r="H329" s="241" t="s">
        <v>1</v>
      </c>
      <c r="I329" s="243"/>
      <c r="J329" s="239"/>
      <c r="K329" s="239"/>
      <c r="L329" s="244"/>
      <c r="M329" s="245"/>
      <c r="N329" s="246"/>
      <c r="O329" s="246"/>
      <c r="P329" s="246"/>
      <c r="Q329" s="246"/>
      <c r="R329" s="246"/>
      <c r="S329" s="246"/>
      <c r="T329" s="247"/>
      <c r="AT329" s="248" t="s">
        <v>266</v>
      </c>
      <c r="AU329" s="248" t="s">
        <v>89</v>
      </c>
      <c r="AV329" s="12" t="s">
        <v>21</v>
      </c>
      <c r="AW329" s="12" t="s">
        <v>36</v>
      </c>
      <c r="AX329" s="12" t="s">
        <v>80</v>
      </c>
      <c r="AY329" s="248" t="s">
        <v>257</v>
      </c>
    </row>
    <row r="330" spans="2:51" s="13" customFormat="1" ht="12">
      <c r="B330" s="249"/>
      <c r="C330" s="250"/>
      <c r="D330" s="240" t="s">
        <v>266</v>
      </c>
      <c r="E330" s="251" t="s">
        <v>1</v>
      </c>
      <c r="F330" s="252" t="s">
        <v>485</v>
      </c>
      <c r="G330" s="250"/>
      <c r="H330" s="253">
        <v>11.6</v>
      </c>
      <c r="I330" s="254"/>
      <c r="J330" s="250"/>
      <c r="K330" s="250"/>
      <c r="L330" s="255"/>
      <c r="M330" s="256"/>
      <c r="N330" s="257"/>
      <c r="O330" s="257"/>
      <c r="P330" s="257"/>
      <c r="Q330" s="257"/>
      <c r="R330" s="257"/>
      <c r="S330" s="257"/>
      <c r="T330" s="258"/>
      <c r="AT330" s="259" t="s">
        <v>266</v>
      </c>
      <c r="AU330" s="259" t="s">
        <v>89</v>
      </c>
      <c r="AV330" s="13" t="s">
        <v>89</v>
      </c>
      <c r="AW330" s="13" t="s">
        <v>36</v>
      </c>
      <c r="AX330" s="13" t="s">
        <v>80</v>
      </c>
      <c r="AY330" s="259" t="s">
        <v>257</v>
      </c>
    </row>
    <row r="331" spans="2:51" s="13" customFormat="1" ht="12">
      <c r="B331" s="249"/>
      <c r="C331" s="250"/>
      <c r="D331" s="240" t="s">
        <v>266</v>
      </c>
      <c r="E331" s="251" t="s">
        <v>1</v>
      </c>
      <c r="F331" s="252" t="s">
        <v>486</v>
      </c>
      <c r="G331" s="250"/>
      <c r="H331" s="253">
        <v>35.46</v>
      </c>
      <c r="I331" s="254"/>
      <c r="J331" s="250"/>
      <c r="K331" s="250"/>
      <c r="L331" s="255"/>
      <c r="M331" s="256"/>
      <c r="N331" s="257"/>
      <c r="O331" s="257"/>
      <c r="P331" s="257"/>
      <c r="Q331" s="257"/>
      <c r="R331" s="257"/>
      <c r="S331" s="257"/>
      <c r="T331" s="258"/>
      <c r="AT331" s="259" t="s">
        <v>266</v>
      </c>
      <c r="AU331" s="259" t="s">
        <v>89</v>
      </c>
      <c r="AV331" s="13" t="s">
        <v>89</v>
      </c>
      <c r="AW331" s="13" t="s">
        <v>36</v>
      </c>
      <c r="AX331" s="13" t="s">
        <v>80</v>
      </c>
      <c r="AY331" s="259" t="s">
        <v>257</v>
      </c>
    </row>
    <row r="332" spans="2:51" s="13" customFormat="1" ht="12">
      <c r="B332" s="249"/>
      <c r="C332" s="250"/>
      <c r="D332" s="240" t="s">
        <v>266</v>
      </c>
      <c r="E332" s="251" t="s">
        <v>1</v>
      </c>
      <c r="F332" s="252" t="s">
        <v>487</v>
      </c>
      <c r="G332" s="250"/>
      <c r="H332" s="253">
        <v>10.668</v>
      </c>
      <c r="I332" s="254"/>
      <c r="J332" s="250"/>
      <c r="K332" s="250"/>
      <c r="L332" s="255"/>
      <c r="M332" s="256"/>
      <c r="N332" s="257"/>
      <c r="O332" s="257"/>
      <c r="P332" s="257"/>
      <c r="Q332" s="257"/>
      <c r="R332" s="257"/>
      <c r="S332" s="257"/>
      <c r="T332" s="258"/>
      <c r="AT332" s="259" t="s">
        <v>266</v>
      </c>
      <c r="AU332" s="259" t="s">
        <v>89</v>
      </c>
      <c r="AV332" s="13" t="s">
        <v>89</v>
      </c>
      <c r="AW332" s="13" t="s">
        <v>36</v>
      </c>
      <c r="AX332" s="13" t="s">
        <v>80</v>
      </c>
      <c r="AY332" s="259" t="s">
        <v>257</v>
      </c>
    </row>
    <row r="333" spans="2:51" s="12" customFormat="1" ht="12">
      <c r="B333" s="238"/>
      <c r="C333" s="239"/>
      <c r="D333" s="240" t="s">
        <v>266</v>
      </c>
      <c r="E333" s="241" t="s">
        <v>1</v>
      </c>
      <c r="F333" s="242" t="s">
        <v>439</v>
      </c>
      <c r="G333" s="239"/>
      <c r="H333" s="241" t="s">
        <v>1</v>
      </c>
      <c r="I333" s="243"/>
      <c r="J333" s="239"/>
      <c r="K333" s="239"/>
      <c r="L333" s="244"/>
      <c r="M333" s="245"/>
      <c r="N333" s="246"/>
      <c r="O333" s="246"/>
      <c r="P333" s="246"/>
      <c r="Q333" s="246"/>
      <c r="R333" s="246"/>
      <c r="S333" s="246"/>
      <c r="T333" s="247"/>
      <c r="AT333" s="248" t="s">
        <v>266</v>
      </c>
      <c r="AU333" s="248" t="s">
        <v>89</v>
      </c>
      <c r="AV333" s="12" t="s">
        <v>21</v>
      </c>
      <c r="AW333" s="12" t="s">
        <v>36</v>
      </c>
      <c r="AX333" s="12" t="s">
        <v>80</v>
      </c>
      <c r="AY333" s="248" t="s">
        <v>257</v>
      </c>
    </row>
    <row r="334" spans="2:51" s="13" customFormat="1" ht="12">
      <c r="B334" s="249"/>
      <c r="C334" s="250"/>
      <c r="D334" s="240" t="s">
        <v>266</v>
      </c>
      <c r="E334" s="251" t="s">
        <v>1</v>
      </c>
      <c r="F334" s="252" t="s">
        <v>488</v>
      </c>
      <c r="G334" s="250"/>
      <c r="H334" s="253">
        <v>33.64</v>
      </c>
      <c r="I334" s="254"/>
      <c r="J334" s="250"/>
      <c r="K334" s="250"/>
      <c r="L334" s="255"/>
      <c r="M334" s="256"/>
      <c r="N334" s="257"/>
      <c r="O334" s="257"/>
      <c r="P334" s="257"/>
      <c r="Q334" s="257"/>
      <c r="R334" s="257"/>
      <c r="S334" s="257"/>
      <c r="T334" s="258"/>
      <c r="AT334" s="259" t="s">
        <v>266</v>
      </c>
      <c r="AU334" s="259" t="s">
        <v>89</v>
      </c>
      <c r="AV334" s="13" t="s">
        <v>89</v>
      </c>
      <c r="AW334" s="13" t="s">
        <v>36</v>
      </c>
      <c r="AX334" s="13" t="s">
        <v>80</v>
      </c>
      <c r="AY334" s="259" t="s">
        <v>257</v>
      </c>
    </row>
    <row r="335" spans="2:51" s="13" customFormat="1" ht="12">
      <c r="B335" s="249"/>
      <c r="C335" s="250"/>
      <c r="D335" s="240" t="s">
        <v>266</v>
      </c>
      <c r="E335" s="251" t="s">
        <v>1</v>
      </c>
      <c r="F335" s="252" t="s">
        <v>489</v>
      </c>
      <c r="G335" s="250"/>
      <c r="H335" s="253">
        <v>21.336</v>
      </c>
      <c r="I335" s="254"/>
      <c r="J335" s="250"/>
      <c r="K335" s="250"/>
      <c r="L335" s="255"/>
      <c r="M335" s="256"/>
      <c r="N335" s="257"/>
      <c r="O335" s="257"/>
      <c r="P335" s="257"/>
      <c r="Q335" s="257"/>
      <c r="R335" s="257"/>
      <c r="S335" s="257"/>
      <c r="T335" s="258"/>
      <c r="AT335" s="259" t="s">
        <v>266</v>
      </c>
      <c r="AU335" s="259" t="s">
        <v>89</v>
      </c>
      <c r="AV335" s="13" t="s">
        <v>89</v>
      </c>
      <c r="AW335" s="13" t="s">
        <v>36</v>
      </c>
      <c r="AX335" s="13" t="s">
        <v>80</v>
      </c>
      <c r="AY335" s="259" t="s">
        <v>257</v>
      </c>
    </row>
    <row r="336" spans="2:51" s="12" customFormat="1" ht="12">
      <c r="B336" s="238"/>
      <c r="C336" s="239"/>
      <c r="D336" s="240" t="s">
        <v>266</v>
      </c>
      <c r="E336" s="241" t="s">
        <v>1</v>
      </c>
      <c r="F336" s="242" t="s">
        <v>443</v>
      </c>
      <c r="G336" s="239"/>
      <c r="H336" s="241" t="s">
        <v>1</v>
      </c>
      <c r="I336" s="243"/>
      <c r="J336" s="239"/>
      <c r="K336" s="239"/>
      <c r="L336" s="244"/>
      <c r="M336" s="245"/>
      <c r="N336" s="246"/>
      <c r="O336" s="246"/>
      <c r="P336" s="246"/>
      <c r="Q336" s="246"/>
      <c r="R336" s="246"/>
      <c r="S336" s="246"/>
      <c r="T336" s="247"/>
      <c r="AT336" s="248" t="s">
        <v>266</v>
      </c>
      <c r="AU336" s="248" t="s">
        <v>89</v>
      </c>
      <c r="AV336" s="12" t="s">
        <v>21</v>
      </c>
      <c r="AW336" s="12" t="s">
        <v>36</v>
      </c>
      <c r="AX336" s="12" t="s">
        <v>80</v>
      </c>
      <c r="AY336" s="248" t="s">
        <v>257</v>
      </c>
    </row>
    <row r="337" spans="2:51" s="13" customFormat="1" ht="12">
      <c r="B337" s="249"/>
      <c r="C337" s="250"/>
      <c r="D337" s="240" t="s">
        <v>266</v>
      </c>
      <c r="E337" s="251" t="s">
        <v>1</v>
      </c>
      <c r="F337" s="252" t="s">
        <v>490</v>
      </c>
      <c r="G337" s="250"/>
      <c r="H337" s="253">
        <v>4.64</v>
      </c>
      <c r="I337" s="254"/>
      <c r="J337" s="250"/>
      <c r="K337" s="250"/>
      <c r="L337" s="255"/>
      <c r="M337" s="256"/>
      <c r="N337" s="257"/>
      <c r="O337" s="257"/>
      <c r="P337" s="257"/>
      <c r="Q337" s="257"/>
      <c r="R337" s="257"/>
      <c r="S337" s="257"/>
      <c r="T337" s="258"/>
      <c r="AT337" s="259" t="s">
        <v>266</v>
      </c>
      <c r="AU337" s="259" t="s">
        <v>89</v>
      </c>
      <c r="AV337" s="13" t="s">
        <v>89</v>
      </c>
      <c r="AW337" s="13" t="s">
        <v>36</v>
      </c>
      <c r="AX337" s="13" t="s">
        <v>80</v>
      </c>
      <c r="AY337" s="259" t="s">
        <v>257</v>
      </c>
    </row>
    <row r="338" spans="2:51" s="12" customFormat="1" ht="12">
      <c r="B338" s="238"/>
      <c r="C338" s="239"/>
      <c r="D338" s="240" t="s">
        <v>266</v>
      </c>
      <c r="E338" s="241" t="s">
        <v>1</v>
      </c>
      <c r="F338" s="242" t="s">
        <v>478</v>
      </c>
      <c r="G338" s="239"/>
      <c r="H338" s="241" t="s">
        <v>1</v>
      </c>
      <c r="I338" s="243"/>
      <c r="J338" s="239"/>
      <c r="K338" s="239"/>
      <c r="L338" s="244"/>
      <c r="M338" s="245"/>
      <c r="N338" s="246"/>
      <c r="O338" s="246"/>
      <c r="P338" s="246"/>
      <c r="Q338" s="246"/>
      <c r="R338" s="246"/>
      <c r="S338" s="246"/>
      <c r="T338" s="247"/>
      <c r="AT338" s="248" t="s">
        <v>266</v>
      </c>
      <c r="AU338" s="248" t="s">
        <v>89</v>
      </c>
      <c r="AV338" s="12" t="s">
        <v>21</v>
      </c>
      <c r="AW338" s="12" t="s">
        <v>36</v>
      </c>
      <c r="AX338" s="12" t="s">
        <v>80</v>
      </c>
      <c r="AY338" s="248" t="s">
        <v>257</v>
      </c>
    </row>
    <row r="339" spans="2:51" s="13" customFormat="1" ht="12">
      <c r="B339" s="249"/>
      <c r="C339" s="250"/>
      <c r="D339" s="240" t="s">
        <v>266</v>
      </c>
      <c r="E339" s="251" t="s">
        <v>1</v>
      </c>
      <c r="F339" s="252" t="s">
        <v>491</v>
      </c>
      <c r="G339" s="250"/>
      <c r="H339" s="253">
        <v>4.64</v>
      </c>
      <c r="I339" s="254"/>
      <c r="J339" s="250"/>
      <c r="K339" s="250"/>
      <c r="L339" s="255"/>
      <c r="M339" s="256"/>
      <c r="N339" s="257"/>
      <c r="O339" s="257"/>
      <c r="P339" s="257"/>
      <c r="Q339" s="257"/>
      <c r="R339" s="257"/>
      <c r="S339" s="257"/>
      <c r="T339" s="258"/>
      <c r="AT339" s="259" t="s">
        <v>266</v>
      </c>
      <c r="AU339" s="259" t="s">
        <v>89</v>
      </c>
      <c r="AV339" s="13" t="s">
        <v>89</v>
      </c>
      <c r="AW339" s="13" t="s">
        <v>36</v>
      </c>
      <c r="AX339" s="13" t="s">
        <v>80</v>
      </c>
      <c r="AY339" s="259" t="s">
        <v>257</v>
      </c>
    </row>
    <row r="340" spans="2:51" s="14" customFormat="1" ht="12">
      <c r="B340" s="260"/>
      <c r="C340" s="261"/>
      <c r="D340" s="240" t="s">
        <v>266</v>
      </c>
      <c r="E340" s="262" t="s">
        <v>204</v>
      </c>
      <c r="F340" s="263" t="s">
        <v>280</v>
      </c>
      <c r="G340" s="261"/>
      <c r="H340" s="264">
        <v>121.984</v>
      </c>
      <c r="I340" s="265"/>
      <c r="J340" s="261"/>
      <c r="K340" s="261"/>
      <c r="L340" s="266"/>
      <c r="M340" s="267"/>
      <c r="N340" s="268"/>
      <c r="O340" s="268"/>
      <c r="P340" s="268"/>
      <c r="Q340" s="268"/>
      <c r="R340" s="268"/>
      <c r="S340" s="268"/>
      <c r="T340" s="269"/>
      <c r="AT340" s="270" t="s">
        <v>266</v>
      </c>
      <c r="AU340" s="270" t="s">
        <v>89</v>
      </c>
      <c r="AV340" s="14" t="s">
        <v>130</v>
      </c>
      <c r="AW340" s="14" t="s">
        <v>36</v>
      </c>
      <c r="AX340" s="14" t="s">
        <v>80</v>
      </c>
      <c r="AY340" s="270" t="s">
        <v>257</v>
      </c>
    </row>
    <row r="341" spans="2:51" s="15" customFormat="1" ht="12">
      <c r="B341" s="271"/>
      <c r="C341" s="272"/>
      <c r="D341" s="240" t="s">
        <v>266</v>
      </c>
      <c r="E341" s="273" t="s">
        <v>152</v>
      </c>
      <c r="F341" s="274" t="s">
        <v>286</v>
      </c>
      <c r="G341" s="272"/>
      <c r="H341" s="275">
        <v>929.6339999999999</v>
      </c>
      <c r="I341" s="276"/>
      <c r="J341" s="272"/>
      <c r="K341" s="272"/>
      <c r="L341" s="277"/>
      <c r="M341" s="278"/>
      <c r="N341" s="279"/>
      <c r="O341" s="279"/>
      <c r="P341" s="279"/>
      <c r="Q341" s="279"/>
      <c r="R341" s="279"/>
      <c r="S341" s="279"/>
      <c r="T341" s="280"/>
      <c r="AT341" s="281" t="s">
        <v>266</v>
      </c>
      <c r="AU341" s="281" t="s">
        <v>89</v>
      </c>
      <c r="AV341" s="15" t="s">
        <v>264</v>
      </c>
      <c r="AW341" s="15" t="s">
        <v>36</v>
      </c>
      <c r="AX341" s="15" t="s">
        <v>21</v>
      </c>
      <c r="AY341" s="281" t="s">
        <v>257</v>
      </c>
    </row>
    <row r="342" spans="2:65" s="1" customFormat="1" ht="16.5" customHeight="1">
      <c r="B342" s="38"/>
      <c r="C342" s="282" t="s">
        <v>492</v>
      </c>
      <c r="D342" s="293" t="s">
        <v>314</v>
      </c>
      <c r="E342" s="283" t="s">
        <v>493</v>
      </c>
      <c r="F342" s="284" t="s">
        <v>494</v>
      </c>
      <c r="G342" s="285" t="s">
        <v>454</v>
      </c>
      <c r="H342" s="286">
        <v>128.083</v>
      </c>
      <c r="I342" s="287"/>
      <c r="J342" s="288">
        <f>ROUND(I342*H342,2)</f>
        <v>0</v>
      </c>
      <c r="K342" s="284" t="s">
        <v>1</v>
      </c>
      <c r="L342" s="289"/>
      <c r="M342" s="290" t="s">
        <v>1</v>
      </c>
      <c r="N342" s="291" t="s">
        <v>45</v>
      </c>
      <c r="O342" s="86"/>
      <c r="P342" s="234">
        <f>O342*H342</f>
        <v>0</v>
      </c>
      <c r="Q342" s="234">
        <v>0.0004</v>
      </c>
      <c r="R342" s="234">
        <f>Q342*H342</f>
        <v>0.0512332</v>
      </c>
      <c r="S342" s="234">
        <v>0</v>
      </c>
      <c r="T342" s="235">
        <f>S342*H342</f>
        <v>0</v>
      </c>
      <c r="AR342" s="236" t="s">
        <v>308</v>
      </c>
      <c r="AT342" s="236" t="s">
        <v>314</v>
      </c>
      <c r="AU342" s="236" t="s">
        <v>89</v>
      </c>
      <c r="AY342" s="17" t="s">
        <v>257</v>
      </c>
      <c r="BE342" s="237">
        <f>IF(N342="základní",J342,0)</f>
        <v>0</v>
      </c>
      <c r="BF342" s="237">
        <f>IF(N342="snížená",J342,0)</f>
        <v>0</v>
      </c>
      <c r="BG342" s="237">
        <f>IF(N342="zákl. přenesená",J342,0)</f>
        <v>0</v>
      </c>
      <c r="BH342" s="237">
        <f>IF(N342="sníž. přenesená",J342,0)</f>
        <v>0</v>
      </c>
      <c r="BI342" s="237">
        <f>IF(N342="nulová",J342,0)</f>
        <v>0</v>
      </c>
      <c r="BJ342" s="17" t="s">
        <v>21</v>
      </c>
      <c r="BK342" s="237">
        <f>ROUND(I342*H342,2)</f>
        <v>0</v>
      </c>
      <c r="BL342" s="17" t="s">
        <v>264</v>
      </c>
      <c r="BM342" s="236" t="s">
        <v>495</v>
      </c>
    </row>
    <row r="343" spans="2:51" s="12" customFormat="1" ht="12">
      <c r="B343" s="238"/>
      <c r="C343" s="239"/>
      <c r="D343" s="240" t="s">
        <v>266</v>
      </c>
      <c r="E343" s="241" t="s">
        <v>1</v>
      </c>
      <c r="F343" s="242" t="s">
        <v>433</v>
      </c>
      <c r="G343" s="239"/>
      <c r="H343" s="241" t="s">
        <v>1</v>
      </c>
      <c r="I343" s="243"/>
      <c r="J343" s="239"/>
      <c r="K343" s="239"/>
      <c r="L343" s="244"/>
      <c r="M343" s="245"/>
      <c r="N343" s="246"/>
      <c r="O343" s="246"/>
      <c r="P343" s="246"/>
      <c r="Q343" s="246"/>
      <c r="R343" s="246"/>
      <c r="S343" s="246"/>
      <c r="T343" s="247"/>
      <c r="AT343" s="248" t="s">
        <v>266</v>
      </c>
      <c r="AU343" s="248" t="s">
        <v>89</v>
      </c>
      <c r="AV343" s="12" t="s">
        <v>21</v>
      </c>
      <c r="AW343" s="12" t="s">
        <v>36</v>
      </c>
      <c r="AX343" s="12" t="s">
        <v>80</v>
      </c>
      <c r="AY343" s="248" t="s">
        <v>257</v>
      </c>
    </row>
    <row r="344" spans="2:51" s="13" customFormat="1" ht="12">
      <c r="B344" s="249"/>
      <c r="C344" s="250"/>
      <c r="D344" s="240" t="s">
        <v>266</v>
      </c>
      <c r="E344" s="251" t="s">
        <v>1</v>
      </c>
      <c r="F344" s="252" t="s">
        <v>485</v>
      </c>
      <c r="G344" s="250"/>
      <c r="H344" s="253">
        <v>11.6</v>
      </c>
      <c r="I344" s="254"/>
      <c r="J344" s="250"/>
      <c r="K344" s="250"/>
      <c r="L344" s="255"/>
      <c r="M344" s="256"/>
      <c r="N344" s="257"/>
      <c r="O344" s="257"/>
      <c r="P344" s="257"/>
      <c r="Q344" s="257"/>
      <c r="R344" s="257"/>
      <c r="S344" s="257"/>
      <c r="T344" s="258"/>
      <c r="AT344" s="259" t="s">
        <v>266</v>
      </c>
      <c r="AU344" s="259" t="s">
        <v>89</v>
      </c>
      <c r="AV344" s="13" t="s">
        <v>89</v>
      </c>
      <c r="AW344" s="13" t="s">
        <v>36</v>
      </c>
      <c r="AX344" s="13" t="s">
        <v>80</v>
      </c>
      <c r="AY344" s="259" t="s">
        <v>257</v>
      </c>
    </row>
    <row r="345" spans="2:51" s="13" customFormat="1" ht="12">
      <c r="B345" s="249"/>
      <c r="C345" s="250"/>
      <c r="D345" s="240" t="s">
        <v>266</v>
      </c>
      <c r="E345" s="251" t="s">
        <v>1</v>
      </c>
      <c r="F345" s="252" t="s">
        <v>486</v>
      </c>
      <c r="G345" s="250"/>
      <c r="H345" s="253">
        <v>35.46</v>
      </c>
      <c r="I345" s="254"/>
      <c r="J345" s="250"/>
      <c r="K345" s="250"/>
      <c r="L345" s="255"/>
      <c r="M345" s="256"/>
      <c r="N345" s="257"/>
      <c r="O345" s="257"/>
      <c r="P345" s="257"/>
      <c r="Q345" s="257"/>
      <c r="R345" s="257"/>
      <c r="S345" s="257"/>
      <c r="T345" s="258"/>
      <c r="AT345" s="259" t="s">
        <v>266</v>
      </c>
      <c r="AU345" s="259" t="s">
        <v>89</v>
      </c>
      <c r="AV345" s="13" t="s">
        <v>89</v>
      </c>
      <c r="AW345" s="13" t="s">
        <v>36</v>
      </c>
      <c r="AX345" s="13" t="s">
        <v>80</v>
      </c>
      <c r="AY345" s="259" t="s">
        <v>257</v>
      </c>
    </row>
    <row r="346" spans="2:51" s="13" customFormat="1" ht="12">
      <c r="B346" s="249"/>
      <c r="C346" s="250"/>
      <c r="D346" s="240" t="s">
        <v>266</v>
      </c>
      <c r="E346" s="251" t="s">
        <v>1</v>
      </c>
      <c r="F346" s="252" t="s">
        <v>487</v>
      </c>
      <c r="G346" s="250"/>
      <c r="H346" s="253">
        <v>10.668</v>
      </c>
      <c r="I346" s="254"/>
      <c r="J346" s="250"/>
      <c r="K346" s="250"/>
      <c r="L346" s="255"/>
      <c r="M346" s="256"/>
      <c r="N346" s="257"/>
      <c r="O346" s="257"/>
      <c r="P346" s="257"/>
      <c r="Q346" s="257"/>
      <c r="R346" s="257"/>
      <c r="S346" s="257"/>
      <c r="T346" s="258"/>
      <c r="AT346" s="259" t="s">
        <v>266</v>
      </c>
      <c r="AU346" s="259" t="s">
        <v>89</v>
      </c>
      <c r="AV346" s="13" t="s">
        <v>89</v>
      </c>
      <c r="AW346" s="13" t="s">
        <v>36</v>
      </c>
      <c r="AX346" s="13" t="s">
        <v>80</v>
      </c>
      <c r="AY346" s="259" t="s">
        <v>257</v>
      </c>
    </row>
    <row r="347" spans="2:51" s="12" customFormat="1" ht="12">
      <c r="B347" s="238"/>
      <c r="C347" s="239"/>
      <c r="D347" s="240" t="s">
        <v>266</v>
      </c>
      <c r="E347" s="241" t="s">
        <v>1</v>
      </c>
      <c r="F347" s="242" t="s">
        <v>439</v>
      </c>
      <c r="G347" s="239"/>
      <c r="H347" s="241" t="s">
        <v>1</v>
      </c>
      <c r="I347" s="243"/>
      <c r="J347" s="239"/>
      <c r="K347" s="239"/>
      <c r="L347" s="244"/>
      <c r="M347" s="245"/>
      <c r="N347" s="246"/>
      <c r="O347" s="246"/>
      <c r="P347" s="246"/>
      <c r="Q347" s="246"/>
      <c r="R347" s="246"/>
      <c r="S347" s="246"/>
      <c r="T347" s="247"/>
      <c r="AT347" s="248" t="s">
        <v>266</v>
      </c>
      <c r="AU347" s="248" t="s">
        <v>89</v>
      </c>
      <c r="AV347" s="12" t="s">
        <v>21</v>
      </c>
      <c r="AW347" s="12" t="s">
        <v>36</v>
      </c>
      <c r="AX347" s="12" t="s">
        <v>80</v>
      </c>
      <c r="AY347" s="248" t="s">
        <v>257</v>
      </c>
    </row>
    <row r="348" spans="2:51" s="13" customFormat="1" ht="12">
      <c r="B348" s="249"/>
      <c r="C348" s="250"/>
      <c r="D348" s="240" t="s">
        <v>266</v>
      </c>
      <c r="E348" s="251" t="s">
        <v>1</v>
      </c>
      <c r="F348" s="252" t="s">
        <v>488</v>
      </c>
      <c r="G348" s="250"/>
      <c r="H348" s="253">
        <v>33.64</v>
      </c>
      <c r="I348" s="254"/>
      <c r="J348" s="250"/>
      <c r="K348" s="250"/>
      <c r="L348" s="255"/>
      <c r="M348" s="256"/>
      <c r="N348" s="257"/>
      <c r="O348" s="257"/>
      <c r="P348" s="257"/>
      <c r="Q348" s="257"/>
      <c r="R348" s="257"/>
      <c r="S348" s="257"/>
      <c r="T348" s="258"/>
      <c r="AT348" s="259" t="s">
        <v>266</v>
      </c>
      <c r="AU348" s="259" t="s">
        <v>89</v>
      </c>
      <c r="AV348" s="13" t="s">
        <v>89</v>
      </c>
      <c r="AW348" s="13" t="s">
        <v>36</v>
      </c>
      <c r="AX348" s="13" t="s">
        <v>80</v>
      </c>
      <c r="AY348" s="259" t="s">
        <v>257</v>
      </c>
    </row>
    <row r="349" spans="2:51" s="13" customFormat="1" ht="12">
      <c r="B349" s="249"/>
      <c r="C349" s="250"/>
      <c r="D349" s="240" t="s">
        <v>266</v>
      </c>
      <c r="E349" s="251" t="s">
        <v>1</v>
      </c>
      <c r="F349" s="252" t="s">
        <v>489</v>
      </c>
      <c r="G349" s="250"/>
      <c r="H349" s="253">
        <v>21.336</v>
      </c>
      <c r="I349" s="254"/>
      <c r="J349" s="250"/>
      <c r="K349" s="250"/>
      <c r="L349" s="255"/>
      <c r="M349" s="256"/>
      <c r="N349" s="257"/>
      <c r="O349" s="257"/>
      <c r="P349" s="257"/>
      <c r="Q349" s="257"/>
      <c r="R349" s="257"/>
      <c r="S349" s="257"/>
      <c r="T349" s="258"/>
      <c r="AT349" s="259" t="s">
        <v>266</v>
      </c>
      <c r="AU349" s="259" t="s">
        <v>89</v>
      </c>
      <c r="AV349" s="13" t="s">
        <v>89</v>
      </c>
      <c r="AW349" s="13" t="s">
        <v>36</v>
      </c>
      <c r="AX349" s="13" t="s">
        <v>80</v>
      </c>
      <c r="AY349" s="259" t="s">
        <v>257</v>
      </c>
    </row>
    <row r="350" spans="2:51" s="12" customFormat="1" ht="12">
      <c r="B350" s="238"/>
      <c r="C350" s="239"/>
      <c r="D350" s="240" t="s">
        <v>266</v>
      </c>
      <c r="E350" s="241" t="s">
        <v>1</v>
      </c>
      <c r="F350" s="242" t="s">
        <v>443</v>
      </c>
      <c r="G350" s="239"/>
      <c r="H350" s="241" t="s">
        <v>1</v>
      </c>
      <c r="I350" s="243"/>
      <c r="J350" s="239"/>
      <c r="K350" s="239"/>
      <c r="L350" s="244"/>
      <c r="M350" s="245"/>
      <c r="N350" s="246"/>
      <c r="O350" s="246"/>
      <c r="P350" s="246"/>
      <c r="Q350" s="246"/>
      <c r="R350" s="246"/>
      <c r="S350" s="246"/>
      <c r="T350" s="247"/>
      <c r="AT350" s="248" t="s">
        <v>266</v>
      </c>
      <c r="AU350" s="248" t="s">
        <v>89</v>
      </c>
      <c r="AV350" s="12" t="s">
        <v>21</v>
      </c>
      <c r="AW350" s="12" t="s">
        <v>36</v>
      </c>
      <c r="AX350" s="12" t="s">
        <v>80</v>
      </c>
      <c r="AY350" s="248" t="s">
        <v>257</v>
      </c>
    </row>
    <row r="351" spans="2:51" s="13" customFormat="1" ht="12">
      <c r="B351" s="249"/>
      <c r="C351" s="250"/>
      <c r="D351" s="240" t="s">
        <v>266</v>
      </c>
      <c r="E351" s="251" t="s">
        <v>1</v>
      </c>
      <c r="F351" s="252" t="s">
        <v>490</v>
      </c>
      <c r="G351" s="250"/>
      <c r="H351" s="253">
        <v>4.64</v>
      </c>
      <c r="I351" s="254"/>
      <c r="J351" s="250"/>
      <c r="K351" s="250"/>
      <c r="L351" s="255"/>
      <c r="M351" s="256"/>
      <c r="N351" s="257"/>
      <c r="O351" s="257"/>
      <c r="P351" s="257"/>
      <c r="Q351" s="257"/>
      <c r="R351" s="257"/>
      <c r="S351" s="257"/>
      <c r="T351" s="258"/>
      <c r="AT351" s="259" t="s">
        <v>266</v>
      </c>
      <c r="AU351" s="259" t="s">
        <v>89</v>
      </c>
      <c r="AV351" s="13" t="s">
        <v>89</v>
      </c>
      <c r="AW351" s="13" t="s">
        <v>36</v>
      </c>
      <c r="AX351" s="13" t="s">
        <v>80</v>
      </c>
      <c r="AY351" s="259" t="s">
        <v>257</v>
      </c>
    </row>
    <row r="352" spans="2:51" s="12" customFormat="1" ht="12">
      <c r="B352" s="238"/>
      <c r="C352" s="239"/>
      <c r="D352" s="240" t="s">
        <v>266</v>
      </c>
      <c r="E352" s="241" t="s">
        <v>1</v>
      </c>
      <c r="F352" s="242" t="s">
        <v>478</v>
      </c>
      <c r="G352" s="239"/>
      <c r="H352" s="241" t="s">
        <v>1</v>
      </c>
      <c r="I352" s="243"/>
      <c r="J352" s="239"/>
      <c r="K352" s="239"/>
      <c r="L352" s="244"/>
      <c r="M352" s="245"/>
      <c r="N352" s="246"/>
      <c r="O352" s="246"/>
      <c r="P352" s="246"/>
      <c r="Q352" s="246"/>
      <c r="R352" s="246"/>
      <c r="S352" s="246"/>
      <c r="T352" s="247"/>
      <c r="AT352" s="248" t="s">
        <v>266</v>
      </c>
      <c r="AU352" s="248" t="s">
        <v>89</v>
      </c>
      <c r="AV352" s="12" t="s">
        <v>21</v>
      </c>
      <c r="AW352" s="12" t="s">
        <v>36</v>
      </c>
      <c r="AX352" s="12" t="s">
        <v>80</v>
      </c>
      <c r="AY352" s="248" t="s">
        <v>257</v>
      </c>
    </row>
    <row r="353" spans="2:51" s="13" customFormat="1" ht="12">
      <c r="B353" s="249"/>
      <c r="C353" s="250"/>
      <c r="D353" s="240" t="s">
        <v>266</v>
      </c>
      <c r="E353" s="251" t="s">
        <v>1</v>
      </c>
      <c r="F353" s="252" t="s">
        <v>491</v>
      </c>
      <c r="G353" s="250"/>
      <c r="H353" s="253">
        <v>4.64</v>
      </c>
      <c r="I353" s="254"/>
      <c r="J353" s="250"/>
      <c r="K353" s="250"/>
      <c r="L353" s="255"/>
      <c r="M353" s="256"/>
      <c r="N353" s="257"/>
      <c r="O353" s="257"/>
      <c r="P353" s="257"/>
      <c r="Q353" s="257"/>
      <c r="R353" s="257"/>
      <c r="S353" s="257"/>
      <c r="T353" s="258"/>
      <c r="AT353" s="259" t="s">
        <v>266</v>
      </c>
      <c r="AU353" s="259" t="s">
        <v>89</v>
      </c>
      <c r="AV353" s="13" t="s">
        <v>89</v>
      </c>
      <c r="AW353" s="13" t="s">
        <v>36</v>
      </c>
      <c r="AX353" s="13" t="s">
        <v>80</v>
      </c>
      <c r="AY353" s="259" t="s">
        <v>257</v>
      </c>
    </row>
    <row r="354" spans="2:51" s="15" customFormat="1" ht="12">
      <c r="B354" s="271"/>
      <c r="C354" s="272"/>
      <c r="D354" s="240" t="s">
        <v>266</v>
      </c>
      <c r="E354" s="273" t="s">
        <v>1</v>
      </c>
      <c r="F354" s="274" t="s">
        <v>286</v>
      </c>
      <c r="G354" s="272"/>
      <c r="H354" s="275">
        <v>121.984</v>
      </c>
      <c r="I354" s="276"/>
      <c r="J354" s="272"/>
      <c r="K354" s="272"/>
      <c r="L354" s="277"/>
      <c r="M354" s="278"/>
      <c r="N354" s="279"/>
      <c r="O354" s="279"/>
      <c r="P354" s="279"/>
      <c r="Q354" s="279"/>
      <c r="R354" s="279"/>
      <c r="S354" s="279"/>
      <c r="T354" s="280"/>
      <c r="AT354" s="281" t="s">
        <v>266</v>
      </c>
      <c r="AU354" s="281" t="s">
        <v>89</v>
      </c>
      <c r="AV354" s="15" t="s">
        <v>264</v>
      </c>
      <c r="AW354" s="15" t="s">
        <v>36</v>
      </c>
      <c r="AX354" s="15" t="s">
        <v>21</v>
      </c>
      <c r="AY354" s="281" t="s">
        <v>257</v>
      </c>
    </row>
    <row r="355" spans="2:51" s="13" customFormat="1" ht="12">
      <c r="B355" s="249"/>
      <c r="C355" s="250"/>
      <c r="D355" s="240" t="s">
        <v>266</v>
      </c>
      <c r="E355" s="250"/>
      <c r="F355" s="252" t="s">
        <v>496</v>
      </c>
      <c r="G355" s="250"/>
      <c r="H355" s="253">
        <v>128.083</v>
      </c>
      <c r="I355" s="254"/>
      <c r="J355" s="250"/>
      <c r="K355" s="250"/>
      <c r="L355" s="255"/>
      <c r="M355" s="256"/>
      <c r="N355" s="257"/>
      <c r="O355" s="257"/>
      <c r="P355" s="257"/>
      <c r="Q355" s="257"/>
      <c r="R355" s="257"/>
      <c r="S355" s="257"/>
      <c r="T355" s="258"/>
      <c r="AT355" s="259" t="s">
        <v>266</v>
      </c>
      <c r="AU355" s="259" t="s">
        <v>89</v>
      </c>
      <c r="AV355" s="13" t="s">
        <v>89</v>
      </c>
      <c r="AW355" s="13" t="s">
        <v>4</v>
      </c>
      <c r="AX355" s="13" t="s">
        <v>21</v>
      </c>
      <c r="AY355" s="259" t="s">
        <v>257</v>
      </c>
    </row>
    <row r="356" spans="2:65" s="1" customFormat="1" ht="16.5" customHeight="1">
      <c r="B356" s="38"/>
      <c r="C356" s="282" t="s">
        <v>497</v>
      </c>
      <c r="D356" s="293" t="s">
        <v>314</v>
      </c>
      <c r="E356" s="283" t="s">
        <v>498</v>
      </c>
      <c r="F356" s="284" t="s">
        <v>499</v>
      </c>
      <c r="G356" s="285" t="s">
        <v>454</v>
      </c>
      <c r="H356" s="286">
        <v>890.435</v>
      </c>
      <c r="I356" s="287"/>
      <c r="J356" s="288">
        <f>ROUND(I356*H356,2)</f>
        <v>0</v>
      </c>
      <c r="K356" s="284" t="s">
        <v>1</v>
      </c>
      <c r="L356" s="289"/>
      <c r="M356" s="290" t="s">
        <v>1</v>
      </c>
      <c r="N356" s="291" t="s">
        <v>45</v>
      </c>
      <c r="O356" s="86"/>
      <c r="P356" s="234">
        <f>O356*H356</f>
        <v>0</v>
      </c>
      <c r="Q356" s="234">
        <v>3E-05</v>
      </c>
      <c r="R356" s="234">
        <f>Q356*H356</f>
        <v>0.02671305</v>
      </c>
      <c r="S356" s="234">
        <v>0</v>
      </c>
      <c r="T356" s="235">
        <f>S356*H356</f>
        <v>0</v>
      </c>
      <c r="AR356" s="236" t="s">
        <v>308</v>
      </c>
      <c r="AT356" s="236" t="s">
        <v>314</v>
      </c>
      <c r="AU356" s="236" t="s">
        <v>89</v>
      </c>
      <c r="AY356" s="17" t="s">
        <v>257</v>
      </c>
      <c r="BE356" s="237">
        <f>IF(N356="základní",J356,0)</f>
        <v>0</v>
      </c>
      <c r="BF356" s="237">
        <f>IF(N356="snížená",J356,0)</f>
        <v>0</v>
      </c>
      <c r="BG356" s="237">
        <f>IF(N356="zákl. přenesená",J356,0)</f>
        <v>0</v>
      </c>
      <c r="BH356" s="237">
        <f>IF(N356="sníž. přenesená",J356,0)</f>
        <v>0</v>
      </c>
      <c r="BI356" s="237">
        <f>IF(N356="nulová",J356,0)</f>
        <v>0</v>
      </c>
      <c r="BJ356" s="17" t="s">
        <v>21</v>
      </c>
      <c r="BK356" s="237">
        <f>ROUND(I356*H356,2)</f>
        <v>0</v>
      </c>
      <c r="BL356" s="17" t="s">
        <v>264</v>
      </c>
      <c r="BM356" s="236" t="s">
        <v>500</v>
      </c>
    </row>
    <row r="357" spans="2:51" s="13" customFormat="1" ht="12">
      <c r="B357" s="249"/>
      <c r="C357" s="250"/>
      <c r="D357" s="240" t="s">
        <v>266</v>
      </c>
      <c r="E357" s="251" t="s">
        <v>1</v>
      </c>
      <c r="F357" s="252" t="s">
        <v>501</v>
      </c>
      <c r="G357" s="250"/>
      <c r="H357" s="253">
        <v>848.033</v>
      </c>
      <c r="I357" s="254"/>
      <c r="J357" s="250"/>
      <c r="K357" s="250"/>
      <c r="L357" s="255"/>
      <c r="M357" s="256"/>
      <c r="N357" s="257"/>
      <c r="O357" s="257"/>
      <c r="P357" s="257"/>
      <c r="Q357" s="257"/>
      <c r="R357" s="257"/>
      <c r="S357" s="257"/>
      <c r="T357" s="258"/>
      <c r="AT357" s="259" t="s">
        <v>266</v>
      </c>
      <c r="AU357" s="259" t="s">
        <v>89</v>
      </c>
      <c r="AV357" s="13" t="s">
        <v>89</v>
      </c>
      <c r="AW357" s="13" t="s">
        <v>36</v>
      </c>
      <c r="AX357" s="13" t="s">
        <v>80</v>
      </c>
      <c r="AY357" s="259" t="s">
        <v>257</v>
      </c>
    </row>
    <row r="358" spans="2:51" s="15" customFormat="1" ht="12">
      <c r="B358" s="271"/>
      <c r="C358" s="272"/>
      <c r="D358" s="240" t="s">
        <v>266</v>
      </c>
      <c r="E358" s="273" t="s">
        <v>1</v>
      </c>
      <c r="F358" s="274" t="s">
        <v>286</v>
      </c>
      <c r="G358" s="272"/>
      <c r="H358" s="275">
        <v>848.033</v>
      </c>
      <c r="I358" s="276"/>
      <c r="J358" s="272"/>
      <c r="K358" s="272"/>
      <c r="L358" s="277"/>
      <c r="M358" s="278"/>
      <c r="N358" s="279"/>
      <c r="O358" s="279"/>
      <c r="P358" s="279"/>
      <c r="Q358" s="279"/>
      <c r="R358" s="279"/>
      <c r="S358" s="279"/>
      <c r="T358" s="280"/>
      <c r="AT358" s="281" t="s">
        <v>266</v>
      </c>
      <c r="AU358" s="281" t="s">
        <v>89</v>
      </c>
      <c r="AV358" s="15" t="s">
        <v>264</v>
      </c>
      <c r="AW358" s="15" t="s">
        <v>36</v>
      </c>
      <c r="AX358" s="15" t="s">
        <v>21</v>
      </c>
      <c r="AY358" s="281" t="s">
        <v>257</v>
      </c>
    </row>
    <row r="359" spans="2:51" s="13" customFormat="1" ht="12">
      <c r="B359" s="249"/>
      <c r="C359" s="250"/>
      <c r="D359" s="240" t="s">
        <v>266</v>
      </c>
      <c r="E359" s="250"/>
      <c r="F359" s="252" t="s">
        <v>502</v>
      </c>
      <c r="G359" s="250"/>
      <c r="H359" s="253">
        <v>890.435</v>
      </c>
      <c r="I359" s="254"/>
      <c r="J359" s="250"/>
      <c r="K359" s="250"/>
      <c r="L359" s="255"/>
      <c r="M359" s="256"/>
      <c r="N359" s="257"/>
      <c r="O359" s="257"/>
      <c r="P359" s="257"/>
      <c r="Q359" s="257"/>
      <c r="R359" s="257"/>
      <c r="S359" s="257"/>
      <c r="T359" s="258"/>
      <c r="AT359" s="259" t="s">
        <v>266</v>
      </c>
      <c r="AU359" s="259" t="s">
        <v>89</v>
      </c>
      <c r="AV359" s="13" t="s">
        <v>89</v>
      </c>
      <c r="AW359" s="13" t="s">
        <v>4</v>
      </c>
      <c r="AX359" s="13" t="s">
        <v>21</v>
      </c>
      <c r="AY359" s="259" t="s">
        <v>257</v>
      </c>
    </row>
    <row r="360" spans="2:65" s="1" customFormat="1" ht="24" customHeight="1">
      <c r="B360" s="38"/>
      <c r="C360" s="225" t="s">
        <v>503</v>
      </c>
      <c r="D360" s="225" t="s">
        <v>259</v>
      </c>
      <c r="E360" s="226" t="s">
        <v>504</v>
      </c>
      <c r="F360" s="227" t="s">
        <v>505</v>
      </c>
      <c r="G360" s="228" t="s">
        <v>454</v>
      </c>
      <c r="H360" s="229">
        <v>449.8</v>
      </c>
      <c r="I360" s="230"/>
      <c r="J360" s="231">
        <f>ROUND(I360*H360,2)</f>
        <v>0</v>
      </c>
      <c r="K360" s="227" t="s">
        <v>263</v>
      </c>
      <c r="L360" s="43"/>
      <c r="M360" s="232" t="s">
        <v>1</v>
      </c>
      <c r="N360" s="233" t="s">
        <v>45</v>
      </c>
      <c r="O360" s="86"/>
      <c r="P360" s="234">
        <f>O360*H360</f>
        <v>0</v>
      </c>
      <c r="Q360" s="234">
        <v>0</v>
      </c>
      <c r="R360" s="234">
        <f>Q360*H360</f>
        <v>0</v>
      </c>
      <c r="S360" s="234">
        <v>0</v>
      </c>
      <c r="T360" s="235">
        <f>S360*H360</f>
        <v>0</v>
      </c>
      <c r="AR360" s="236" t="s">
        <v>264</v>
      </c>
      <c r="AT360" s="236" t="s">
        <v>259</v>
      </c>
      <c r="AU360" s="236" t="s">
        <v>89</v>
      </c>
      <c r="AY360" s="17" t="s">
        <v>257</v>
      </c>
      <c r="BE360" s="237">
        <f>IF(N360="základní",J360,0)</f>
        <v>0</v>
      </c>
      <c r="BF360" s="237">
        <f>IF(N360="snížená",J360,0)</f>
        <v>0</v>
      </c>
      <c r="BG360" s="237">
        <f>IF(N360="zákl. přenesená",J360,0)</f>
        <v>0</v>
      </c>
      <c r="BH360" s="237">
        <f>IF(N360="sníž. přenesená",J360,0)</f>
        <v>0</v>
      </c>
      <c r="BI360" s="237">
        <f>IF(N360="nulová",J360,0)</f>
        <v>0</v>
      </c>
      <c r="BJ360" s="17" t="s">
        <v>21</v>
      </c>
      <c r="BK360" s="237">
        <f>ROUND(I360*H360,2)</f>
        <v>0</v>
      </c>
      <c r="BL360" s="17" t="s">
        <v>264</v>
      </c>
      <c r="BM360" s="236" t="s">
        <v>506</v>
      </c>
    </row>
    <row r="361" spans="2:51" s="12" customFormat="1" ht="12">
      <c r="B361" s="238"/>
      <c r="C361" s="239"/>
      <c r="D361" s="240" t="s">
        <v>266</v>
      </c>
      <c r="E361" s="241" t="s">
        <v>1</v>
      </c>
      <c r="F361" s="242" t="s">
        <v>433</v>
      </c>
      <c r="G361" s="239"/>
      <c r="H361" s="241" t="s">
        <v>1</v>
      </c>
      <c r="I361" s="243"/>
      <c r="J361" s="239"/>
      <c r="K361" s="239"/>
      <c r="L361" s="244"/>
      <c r="M361" s="245"/>
      <c r="N361" s="246"/>
      <c r="O361" s="246"/>
      <c r="P361" s="246"/>
      <c r="Q361" s="246"/>
      <c r="R361" s="246"/>
      <c r="S361" s="246"/>
      <c r="T361" s="247"/>
      <c r="AT361" s="248" t="s">
        <v>266</v>
      </c>
      <c r="AU361" s="248" t="s">
        <v>89</v>
      </c>
      <c r="AV361" s="12" t="s">
        <v>21</v>
      </c>
      <c r="AW361" s="12" t="s">
        <v>36</v>
      </c>
      <c r="AX361" s="12" t="s">
        <v>80</v>
      </c>
      <c r="AY361" s="248" t="s">
        <v>257</v>
      </c>
    </row>
    <row r="362" spans="2:51" s="13" customFormat="1" ht="12">
      <c r="B362" s="249"/>
      <c r="C362" s="250"/>
      <c r="D362" s="240" t="s">
        <v>266</v>
      </c>
      <c r="E362" s="251" t="s">
        <v>1</v>
      </c>
      <c r="F362" s="252" t="s">
        <v>469</v>
      </c>
      <c r="G362" s="250"/>
      <c r="H362" s="253">
        <v>40.8</v>
      </c>
      <c r="I362" s="254"/>
      <c r="J362" s="250"/>
      <c r="K362" s="250"/>
      <c r="L362" s="255"/>
      <c r="M362" s="256"/>
      <c r="N362" s="257"/>
      <c r="O362" s="257"/>
      <c r="P362" s="257"/>
      <c r="Q362" s="257"/>
      <c r="R362" s="257"/>
      <c r="S362" s="257"/>
      <c r="T362" s="258"/>
      <c r="AT362" s="259" t="s">
        <v>266</v>
      </c>
      <c r="AU362" s="259" t="s">
        <v>89</v>
      </c>
      <c r="AV362" s="13" t="s">
        <v>89</v>
      </c>
      <c r="AW362" s="13" t="s">
        <v>36</v>
      </c>
      <c r="AX362" s="13" t="s">
        <v>80</v>
      </c>
      <c r="AY362" s="259" t="s">
        <v>257</v>
      </c>
    </row>
    <row r="363" spans="2:51" s="13" customFormat="1" ht="12">
      <c r="B363" s="249"/>
      <c r="C363" s="250"/>
      <c r="D363" s="240" t="s">
        <v>266</v>
      </c>
      <c r="E363" s="251" t="s">
        <v>1</v>
      </c>
      <c r="F363" s="252" t="s">
        <v>470</v>
      </c>
      <c r="G363" s="250"/>
      <c r="H363" s="253">
        <v>70.5</v>
      </c>
      <c r="I363" s="254"/>
      <c r="J363" s="250"/>
      <c r="K363" s="250"/>
      <c r="L363" s="255"/>
      <c r="M363" s="256"/>
      <c r="N363" s="257"/>
      <c r="O363" s="257"/>
      <c r="P363" s="257"/>
      <c r="Q363" s="257"/>
      <c r="R363" s="257"/>
      <c r="S363" s="257"/>
      <c r="T363" s="258"/>
      <c r="AT363" s="259" t="s">
        <v>266</v>
      </c>
      <c r="AU363" s="259" t="s">
        <v>89</v>
      </c>
      <c r="AV363" s="13" t="s">
        <v>89</v>
      </c>
      <c r="AW363" s="13" t="s">
        <v>36</v>
      </c>
      <c r="AX363" s="13" t="s">
        <v>80</v>
      </c>
      <c r="AY363" s="259" t="s">
        <v>257</v>
      </c>
    </row>
    <row r="364" spans="2:51" s="13" customFormat="1" ht="12">
      <c r="B364" s="249"/>
      <c r="C364" s="250"/>
      <c r="D364" s="240" t="s">
        <v>266</v>
      </c>
      <c r="E364" s="251" t="s">
        <v>1</v>
      </c>
      <c r="F364" s="252" t="s">
        <v>471</v>
      </c>
      <c r="G364" s="250"/>
      <c r="H364" s="253">
        <v>52.9</v>
      </c>
      <c r="I364" s="254"/>
      <c r="J364" s="250"/>
      <c r="K364" s="250"/>
      <c r="L364" s="255"/>
      <c r="M364" s="256"/>
      <c r="N364" s="257"/>
      <c r="O364" s="257"/>
      <c r="P364" s="257"/>
      <c r="Q364" s="257"/>
      <c r="R364" s="257"/>
      <c r="S364" s="257"/>
      <c r="T364" s="258"/>
      <c r="AT364" s="259" t="s">
        <v>266</v>
      </c>
      <c r="AU364" s="259" t="s">
        <v>89</v>
      </c>
      <c r="AV364" s="13" t="s">
        <v>89</v>
      </c>
      <c r="AW364" s="13" t="s">
        <v>36</v>
      </c>
      <c r="AX364" s="13" t="s">
        <v>80</v>
      </c>
      <c r="AY364" s="259" t="s">
        <v>257</v>
      </c>
    </row>
    <row r="365" spans="2:51" s="13" customFormat="1" ht="12">
      <c r="B365" s="249"/>
      <c r="C365" s="250"/>
      <c r="D365" s="240" t="s">
        <v>266</v>
      </c>
      <c r="E365" s="251" t="s">
        <v>1</v>
      </c>
      <c r="F365" s="252" t="s">
        <v>472</v>
      </c>
      <c r="G365" s="250"/>
      <c r="H365" s="253">
        <v>17.54</v>
      </c>
      <c r="I365" s="254"/>
      <c r="J365" s="250"/>
      <c r="K365" s="250"/>
      <c r="L365" s="255"/>
      <c r="M365" s="256"/>
      <c r="N365" s="257"/>
      <c r="O365" s="257"/>
      <c r="P365" s="257"/>
      <c r="Q365" s="257"/>
      <c r="R365" s="257"/>
      <c r="S365" s="257"/>
      <c r="T365" s="258"/>
      <c r="AT365" s="259" t="s">
        <v>266</v>
      </c>
      <c r="AU365" s="259" t="s">
        <v>89</v>
      </c>
      <c r="AV365" s="13" t="s">
        <v>89</v>
      </c>
      <c r="AW365" s="13" t="s">
        <v>36</v>
      </c>
      <c r="AX365" s="13" t="s">
        <v>80</v>
      </c>
      <c r="AY365" s="259" t="s">
        <v>257</v>
      </c>
    </row>
    <row r="366" spans="2:51" s="13" customFormat="1" ht="12">
      <c r="B366" s="249"/>
      <c r="C366" s="250"/>
      <c r="D366" s="240" t="s">
        <v>266</v>
      </c>
      <c r="E366" s="251" t="s">
        <v>1</v>
      </c>
      <c r="F366" s="252" t="s">
        <v>473</v>
      </c>
      <c r="G366" s="250"/>
      <c r="H366" s="253">
        <v>5.6</v>
      </c>
      <c r="I366" s="254"/>
      <c r="J366" s="250"/>
      <c r="K366" s="250"/>
      <c r="L366" s="255"/>
      <c r="M366" s="256"/>
      <c r="N366" s="257"/>
      <c r="O366" s="257"/>
      <c r="P366" s="257"/>
      <c r="Q366" s="257"/>
      <c r="R366" s="257"/>
      <c r="S366" s="257"/>
      <c r="T366" s="258"/>
      <c r="AT366" s="259" t="s">
        <v>266</v>
      </c>
      <c r="AU366" s="259" t="s">
        <v>89</v>
      </c>
      <c r="AV366" s="13" t="s">
        <v>89</v>
      </c>
      <c r="AW366" s="13" t="s">
        <v>36</v>
      </c>
      <c r="AX366" s="13" t="s">
        <v>80</v>
      </c>
      <c r="AY366" s="259" t="s">
        <v>257</v>
      </c>
    </row>
    <row r="367" spans="2:51" s="14" customFormat="1" ht="12">
      <c r="B367" s="260"/>
      <c r="C367" s="261"/>
      <c r="D367" s="240" t="s">
        <v>266</v>
      </c>
      <c r="E367" s="262" t="s">
        <v>1</v>
      </c>
      <c r="F367" s="263" t="s">
        <v>280</v>
      </c>
      <c r="G367" s="261"/>
      <c r="H367" s="264">
        <v>187.34</v>
      </c>
      <c r="I367" s="265"/>
      <c r="J367" s="261"/>
      <c r="K367" s="261"/>
      <c r="L367" s="266"/>
      <c r="M367" s="267"/>
      <c r="N367" s="268"/>
      <c r="O367" s="268"/>
      <c r="P367" s="268"/>
      <c r="Q367" s="268"/>
      <c r="R367" s="268"/>
      <c r="S367" s="268"/>
      <c r="T367" s="269"/>
      <c r="AT367" s="270" t="s">
        <v>266</v>
      </c>
      <c r="AU367" s="270" t="s">
        <v>89</v>
      </c>
      <c r="AV367" s="14" t="s">
        <v>130</v>
      </c>
      <c r="AW367" s="14" t="s">
        <v>36</v>
      </c>
      <c r="AX367" s="14" t="s">
        <v>80</v>
      </c>
      <c r="AY367" s="270" t="s">
        <v>257</v>
      </c>
    </row>
    <row r="368" spans="2:51" s="12" customFormat="1" ht="12">
      <c r="B368" s="238"/>
      <c r="C368" s="239"/>
      <c r="D368" s="240" t="s">
        <v>266</v>
      </c>
      <c r="E368" s="241" t="s">
        <v>1</v>
      </c>
      <c r="F368" s="242" t="s">
        <v>439</v>
      </c>
      <c r="G368" s="239"/>
      <c r="H368" s="241" t="s">
        <v>1</v>
      </c>
      <c r="I368" s="243"/>
      <c r="J368" s="239"/>
      <c r="K368" s="239"/>
      <c r="L368" s="244"/>
      <c r="M368" s="245"/>
      <c r="N368" s="246"/>
      <c r="O368" s="246"/>
      <c r="P368" s="246"/>
      <c r="Q368" s="246"/>
      <c r="R368" s="246"/>
      <c r="S368" s="246"/>
      <c r="T368" s="247"/>
      <c r="AT368" s="248" t="s">
        <v>266</v>
      </c>
      <c r="AU368" s="248" t="s">
        <v>89</v>
      </c>
      <c r="AV368" s="12" t="s">
        <v>21</v>
      </c>
      <c r="AW368" s="12" t="s">
        <v>36</v>
      </c>
      <c r="AX368" s="12" t="s">
        <v>80</v>
      </c>
      <c r="AY368" s="248" t="s">
        <v>257</v>
      </c>
    </row>
    <row r="369" spans="2:51" s="13" customFormat="1" ht="12">
      <c r="B369" s="249"/>
      <c r="C369" s="250"/>
      <c r="D369" s="240" t="s">
        <v>266</v>
      </c>
      <c r="E369" s="251" t="s">
        <v>1</v>
      </c>
      <c r="F369" s="252" t="s">
        <v>474</v>
      </c>
      <c r="G369" s="250"/>
      <c r="H369" s="253">
        <v>118.32</v>
      </c>
      <c r="I369" s="254"/>
      <c r="J369" s="250"/>
      <c r="K369" s="250"/>
      <c r="L369" s="255"/>
      <c r="M369" s="256"/>
      <c r="N369" s="257"/>
      <c r="O369" s="257"/>
      <c r="P369" s="257"/>
      <c r="Q369" s="257"/>
      <c r="R369" s="257"/>
      <c r="S369" s="257"/>
      <c r="T369" s="258"/>
      <c r="AT369" s="259" t="s">
        <v>266</v>
      </c>
      <c r="AU369" s="259" t="s">
        <v>89</v>
      </c>
      <c r="AV369" s="13" t="s">
        <v>89</v>
      </c>
      <c r="AW369" s="13" t="s">
        <v>36</v>
      </c>
      <c r="AX369" s="13" t="s">
        <v>80</v>
      </c>
      <c r="AY369" s="259" t="s">
        <v>257</v>
      </c>
    </row>
    <row r="370" spans="2:51" s="13" customFormat="1" ht="12">
      <c r="B370" s="249"/>
      <c r="C370" s="250"/>
      <c r="D370" s="240" t="s">
        <v>266</v>
      </c>
      <c r="E370" s="251" t="s">
        <v>1</v>
      </c>
      <c r="F370" s="252" t="s">
        <v>475</v>
      </c>
      <c r="G370" s="250"/>
      <c r="H370" s="253">
        <v>105.8</v>
      </c>
      <c r="I370" s="254"/>
      <c r="J370" s="250"/>
      <c r="K370" s="250"/>
      <c r="L370" s="255"/>
      <c r="M370" s="256"/>
      <c r="N370" s="257"/>
      <c r="O370" s="257"/>
      <c r="P370" s="257"/>
      <c r="Q370" s="257"/>
      <c r="R370" s="257"/>
      <c r="S370" s="257"/>
      <c r="T370" s="258"/>
      <c r="AT370" s="259" t="s">
        <v>266</v>
      </c>
      <c r="AU370" s="259" t="s">
        <v>89</v>
      </c>
      <c r="AV370" s="13" t="s">
        <v>89</v>
      </c>
      <c r="AW370" s="13" t="s">
        <v>36</v>
      </c>
      <c r="AX370" s="13" t="s">
        <v>80</v>
      </c>
      <c r="AY370" s="259" t="s">
        <v>257</v>
      </c>
    </row>
    <row r="371" spans="2:51" s="13" customFormat="1" ht="12">
      <c r="B371" s="249"/>
      <c r="C371" s="250"/>
      <c r="D371" s="240" t="s">
        <v>266</v>
      </c>
      <c r="E371" s="251" t="s">
        <v>1</v>
      </c>
      <c r="F371" s="252" t="s">
        <v>476</v>
      </c>
      <c r="G371" s="250"/>
      <c r="H371" s="253">
        <v>5.7</v>
      </c>
      <c r="I371" s="254"/>
      <c r="J371" s="250"/>
      <c r="K371" s="250"/>
      <c r="L371" s="255"/>
      <c r="M371" s="256"/>
      <c r="N371" s="257"/>
      <c r="O371" s="257"/>
      <c r="P371" s="257"/>
      <c r="Q371" s="257"/>
      <c r="R371" s="257"/>
      <c r="S371" s="257"/>
      <c r="T371" s="258"/>
      <c r="AT371" s="259" t="s">
        <v>266</v>
      </c>
      <c r="AU371" s="259" t="s">
        <v>89</v>
      </c>
      <c r="AV371" s="13" t="s">
        <v>89</v>
      </c>
      <c r="AW371" s="13" t="s">
        <v>36</v>
      </c>
      <c r="AX371" s="13" t="s">
        <v>80</v>
      </c>
      <c r="AY371" s="259" t="s">
        <v>257</v>
      </c>
    </row>
    <row r="372" spans="2:51" s="14" customFormat="1" ht="12">
      <c r="B372" s="260"/>
      <c r="C372" s="261"/>
      <c r="D372" s="240" t="s">
        <v>266</v>
      </c>
      <c r="E372" s="262" t="s">
        <v>1</v>
      </c>
      <c r="F372" s="263" t="s">
        <v>280</v>
      </c>
      <c r="G372" s="261"/>
      <c r="H372" s="264">
        <v>229.82</v>
      </c>
      <c r="I372" s="265"/>
      <c r="J372" s="261"/>
      <c r="K372" s="261"/>
      <c r="L372" s="266"/>
      <c r="M372" s="267"/>
      <c r="N372" s="268"/>
      <c r="O372" s="268"/>
      <c r="P372" s="268"/>
      <c r="Q372" s="268"/>
      <c r="R372" s="268"/>
      <c r="S372" s="268"/>
      <c r="T372" s="269"/>
      <c r="AT372" s="270" t="s">
        <v>266</v>
      </c>
      <c r="AU372" s="270" t="s">
        <v>89</v>
      </c>
      <c r="AV372" s="14" t="s">
        <v>130</v>
      </c>
      <c r="AW372" s="14" t="s">
        <v>36</v>
      </c>
      <c r="AX372" s="14" t="s">
        <v>80</v>
      </c>
      <c r="AY372" s="270" t="s">
        <v>257</v>
      </c>
    </row>
    <row r="373" spans="2:51" s="12" customFormat="1" ht="12">
      <c r="B373" s="238"/>
      <c r="C373" s="239"/>
      <c r="D373" s="240" t="s">
        <v>266</v>
      </c>
      <c r="E373" s="241" t="s">
        <v>1</v>
      </c>
      <c r="F373" s="242" t="s">
        <v>443</v>
      </c>
      <c r="G373" s="239"/>
      <c r="H373" s="241" t="s">
        <v>1</v>
      </c>
      <c r="I373" s="243"/>
      <c r="J373" s="239"/>
      <c r="K373" s="239"/>
      <c r="L373" s="244"/>
      <c r="M373" s="245"/>
      <c r="N373" s="246"/>
      <c r="O373" s="246"/>
      <c r="P373" s="246"/>
      <c r="Q373" s="246"/>
      <c r="R373" s="246"/>
      <c r="S373" s="246"/>
      <c r="T373" s="247"/>
      <c r="AT373" s="248" t="s">
        <v>266</v>
      </c>
      <c r="AU373" s="248" t="s">
        <v>89</v>
      </c>
      <c r="AV373" s="12" t="s">
        <v>21</v>
      </c>
      <c r="AW373" s="12" t="s">
        <v>36</v>
      </c>
      <c r="AX373" s="12" t="s">
        <v>80</v>
      </c>
      <c r="AY373" s="248" t="s">
        <v>257</v>
      </c>
    </row>
    <row r="374" spans="2:51" s="13" customFormat="1" ht="12">
      <c r="B374" s="249"/>
      <c r="C374" s="250"/>
      <c r="D374" s="240" t="s">
        <v>266</v>
      </c>
      <c r="E374" s="251" t="s">
        <v>1</v>
      </c>
      <c r="F374" s="252" t="s">
        <v>477</v>
      </c>
      <c r="G374" s="250"/>
      <c r="H374" s="253">
        <v>16.32</v>
      </c>
      <c r="I374" s="254"/>
      <c r="J374" s="250"/>
      <c r="K374" s="250"/>
      <c r="L374" s="255"/>
      <c r="M374" s="256"/>
      <c r="N374" s="257"/>
      <c r="O374" s="257"/>
      <c r="P374" s="257"/>
      <c r="Q374" s="257"/>
      <c r="R374" s="257"/>
      <c r="S374" s="257"/>
      <c r="T374" s="258"/>
      <c r="AT374" s="259" t="s">
        <v>266</v>
      </c>
      <c r="AU374" s="259" t="s">
        <v>89</v>
      </c>
      <c r="AV374" s="13" t="s">
        <v>89</v>
      </c>
      <c r="AW374" s="13" t="s">
        <v>36</v>
      </c>
      <c r="AX374" s="13" t="s">
        <v>80</v>
      </c>
      <c r="AY374" s="259" t="s">
        <v>257</v>
      </c>
    </row>
    <row r="375" spans="2:51" s="14" customFormat="1" ht="12">
      <c r="B375" s="260"/>
      <c r="C375" s="261"/>
      <c r="D375" s="240" t="s">
        <v>266</v>
      </c>
      <c r="E375" s="262" t="s">
        <v>1</v>
      </c>
      <c r="F375" s="263" t="s">
        <v>280</v>
      </c>
      <c r="G375" s="261"/>
      <c r="H375" s="264">
        <v>16.32</v>
      </c>
      <c r="I375" s="265"/>
      <c r="J375" s="261"/>
      <c r="K375" s="261"/>
      <c r="L375" s="266"/>
      <c r="M375" s="267"/>
      <c r="N375" s="268"/>
      <c r="O375" s="268"/>
      <c r="P375" s="268"/>
      <c r="Q375" s="268"/>
      <c r="R375" s="268"/>
      <c r="S375" s="268"/>
      <c r="T375" s="269"/>
      <c r="AT375" s="270" t="s">
        <v>266</v>
      </c>
      <c r="AU375" s="270" t="s">
        <v>89</v>
      </c>
      <c r="AV375" s="14" t="s">
        <v>130</v>
      </c>
      <c r="AW375" s="14" t="s">
        <v>36</v>
      </c>
      <c r="AX375" s="14" t="s">
        <v>80</v>
      </c>
      <c r="AY375" s="270" t="s">
        <v>257</v>
      </c>
    </row>
    <row r="376" spans="2:51" s="12" customFormat="1" ht="12">
      <c r="B376" s="238"/>
      <c r="C376" s="239"/>
      <c r="D376" s="240" t="s">
        <v>266</v>
      </c>
      <c r="E376" s="241" t="s">
        <v>1</v>
      </c>
      <c r="F376" s="242" t="s">
        <v>445</v>
      </c>
      <c r="G376" s="239"/>
      <c r="H376" s="241" t="s">
        <v>1</v>
      </c>
      <c r="I376" s="243"/>
      <c r="J376" s="239"/>
      <c r="K376" s="239"/>
      <c r="L376" s="244"/>
      <c r="M376" s="245"/>
      <c r="N376" s="246"/>
      <c r="O376" s="246"/>
      <c r="P376" s="246"/>
      <c r="Q376" s="246"/>
      <c r="R376" s="246"/>
      <c r="S376" s="246"/>
      <c r="T376" s="247"/>
      <c r="AT376" s="248" t="s">
        <v>266</v>
      </c>
      <c r="AU376" s="248" t="s">
        <v>89</v>
      </c>
      <c r="AV376" s="12" t="s">
        <v>21</v>
      </c>
      <c r="AW376" s="12" t="s">
        <v>36</v>
      </c>
      <c r="AX376" s="12" t="s">
        <v>80</v>
      </c>
      <c r="AY376" s="248" t="s">
        <v>257</v>
      </c>
    </row>
    <row r="377" spans="2:51" s="13" customFormat="1" ht="12">
      <c r="B377" s="249"/>
      <c r="C377" s="250"/>
      <c r="D377" s="240" t="s">
        <v>266</v>
      </c>
      <c r="E377" s="251" t="s">
        <v>1</v>
      </c>
      <c r="F377" s="252" t="s">
        <v>477</v>
      </c>
      <c r="G377" s="250"/>
      <c r="H377" s="253">
        <v>16.32</v>
      </c>
      <c r="I377" s="254"/>
      <c r="J377" s="250"/>
      <c r="K377" s="250"/>
      <c r="L377" s="255"/>
      <c r="M377" s="256"/>
      <c r="N377" s="257"/>
      <c r="O377" s="257"/>
      <c r="P377" s="257"/>
      <c r="Q377" s="257"/>
      <c r="R377" s="257"/>
      <c r="S377" s="257"/>
      <c r="T377" s="258"/>
      <c r="AT377" s="259" t="s">
        <v>266</v>
      </c>
      <c r="AU377" s="259" t="s">
        <v>89</v>
      </c>
      <c r="AV377" s="13" t="s">
        <v>89</v>
      </c>
      <c r="AW377" s="13" t="s">
        <v>36</v>
      </c>
      <c r="AX377" s="13" t="s">
        <v>80</v>
      </c>
      <c r="AY377" s="259" t="s">
        <v>257</v>
      </c>
    </row>
    <row r="378" spans="2:51" s="15" customFormat="1" ht="12">
      <c r="B378" s="271"/>
      <c r="C378" s="272"/>
      <c r="D378" s="240" t="s">
        <v>266</v>
      </c>
      <c r="E378" s="273" t="s">
        <v>197</v>
      </c>
      <c r="F378" s="274" t="s">
        <v>286</v>
      </c>
      <c r="G378" s="272"/>
      <c r="H378" s="275">
        <v>449.8</v>
      </c>
      <c r="I378" s="276"/>
      <c r="J378" s="272"/>
      <c r="K378" s="272"/>
      <c r="L378" s="277"/>
      <c r="M378" s="278"/>
      <c r="N378" s="279"/>
      <c r="O378" s="279"/>
      <c r="P378" s="279"/>
      <c r="Q378" s="279"/>
      <c r="R378" s="279"/>
      <c r="S378" s="279"/>
      <c r="T378" s="280"/>
      <c r="AT378" s="281" t="s">
        <v>266</v>
      </c>
      <c r="AU378" s="281" t="s">
        <v>89</v>
      </c>
      <c r="AV378" s="15" t="s">
        <v>264</v>
      </c>
      <c r="AW378" s="15" t="s">
        <v>36</v>
      </c>
      <c r="AX378" s="15" t="s">
        <v>21</v>
      </c>
      <c r="AY378" s="281" t="s">
        <v>257</v>
      </c>
    </row>
    <row r="379" spans="2:65" s="1" customFormat="1" ht="16.5" customHeight="1">
      <c r="B379" s="38"/>
      <c r="C379" s="282" t="s">
        <v>507</v>
      </c>
      <c r="D379" s="282" t="s">
        <v>314</v>
      </c>
      <c r="E379" s="283" t="s">
        <v>508</v>
      </c>
      <c r="F379" s="284" t="s">
        <v>509</v>
      </c>
      <c r="G379" s="285" t="s">
        <v>454</v>
      </c>
      <c r="H379" s="286">
        <v>495.905</v>
      </c>
      <c r="I379" s="287"/>
      <c r="J379" s="288">
        <f>ROUND(I379*H379,2)</f>
        <v>0</v>
      </c>
      <c r="K379" s="284" t="s">
        <v>263</v>
      </c>
      <c r="L379" s="289"/>
      <c r="M379" s="290" t="s">
        <v>1</v>
      </c>
      <c r="N379" s="291" t="s">
        <v>45</v>
      </c>
      <c r="O379" s="86"/>
      <c r="P379" s="234">
        <f>O379*H379</f>
        <v>0</v>
      </c>
      <c r="Q379" s="234">
        <v>3E-05</v>
      </c>
      <c r="R379" s="234">
        <f>Q379*H379</f>
        <v>0.014877149999999999</v>
      </c>
      <c r="S379" s="234">
        <v>0</v>
      </c>
      <c r="T379" s="235">
        <f>S379*H379</f>
        <v>0</v>
      </c>
      <c r="AR379" s="236" t="s">
        <v>308</v>
      </c>
      <c r="AT379" s="236" t="s">
        <v>314</v>
      </c>
      <c r="AU379" s="236" t="s">
        <v>89</v>
      </c>
      <c r="AY379" s="17" t="s">
        <v>257</v>
      </c>
      <c r="BE379" s="237">
        <f>IF(N379="základní",J379,0)</f>
        <v>0</v>
      </c>
      <c r="BF379" s="237">
        <f>IF(N379="snížená",J379,0)</f>
        <v>0</v>
      </c>
      <c r="BG379" s="237">
        <f>IF(N379="zákl. přenesená",J379,0)</f>
        <v>0</v>
      </c>
      <c r="BH379" s="237">
        <f>IF(N379="sníž. přenesená",J379,0)</f>
        <v>0</v>
      </c>
      <c r="BI379" s="237">
        <f>IF(N379="nulová",J379,0)</f>
        <v>0</v>
      </c>
      <c r="BJ379" s="17" t="s">
        <v>21</v>
      </c>
      <c r="BK379" s="237">
        <f>ROUND(I379*H379,2)</f>
        <v>0</v>
      </c>
      <c r="BL379" s="17" t="s">
        <v>264</v>
      </c>
      <c r="BM379" s="236" t="s">
        <v>510</v>
      </c>
    </row>
    <row r="380" spans="2:51" s="13" customFormat="1" ht="12">
      <c r="B380" s="249"/>
      <c r="C380" s="250"/>
      <c r="D380" s="240" t="s">
        <v>266</v>
      </c>
      <c r="E380" s="251" t="s">
        <v>1</v>
      </c>
      <c r="F380" s="252" t="s">
        <v>511</v>
      </c>
      <c r="G380" s="250"/>
      <c r="H380" s="253">
        <v>472.29</v>
      </c>
      <c r="I380" s="254"/>
      <c r="J380" s="250"/>
      <c r="K380" s="250"/>
      <c r="L380" s="255"/>
      <c r="M380" s="256"/>
      <c r="N380" s="257"/>
      <c r="O380" s="257"/>
      <c r="P380" s="257"/>
      <c r="Q380" s="257"/>
      <c r="R380" s="257"/>
      <c r="S380" s="257"/>
      <c r="T380" s="258"/>
      <c r="AT380" s="259" t="s">
        <v>266</v>
      </c>
      <c r="AU380" s="259" t="s">
        <v>89</v>
      </c>
      <c r="AV380" s="13" t="s">
        <v>89</v>
      </c>
      <c r="AW380" s="13" t="s">
        <v>36</v>
      </c>
      <c r="AX380" s="13" t="s">
        <v>80</v>
      </c>
      <c r="AY380" s="259" t="s">
        <v>257</v>
      </c>
    </row>
    <row r="381" spans="2:51" s="15" customFormat="1" ht="12">
      <c r="B381" s="271"/>
      <c r="C381" s="272"/>
      <c r="D381" s="240" t="s">
        <v>266</v>
      </c>
      <c r="E381" s="273" t="s">
        <v>1</v>
      </c>
      <c r="F381" s="274" t="s">
        <v>286</v>
      </c>
      <c r="G381" s="272"/>
      <c r="H381" s="275">
        <v>472.29</v>
      </c>
      <c r="I381" s="276"/>
      <c r="J381" s="272"/>
      <c r="K381" s="272"/>
      <c r="L381" s="277"/>
      <c r="M381" s="278"/>
      <c r="N381" s="279"/>
      <c r="O381" s="279"/>
      <c r="P381" s="279"/>
      <c r="Q381" s="279"/>
      <c r="R381" s="279"/>
      <c r="S381" s="279"/>
      <c r="T381" s="280"/>
      <c r="AT381" s="281" t="s">
        <v>266</v>
      </c>
      <c r="AU381" s="281" t="s">
        <v>89</v>
      </c>
      <c r="AV381" s="15" t="s">
        <v>264</v>
      </c>
      <c r="AW381" s="15" t="s">
        <v>36</v>
      </c>
      <c r="AX381" s="15" t="s">
        <v>21</v>
      </c>
      <c r="AY381" s="281" t="s">
        <v>257</v>
      </c>
    </row>
    <row r="382" spans="2:51" s="13" customFormat="1" ht="12">
      <c r="B382" s="249"/>
      <c r="C382" s="250"/>
      <c r="D382" s="240" t="s">
        <v>266</v>
      </c>
      <c r="E382" s="250"/>
      <c r="F382" s="252" t="s">
        <v>512</v>
      </c>
      <c r="G382" s="250"/>
      <c r="H382" s="253">
        <v>495.905</v>
      </c>
      <c r="I382" s="254"/>
      <c r="J382" s="250"/>
      <c r="K382" s="250"/>
      <c r="L382" s="255"/>
      <c r="M382" s="256"/>
      <c r="N382" s="257"/>
      <c r="O382" s="257"/>
      <c r="P382" s="257"/>
      <c r="Q382" s="257"/>
      <c r="R382" s="257"/>
      <c r="S382" s="257"/>
      <c r="T382" s="258"/>
      <c r="AT382" s="259" t="s">
        <v>266</v>
      </c>
      <c r="AU382" s="259" t="s">
        <v>89</v>
      </c>
      <c r="AV382" s="13" t="s">
        <v>89</v>
      </c>
      <c r="AW382" s="13" t="s">
        <v>4</v>
      </c>
      <c r="AX382" s="13" t="s">
        <v>21</v>
      </c>
      <c r="AY382" s="259" t="s">
        <v>257</v>
      </c>
    </row>
    <row r="383" spans="2:65" s="1" customFormat="1" ht="24" customHeight="1">
      <c r="B383" s="38"/>
      <c r="C383" s="225" t="s">
        <v>513</v>
      </c>
      <c r="D383" s="225" t="s">
        <v>259</v>
      </c>
      <c r="E383" s="226" t="s">
        <v>514</v>
      </c>
      <c r="F383" s="227" t="s">
        <v>515</v>
      </c>
      <c r="G383" s="228" t="s">
        <v>262</v>
      </c>
      <c r="H383" s="229">
        <v>54.049</v>
      </c>
      <c r="I383" s="230"/>
      <c r="J383" s="231">
        <f>ROUND(I383*H383,2)</f>
        <v>0</v>
      </c>
      <c r="K383" s="227" t="s">
        <v>263</v>
      </c>
      <c r="L383" s="43"/>
      <c r="M383" s="232" t="s">
        <v>1</v>
      </c>
      <c r="N383" s="233" t="s">
        <v>45</v>
      </c>
      <c r="O383" s="86"/>
      <c r="P383" s="234">
        <f>O383*H383</f>
        <v>0</v>
      </c>
      <c r="Q383" s="234">
        <v>0.00825</v>
      </c>
      <c r="R383" s="234">
        <f>Q383*H383</f>
        <v>0.44590425</v>
      </c>
      <c r="S383" s="234">
        <v>0</v>
      </c>
      <c r="T383" s="235">
        <f>S383*H383</f>
        <v>0</v>
      </c>
      <c r="AR383" s="236" t="s">
        <v>264</v>
      </c>
      <c r="AT383" s="236" t="s">
        <v>259</v>
      </c>
      <c r="AU383" s="236" t="s">
        <v>89</v>
      </c>
      <c r="AY383" s="17" t="s">
        <v>257</v>
      </c>
      <c r="BE383" s="237">
        <f>IF(N383="základní",J383,0)</f>
        <v>0</v>
      </c>
      <c r="BF383" s="237">
        <f>IF(N383="snížená",J383,0)</f>
        <v>0</v>
      </c>
      <c r="BG383" s="237">
        <f>IF(N383="zákl. přenesená",J383,0)</f>
        <v>0</v>
      </c>
      <c r="BH383" s="237">
        <f>IF(N383="sníž. přenesená",J383,0)</f>
        <v>0</v>
      </c>
      <c r="BI383" s="237">
        <f>IF(N383="nulová",J383,0)</f>
        <v>0</v>
      </c>
      <c r="BJ383" s="17" t="s">
        <v>21</v>
      </c>
      <c r="BK383" s="237">
        <f>ROUND(I383*H383,2)</f>
        <v>0</v>
      </c>
      <c r="BL383" s="17" t="s">
        <v>264</v>
      </c>
      <c r="BM383" s="236" t="s">
        <v>516</v>
      </c>
    </row>
    <row r="384" spans="2:51" s="12" customFormat="1" ht="12">
      <c r="B384" s="238"/>
      <c r="C384" s="239"/>
      <c r="D384" s="240" t="s">
        <v>266</v>
      </c>
      <c r="E384" s="241" t="s">
        <v>1</v>
      </c>
      <c r="F384" s="242" t="s">
        <v>433</v>
      </c>
      <c r="G384" s="239"/>
      <c r="H384" s="241" t="s">
        <v>1</v>
      </c>
      <c r="I384" s="243"/>
      <c r="J384" s="239"/>
      <c r="K384" s="239"/>
      <c r="L384" s="244"/>
      <c r="M384" s="245"/>
      <c r="N384" s="246"/>
      <c r="O384" s="246"/>
      <c r="P384" s="246"/>
      <c r="Q384" s="246"/>
      <c r="R384" s="246"/>
      <c r="S384" s="246"/>
      <c r="T384" s="247"/>
      <c r="AT384" s="248" t="s">
        <v>266</v>
      </c>
      <c r="AU384" s="248" t="s">
        <v>89</v>
      </c>
      <c r="AV384" s="12" t="s">
        <v>21</v>
      </c>
      <c r="AW384" s="12" t="s">
        <v>36</v>
      </c>
      <c r="AX384" s="12" t="s">
        <v>80</v>
      </c>
      <c r="AY384" s="248" t="s">
        <v>257</v>
      </c>
    </row>
    <row r="385" spans="2:51" s="13" customFormat="1" ht="12">
      <c r="B385" s="249"/>
      <c r="C385" s="250"/>
      <c r="D385" s="240" t="s">
        <v>266</v>
      </c>
      <c r="E385" s="251" t="s">
        <v>1</v>
      </c>
      <c r="F385" s="252" t="s">
        <v>517</v>
      </c>
      <c r="G385" s="250"/>
      <c r="H385" s="253">
        <v>3.596</v>
      </c>
      <c r="I385" s="254"/>
      <c r="J385" s="250"/>
      <c r="K385" s="250"/>
      <c r="L385" s="255"/>
      <c r="M385" s="256"/>
      <c r="N385" s="257"/>
      <c r="O385" s="257"/>
      <c r="P385" s="257"/>
      <c r="Q385" s="257"/>
      <c r="R385" s="257"/>
      <c r="S385" s="257"/>
      <c r="T385" s="258"/>
      <c r="AT385" s="259" t="s">
        <v>266</v>
      </c>
      <c r="AU385" s="259" t="s">
        <v>89</v>
      </c>
      <c r="AV385" s="13" t="s">
        <v>89</v>
      </c>
      <c r="AW385" s="13" t="s">
        <v>36</v>
      </c>
      <c r="AX385" s="13" t="s">
        <v>80</v>
      </c>
      <c r="AY385" s="259" t="s">
        <v>257</v>
      </c>
    </row>
    <row r="386" spans="2:51" s="13" customFormat="1" ht="12">
      <c r="B386" s="249"/>
      <c r="C386" s="250"/>
      <c r="D386" s="240" t="s">
        <v>266</v>
      </c>
      <c r="E386" s="251" t="s">
        <v>1</v>
      </c>
      <c r="F386" s="252" t="s">
        <v>518</v>
      </c>
      <c r="G386" s="250"/>
      <c r="H386" s="253">
        <v>10.993</v>
      </c>
      <c r="I386" s="254"/>
      <c r="J386" s="250"/>
      <c r="K386" s="250"/>
      <c r="L386" s="255"/>
      <c r="M386" s="256"/>
      <c r="N386" s="257"/>
      <c r="O386" s="257"/>
      <c r="P386" s="257"/>
      <c r="Q386" s="257"/>
      <c r="R386" s="257"/>
      <c r="S386" s="257"/>
      <c r="T386" s="258"/>
      <c r="AT386" s="259" t="s">
        <v>266</v>
      </c>
      <c r="AU386" s="259" t="s">
        <v>89</v>
      </c>
      <c r="AV386" s="13" t="s">
        <v>89</v>
      </c>
      <c r="AW386" s="13" t="s">
        <v>36</v>
      </c>
      <c r="AX386" s="13" t="s">
        <v>80</v>
      </c>
      <c r="AY386" s="259" t="s">
        <v>257</v>
      </c>
    </row>
    <row r="387" spans="2:51" s="13" customFormat="1" ht="12">
      <c r="B387" s="249"/>
      <c r="C387" s="250"/>
      <c r="D387" s="240" t="s">
        <v>266</v>
      </c>
      <c r="E387" s="251" t="s">
        <v>1</v>
      </c>
      <c r="F387" s="252" t="s">
        <v>519</v>
      </c>
      <c r="G387" s="250"/>
      <c r="H387" s="253">
        <v>6.975</v>
      </c>
      <c r="I387" s="254"/>
      <c r="J387" s="250"/>
      <c r="K387" s="250"/>
      <c r="L387" s="255"/>
      <c r="M387" s="256"/>
      <c r="N387" s="257"/>
      <c r="O387" s="257"/>
      <c r="P387" s="257"/>
      <c r="Q387" s="257"/>
      <c r="R387" s="257"/>
      <c r="S387" s="257"/>
      <c r="T387" s="258"/>
      <c r="AT387" s="259" t="s">
        <v>266</v>
      </c>
      <c r="AU387" s="259" t="s">
        <v>89</v>
      </c>
      <c r="AV387" s="13" t="s">
        <v>89</v>
      </c>
      <c r="AW387" s="13" t="s">
        <v>36</v>
      </c>
      <c r="AX387" s="13" t="s">
        <v>80</v>
      </c>
      <c r="AY387" s="259" t="s">
        <v>257</v>
      </c>
    </row>
    <row r="388" spans="2:51" s="14" customFormat="1" ht="12">
      <c r="B388" s="260"/>
      <c r="C388" s="261"/>
      <c r="D388" s="240" t="s">
        <v>266</v>
      </c>
      <c r="E388" s="262" t="s">
        <v>1</v>
      </c>
      <c r="F388" s="263" t="s">
        <v>280</v>
      </c>
      <c r="G388" s="261"/>
      <c r="H388" s="264">
        <v>21.564</v>
      </c>
      <c r="I388" s="265"/>
      <c r="J388" s="261"/>
      <c r="K388" s="261"/>
      <c r="L388" s="266"/>
      <c r="M388" s="267"/>
      <c r="N388" s="268"/>
      <c r="O388" s="268"/>
      <c r="P388" s="268"/>
      <c r="Q388" s="268"/>
      <c r="R388" s="268"/>
      <c r="S388" s="268"/>
      <c r="T388" s="269"/>
      <c r="AT388" s="270" t="s">
        <v>266</v>
      </c>
      <c r="AU388" s="270" t="s">
        <v>89</v>
      </c>
      <c r="AV388" s="14" t="s">
        <v>130</v>
      </c>
      <c r="AW388" s="14" t="s">
        <v>36</v>
      </c>
      <c r="AX388" s="14" t="s">
        <v>80</v>
      </c>
      <c r="AY388" s="270" t="s">
        <v>257</v>
      </c>
    </row>
    <row r="389" spans="2:51" s="12" customFormat="1" ht="12">
      <c r="B389" s="238"/>
      <c r="C389" s="239"/>
      <c r="D389" s="240" t="s">
        <v>266</v>
      </c>
      <c r="E389" s="241" t="s">
        <v>1</v>
      </c>
      <c r="F389" s="242" t="s">
        <v>439</v>
      </c>
      <c r="G389" s="239"/>
      <c r="H389" s="241" t="s">
        <v>1</v>
      </c>
      <c r="I389" s="243"/>
      <c r="J389" s="239"/>
      <c r="K389" s="239"/>
      <c r="L389" s="244"/>
      <c r="M389" s="245"/>
      <c r="N389" s="246"/>
      <c r="O389" s="246"/>
      <c r="P389" s="246"/>
      <c r="Q389" s="246"/>
      <c r="R389" s="246"/>
      <c r="S389" s="246"/>
      <c r="T389" s="247"/>
      <c r="AT389" s="248" t="s">
        <v>266</v>
      </c>
      <c r="AU389" s="248" t="s">
        <v>89</v>
      </c>
      <c r="AV389" s="12" t="s">
        <v>21</v>
      </c>
      <c r="AW389" s="12" t="s">
        <v>36</v>
      </c>
      <c r="AX389" s="12" t="s">
        <v>80</v>
      </c>
      <c r="AY389" s="248" t="s">
        <v>257</v>
      </c>
    </row>
    <row r="390" spans="2:51" s="13" customFormat="1" ht="12">
      <c r="B390" s="249"/>
      <c r="C390" s="250"/>
      <c r="D390" s="240" t="s">
        <v>266</v>
      </c>
      <c r="E390" s="251" t="s">
        <v>1</v>
      </c>
      <c r="F390" s="252" t="s">
        <v>520</v>
      </c>
      <c r="G390" s="250"/>
      <c r="H390" s="253">
        <v>10.428</v>
      </c>
      <c r="I390" s="254"/>
      <c r="J390" s="250"/>
      <c r="K390" s="250"/>
      <c r="L390" s="255"/>
      <c r="M390" s="256"/>
      <c r="N390" s="257"/>
      <c r="O390" s="257"/>
      <c r="P390" s="257"/>
      <c r="Q390" s="257"/>
      <c r="R390" s="257"/>
      <c r="S390" s="257"/>
      <c r="T390" s="258"/>
      <c r="AT390" s="259" t="s">
        <v>266</v>
      </c>
      <c r="AU390" s="259" t="s">
        <v>89</v>
      </c>
      <c r="AV390" s="13" t="s">
        <v>89</v>
      </c>
      <c r="AW390" s="13" t="s">
        <v>36</v>
      </c>
      <c r="AX390" s="13" t="s">
        <v>80</v>
      </c>
      <c r="AY390" s="259" t="s">
        <v>257</v>
      </c>
    </row>
    <row r="391" spans="2:51" s="13" customFormat="1" ht="12">
      <c r="B391" s="249"/>
      <c r="C391" s="250"/>
      <c r="D391" s="240" t="s">
        <v>266</v>
      </c>
      <c r="E391" s="251" t="s">
        <v>1</v>
      </c>
      <c r="F391" s="252" t="s">
        <v>521</v>
      </c>
      <c r="G391" s="250"/>
      <c r="H391" s="253">
        <v>19.181</v>
      </c>
      <c r="I391" s="254"/>
      <c r="J391" s="250"/>
      <c r="K391" s="250"/>
      <c r="L391" s="255"/>
      <c r="M391" s="256"/>
      <c r="N391" s="257"/>
      <c r="O391" s="257"/>
      <c r="P391" s="257"/>
      <c r="Q391" s="257"/>
      <c r="R391" s="257"/>
      <c r="S391" s="257"/>
      <c r="T391" s="258"/>
      <c r="AT391" s="259" t="s">
        <v>266</v>
      </c>
      <c r="AU391" s="259" t="s">
        <v>89</v>
      </c>
      <c r="AV391" s="13" t="s">
        <v>89</v>
      </c>
      <c r="AW391" s="13" t="s">
        <v>36</v>
      </c>
      <c r="AX391" s="13" t="s">
        <v>80</v>
      </c>
      <c r="AY391" s="259" t="s">
        <v>257</v>
      </c>
    </row>
    <row r="392" spans="2:51" s="14" customFormat="1" ht="12">
      <c r="B392" s="260"/>
      <c r="C392" s="261"/>
      <c r="D392" s="240" t="s">
        <v>266</v>
      </c>
      <c r="E392" s="262" t="s">
        <v>1</v>
      </c>
      <c r="F392" s="263" t="s">
        <v>280</v>
      </c>
      <c r="G392" s="261"/>
      <c r="H392" s="264">
        <v>29.609</v>
      </c>
      <c r="I392" s="265"/>
      <c r="J392" s="261"/>
      <c r="K392" s="261"/>
      <c r="L392" s="266"/>
      <c r="M392" s="267"/>
      <c r="N392" s="268"/>
      <c r="O392" s="268"/>
      <c r="P392" s="268"/>
      <c r="Q392" s="268"/>
      <c r="R392" s="268"/>
      <c r="S392" s="268"/>
      <c r="T392" s="269"/>
      <c r="AT392" s="270" t="s">
        <v>266</v>
      </c>
      <c r="AU392" s="270" t="s">
        <v>89</v>
      </c>
      <c r="AV392" s="14" t="s">
        <v>130</v>
      </c>
      <c r="AW392" s="14" t="s">
        <v>36</v>
      </c>
      <c r="AX392" s="14" t="s">
        <v>80</v>
      </c>
      <c r="AY392" s="270" t="s">
        <v>257</v>
      </c>
    </row>
    <row r="393" spans="2:51" s="12" customFormat="1" ht="12">
      <c r="B393" s="238"/>
      <c r="C393" s="239"/>
      <c r="D393" s="240" t="s">
        <v>266</v>
      </c>
      <c r="E393" s="241" t="s">
        <v>1</v>
      </c>
      <c r="F393" s="242" t="s">
        <v>443</v>
      </c>
      <c r="G393" s="239"/>
      <c r="H393" s="241" t="s">
        <v>1</v>
      </c>
      <c r="I393" s="243"/>
      <c r="J393" s="239"/>
      <c r="K393" s="239"/>
      <c r="L393" s="244"/>
      <c r="M393" s="245"/>
      <c r="N393" s="246"/>
      <c r="O393" s="246"/>
      <c r="P393" s="246"/>
      <c r="Q393" s="246"/>
      <c r="R393" s="246"/>
      <c r="S393" s="246"/>
      <c r="T393" s="247"/>
      <c r="AT393" s="248" t="s">
        <v>266</v>
      </c>
      <c r="AU393" s="248" t="s">
        <v>89</v>
      </c>
      <c r="AV393" s="12" t="s">
        <v>21</v>
      </c>
      <c r="AW393" s="12" t="s">
        <v>36</v>
      </c>
      <c r="AX393" s="12" t="s">
        <v>80</v>
      </c>
      <c r="AY393" s="248" t="s">
        <v>257</v>
      </c>
    </row>
    <row r="394" spans="2:51" s="13" customFormat="1" ht="12">
      <c r="B394" s="249"/>
      <c r="C394" s="250"/>
      <c r="D394" s="240" t="s">
        <v>266</v>
      </c>
      <c r="E394" s="251" t="s">
        <v>1</v>
      </c>
      <c r="F394" s="252" t="s">
        <v>522</v>
      </c>
      <c r="G394" s="250"/>
      <c r="H394" s="253">
        <v>1.438</v>
      </c>
      <c r="I394" s="254"/>
      <c r="J394" s="250"/>
      <c r="K394" s="250"/>
      <c r="L394" s="255"/>
      <c r="M394" s="256"/>
      <c r="N394" s="257"/>
      <c r="O394" s="257"/>
      <c r="P394" s="257"/>
      <c r="Q394" s="257"/>
      <c r="R394" s="257"/>
      <c r="S394" s="257"/>
      <c r="T394" s="258"/>
      <c r="AT394" s="259" t="s">
        <v>266</v>
      </c>
      <c r="AU394" s="259" t="s">
        <v>89</v>
      </c>
      <c r="AV394" s="13" t="s">
        <v>89</v>
      </c>
      <c r="AW394" s="13" t="s">
        <v>36</v>
      </c>
      <c r="AX394" s="13" t="s">
        <v>80</v>
      </c>
      <c r="AY394" s="259" t="s">
        <v>257</v>
      </c>
    </row>
    <row r="395" spans="2:51" s="14" customFormat="1" ht="12">
      <c r="B395" s="260"/>
      <c r="C395" s="261"/>
      <c r="D395" s="240" t="s">
        <v>266</v>
      </c>
      <c r="E395" s="262" t="s">
        <v>1</v>
      </c>
      <c r="F395" s="263" t="s">
        <v>280</v>
      </c>
      <c r="G395" s="261"/>
      <c r="H395" s="264">
        <v>1.438</v>
      </c>
      <c r="I395" s="265"/>
      <c r="J395" s="261"/>
      <c r="K395" s="261"/>
      <c r="L395" s="266"/>
      <c r="M395" s="267"/>
      <c r="N395" s="268"/>
      <c r="O395" s="268"/>
      <c r="P395" s="268"/>
      <c r="Q395" s="268"/>
      <c r="R395" s="268"/>
      <c r="S395" s="268"/>
      <c r="T395" s="269"/>
      <c r="AT395" s="270" t="s">
        <v>266</v>
      </c>
      <c r="AU395" s="270" t="s">
        <v>89</v>
      </c>
      <c r="AV395" s="14" t="s">
        <v>130</v>
      </c>
      <c r="AW395" s="14" t="s">
        <v>36</v>
      </c>
      <c r="AX395" s="14" t="s">
        <v>80</v>
      </c>
      <c r="AY395" s="270" t="s">
        <v>257</v>
      </c>
    </row>
    <row r="396" spans="2:51" s="12" customFormat="1" ht="12">
      <c r="B396" s="238"/>
      <c r="C396" s="239"/>
      <c r="D396" s="240" t="s">
        <v>266</v>
      </c>
      <c r="E396" s="241" t="s">
        <v>1</v>
      </c>
      <c r="F396" s="242" t="s">
        <v>478</v>
      </c>
      <c r="G396" s="239"/>
      <c r="H396" s="241" t="s">
        <v>1</v>
      </c>
      <c r="I396" s="243"/>
      <c r="J396" s="239"/>
      <c r="K396" s="239"/>
      <c r="L396" s="244"/>
      <c r="M396" s="245"/>
      <c r="N396" s="246"/>
      <c r="O396" s="246"/>
      <c r="P396" s="246"/>
      <c r="Q396" s="246"/>
      <c r="R396" s="246"/>
      <c r="S396" s="246"/>
      <c r="T396" s="247"/>
      <c r="AT396" s="248" t="s">
        <v>266</v>
      </c>
      <c r="AU396" s="248" t="s">
        <v>89</v>
      </c>
      <c r="AV396" s="12" t="s">
        <v>21</v>
      </c>
      <c r="AW396" s="12" t="s">
        <v>36</v>
      </c>
      <c r="AX396" s="12" t="s">
        <v>80</v>
      </c>
      <c r="AY396" s="248" t="s">
        <v>257</v>
      </c>
    </row>
    <row r="397" spans="2:51" s="13" customFormat="1" ht="12">
      <c r="B397" s="249"/>
      <c r="C397" s="250"/>
      <c r="D397" s="240" t="s">
        <v>266</v>
      </c>
      <c r="E397" s="251" t="s">
        <v>1</v>
      </c>
      <c r="F397" s="252" t="s">
        <v>522</v>
      </c>
      <c r="G397" s="250"/>
      <c r="H397" s="253">
        <v>1.438</v>
      </c>
      <c r="I397" s="254"/>
      <c r="J397" s="250"/>
      <c r="K397" s="250"/>
      <c r="L397" s="255"/>
      <c r="M397" s="256"/>
      <c r="N397" s="257"/>
      <c r="O397" s="257"/>
      <c r="P397" s="257"/>
      <c r="Q397" s="257"/>
      <c r="R397" s="257"/>
      <c r="S397" s="257"/>
      <c r="T397" s="258"/>
      <c r="AT397" s="259" t="s">
        <v>266</v>
      </c>
      <c r="AU397" s="259" t="s">
        <v>89</v>
      </c>
      <c r="AV397" s="13" t="s">
        <v>89</v>
      </c>
      <c r="AW397" s="13" t="s">
        <v>36</v>
      </c>
      <c r="AX397" s="13" t="s">
        <v>80</v>
      </c>
      <c r="AY397" s="259" t="s">
        <v>257</v>
      </c>
    </row>
    <row r="398" spans="2:51" s="15" customFormat="1" ht="12">
      <c r="B398" s="271"/>
      <c r="C398" s="272"/>
      <c r="D398" s="240" t="s">
        <v>266</v>
      </c>
      <c r="E398" s="273" t="s">
        <v>194</v>
      </c>
      <c r="F398" s="274" t="s">
        <v>286</v>
      </c>
      <c r="G398" s="272"/>
      <c r="H398" s="275">
        <v>54.049</v>
      </c>
      <c r="I398" s="276"/>
      <c r="J398" s="272"/>
      <c r="K398" s="272"/>
      <c r="L398" s="277"/>
      <c r="M398" s="278"/>
      <c r="N398" s="279"/>
      <c r="O398" s="279"/>
      <c r="P398" s="279"/>
      <c r="Q398" s="279"/>
      <c r="R398" s="279"/>
      <c r="S398" s="279"/>
      <c r="T398" s="280"/>
      <c r="AT398" s="281" t="s">
        <v>266</v>
      </c>
      <c r="AU398" s="281" t="s">
        <v>89</v>
      </c>
      <c r="AV398" s="15" t="s">
        <v>264</v>
      </c>
      <c r="AW398" s="15" t="s">
        <v>36</v>
      </c>
      <c r="AX398" s="15" t="s">
        <v>21</v>
      </c>
      <c r="AY398" s="281" t="s">
        <v>257</v>
      </c>
    </row>
    <row r="399" spans="2:65" s="1" customFormat="1" ht="16.5" customHeight="1">
      <c r="B399" s="38"/>
      <c r="C399" s="282" t="s">
        <v>523</v>
      </c>
      <c r="D399" s="282" t="s">
        <v>314</v>
      </c>
      <c r="E399" s="283" t="s">
        <v>524</v>
      </c>
      <c r="F399" s="284" t="s">
        <v>525</v>
      </c>
      <c r="G399" s="285" t="s">
        <v>262</v>
      </c>
      <c r="H399" s="286">
        <v>56.751</v>
      </c>
      <c r="I399" s="287"/>
      <c r="J399" s="288">
        <f>ROUND(I399*H399,2)</f>
        <v>0</v>
      </c>
      <c r="K399" s="284" t="s">
        <v>263</v>
      </c>
      <c r="L399" s="289"/>
      <c r="M399" s="290" t="s">
        <v>1</v>
      </c>
      <c r="N399" s="291" t="s">
        <v>45</v>
      </c>
      <c r="O399" s="86"/>
      <c r="P399" s="234">
        <f>O399*H399</f>
        <v>0</v>
      </c>
      <c r="Q399" s="234">
        <v>0.0012</v>
      </c>
      <c r="R399" s="234">
        <f>Q399*H399</f>
        <v>0.06810119999999999</v>
      </c>
      <c r="S399" s="234">
        <v>0</v>
      </c>
      <c r="T399" s="235">
        <f>S399*H399</f>
        <v>0</v>
      </c>
      <c r="AR399" s="236" t="s">
        <v>308</v>
      </c>
      <c r="AT399" s="236" t="s">
        <v>314</v>
      </c>
      <c r="AU399" s="236" t="s">
        <v>89</v>
      </c>
      <c r="AY399" s="17" t="s">
        <v>257</v>
      </c>
      <c r="BE399" s="237">
        <f>IF(N399="základní",J399,0)</f>
        <v>0</v>
      </c>
      <c r="BF399" s="237">
        <f>IF(N399="snížená",J399,0)</f>
        <v>0</v>
      </c>
      <c r="BG399" s="237">
        <f>IF(N399="zákl. přenesená",J399,0)</f>
        <v>0</v>
      </c>
      <c r="BH399" s="237">
        <f>IF(N399="sníž. přenesená",J399,0)</f>
        <v>0</v>
      </c>
      <c r="BI399" s="237">
        <f>IF(N399="nulová",J399,0)</f>
        <v>0</v>
      </c>
      <c r="BJ399" s="17" t="s">
        <v>21</v>
      </c>
      <c r="BK399" s="237">
        <f>ROUND(I399*H399,2)</f>
        <v>0</v>
      </c>
      <c r="BL399" s="17" t="s">
        <v>264</v>
      </c>
      <c r="BM399" s="236" t="s">
        <v>526</v>
      </c>
    </row>
    <row r="400" spans="2:51" s="13" customFormat="1" ht="12">
      <c r="B400" s="249"/>
      <c r="C400" s="250"/>
      <c r="D400" s="240" t="s">
        <v>266</v>
      </c>
      <c r="E400" s="251" t="s">
        <v>1</v>
      </c>
      <c r="F400" s="252" t="s">
        <v>527</v>
      </c>
      <c r="G400" s="250"/>
      <c r="H400" s="253">
        <v>56.751</v>
      </c>
      <c r="I400" s="254"/>
      <c r="J400" s="250"/>
      <c r="K400" s="250"/>
      <c r="L400" s="255"/>
      <c r="M400" s="256"/>
      <c r="N400" s="257"/>
      <c r="O400" s="257"/>
      <c r="P400" s="257"/>
      <c r="Q400" s="257"/>
      <c r="R400" s="257"/>
      <c r="S400" s="257"/>
      <c r="T400" s="258"/>
      <c r="AT400" s="259" t="s">
        <v>266</v>
      </c>
      <c r="AU400" s="259" t="s">
        <v>89</v>
      </c>
      <c r="AV400" s="13" t="s">
        <v>89</v>
      </c>
      <c r="AW400" s="13" t="s">
        <v>36</v>
      </c>
      <c r="AX400" s="13" t="s">
        <v>80</v>
      </c>
      <c r="AY400" s="259" t="s">
        <v>257</v>
      </c>
    </row>
    <row r="401" spans="2:51" s="15" customFormat="1" ht="12">
      <c r="B401" s="271"/>
      <c r="C401" s="272"/>
      <c r="D401" s="240" t="s">
        <v>266</v>
      </c>
      <c r="E401" s="273" t="s">
        <v>1</v>
      </c>
      <c r="F401" s="274" t="s">
        <v>286</v>
      </c>
      <c r="G401" s="272"/>
      <c r="H401" s="275">
        <v>56.751</v>
      </c>
      <c r="I401" s="276"/>
      <c r="J401" s="272"/>
      <c r="K401" s="272"/>
      <c r="L401" s="277"/>
      <c r="M401" s="278"/>
      <c r="N401" s="279"/>
      <c r="O401" s="279"/>
      <c r="P401" s="279"/>
      <c r="Q401" s="279"/>
      <c r="R401" s="279"/>
      <c r="S401" s="279"/>
      <c r="T401" s="280"/>
      <c r="AT401" s="281" t="s">
        <v>266</v>
      </c>
      <c r="AU401" s="281" t="s">
        <v>89</v>
      </c>
      <c r="AV401" s="15" t="s">
        <v>264</v>
      </c>
      <c r="AW401" s="15" t="s">
        <v>36</v>
      </c>
      <c r="AX401" s="15" t="s">
        <v>21</v>
      </c>
      <c r="AY401" s="281" t="s">
        <v>257</v>
      </c>
    </row>
    <row r="402" spans="2:65" s="1" customFormat="1" ht="24" customHeight="1">
      <c r="B402" s="38"/>
      <c r="C402" s="225" t="s">
        <v>528</v>
      </c>
      <c r="D402" s="225" t="s">
        <v>259</v>
      </c>
      <c r="E402" s="226" t="s">
        <v>529</v>
      </c>
      <c r="F402" s="227" t="s">
        <v>530</v>
      </c>
      <c r="G402" s="228" t="s">
        <v>262</v>
      </c>
      <c r="H402" s="229">
        <v>74.337</v>
      </c>
      <c r="I402" s="230"/>
      <c r="J402" s="231">
        <f>ROUND(I402*H402,2)</f>
        <v>0</v>
      </c>
      <c r="K402" s="227" t="s">
        <v>263</v>
      </c>
      <c r="L402" s="43"/>
      <c r="M402" s="232" t="s">
        <v>1</v>
      </c>
      <c r="N402" s="233" t="s">
        <v>45</v>
      </c>
      <c r="O402" s="86"/>
      <c r="P402" s="234">
        <f>O402*H402</f>
        <v>0</v>
      </c>
      <c r="Q402" s="234">
        <v>0.00832</v>
      </c>
      <c r="R402" s="234">
        <f>Q402*H402</f>
        <v>0.61848384</v>
      </c>
      <c r="S402" s="234">
        <v>0</v>
      </c>
      <c r="T402" s="235">
        <f>S402*H402</f>
        <v>0</v>
      </c>
      <c r="AR402" s="236" t="s">
        <v>264</v>
      </c>
      <c r="AT402" s="236" t="s">
        <v>259</v>
      </c>
      <c r="AU402" s="236" t="s">
        <v>89</v>
      </c>
      <c r="AY402" s="17" t="s">
        <v>257</v>
      </c>
      <c r="BE402" s="237">
        <f>IF(N402="základní",J402,0)</f>
        <v>0</v>
      </c>
      <c r="BF402" s="237">
        <f>IF(N402="snížená",J402,0)</f>
        <v>0</v>
      </c>
      <c r="BG402" s="237">
        <f>IF(N402="zákl. přenesená",J402,0)</f>
        <v>0</v>
      </c>
      <c r="BH402" s="237">
        <f>IF(N402="sníž. přenesená",J402,0)</f>
        <v>0</v>
      </c>
      <c r="BI402" s="237">
        <f>IF(N402="nulová",J402,0)</f>
        <v>0</v>
      </c>
      <c r="BJ402" s="17" t="s">
        <v>21</v>
      </c>
      <c r="BK402" s="237">
        <f>ROUND(I402*H402,2)</f>
        <v>0</v>
      </c>
      <c r="BL402" s="17" t="s">
        <v>264</v>
      </c>
      <c r="BM402" s="236" t="s">
        <v>531</v>
      </c>
    </row>
    <row r="403" spans="2:51" s="12" customFormat="1" ht="12">
      <c r="B403" s="238"/>
      <c r="C403" s="239"/>
      <c r="D403" s="240" t="s">
        <v>266</v>
      </c>
      <c r="E403" s="241" t="s">
        <v>1</v>
      </c>
      <c r="F403" s="242" t="s">
        <v>532</v>
      </c>
      <c r="G403" s="239"/>
      <c r="H403" s="241" t="s">
        <v>1</v>
      </c>
      <c r="I403" s="243"/>
      <c r="J403" s="239"/>
      <c r="K403" s="239"/>
      <c r="L403" s="244"/>
      <c r="M403" s="245"/>
      <c r="N403" s="246"/>
      <c r="O403" s="246"/>
      <c r="P403" s="246"/>
      <c r="Q403" s="246"/>
      <c r="R403" s="246"/>
      <c r="S403" s="246"/>
      <c r="T403" s="247"/>
      <c r="AT403" s="248" t="s">
        <v>266</v>
      </c>
      <c r="AU403" s="248" t="s">
        <v>89</v>
      </c>
      <c r="AV403" s="12" t="s">
        <v>21</v>
      </c>
      <c r="AW403" s="12" t="s">
        <v>36</v>
      </c>
      <c r="AX403" s="12" t="s">
        <v>80</v>
      </c>
      <c r="AY403" s="248" t="s">
        <v>257</v>
      </c>
    </row>
    <row r="404" spans="2:51" s="13" customFormat="1" ht="12">
      <c r="B404" s="249"/>
      <c r="C404" s="250"/>
      <c r="D404" s="240" t="s">
        <v>266</v>
      </c>
      <c r="E404" s="251" t="s">
        <v>1</v>
      </c>
      <c r="F404" s="252" t="s">
        <v>533</v>
      </c>
      <c r="G404" s="250"/>
      <c r="H404" s="253">
        <v>29.613</v>
      </c>
      <c r="I404" s="254"/>
      <c r="J404" s="250"/>
      <c r="K404" s="250"/>
      <c r="L404" s="255"/>
      <c r="M404" s="256"/>
      <c r="N404" s="257"/>
      <c r="O404" s="257"/>
      <c r="P404" s="257"/>
      <c r="Q404" s="257"/>
      <c r="R404" s="257"/>
      <c r="S404" s="257"/>
      <c r="T404" s="258"/>
      <c r="AT404" s="259" t="s">
        <v>266</v>
      </c>
      <c r="AU404" s="259" t="s">
        <v>89</v>
      </c>
      <c r="AV404" s="13" t="s">
        <v>89</v>
      </c>
      <c r="AW404" s="13" t="s">
        <v>36</v>
      </c>
      <c r="AX404" s="13" t="s">
        <v>80</v>
      </c>
      <c r="AY404" s="259" t="s">
        <v>257</v>
      </c>
    </row>
    <row r="405" spans="2:51" s="12" customFormat="1" ht="12">
      <c r="B405" s="238"/>
      <c r="C405" s="239"/>
      <c r="D405" s="240" t="s">
        <v>266</v>
      </c>
      <c r="E405" s="241" t="s">
        <v>1</v>
      </c>
      <c r="F405" s="242" t="s">
        <v>534</v>
      </c>
      <c r="G405" s="239"/>
      <c r="H405" s="241" t="s">
        <v>1</v>
      </c>
      <c r="I405" s="243"/>
      <c r="J405" s="239"/>
      <c r="K405" s="239"/>
      <c r="L405" s="244"/>
      <c r="M405" s="245"/>
      <c r="N405" s="246"/>
      <c r="O405" s="246"/>
      <c r="P405" s="246"/>
      <c r="Q405" s="246"/>
      <c r="R405" s="246"/>
      <c r="S405" s="246"/>
      <c r="T405" s="247"/>
      <c r="AT405" s="248" t="s">
        <v>266</v>
      </c>
      <c r="AU405" s="248" t="s">
        <v>89</v>
      </c>
      <c r="AV405" s="12" t="s">
        <v>21</v>
      </c>
      <c r="AW405" s="12" t="s">
        <v>36</v>
      </c>
      <c r="AX405" s="12" t="s">
        <v>80</v>
      </c>
      <c r="AY405" s="248" t="s">
        <v>257</v>
      </c>
    </row>
    <row r="406" spans="2:51" s="13" customFormat="1" ht="12">
      <c r="B406" s="249"/>
      <c r="C406" s="250"/>
      <c r="D406" s="240" t="s">
        <v>266</v>
      </c>
      <c r="E406" s="251" t="s">
        <v>1</v>
      </c>
      <c r="F406" s="252" t="s">
        <v>533</v>
      </c>
      <c r="G406" s="250"/>
      <c r="H406" s="253">
        <v>29.613</v>
      </c>
      <c r="I406" s="254"/>
      <c r="J406" s="250"/>
      <c r="K406" s="250"/>
      <c r="L406" s="255"/>
      <c r="M406" s="256"/>
      <c r="N406" s="257"/>
      <c r="O406" s="257"/>
      <c r="P406" s="257"/>
      <c r="Q406" s="257"/>
      <c r="R406" s="257"/>
      <c r="S406" s="257"/>
      <c r="T406" s="258"/>
      <c r="AT406" s="259" t="s">
        <v>266</v>
      </c>
      <c r="AU406" s="259" t="s">
        <v>89</v>
      </c>
      <c r="AV406" s="13" t="s">
        <v>89</v>
      </c>
      <c r="AW406" s="13" t="s">
        <v>36</v>
      </c>
      <c r="AX406" s="13" t="s">
        <v>80</v>
      </c>
      <c r="AY406" s="259" t="s">
        <v>257</v>
      </c>
    </row>
    <row r="407" spans="2:51" s="14" customFormat="1" ht="12">
      <c r="B407" s="260"/>
      <c r="C407" s="261"/>
      <c r="D407" s="240" t="s">
        <v>266</v>
      </c>
      <c r="E407" s="262" t="s">
        <v>1</v>
      </c>
      <c r="F407" s="263" t="s">
        <v>280</v>
      </c>
      <c r="G407" s="261"/>
      <c r="H407" s="264">
        <v>59.226</v>
      </c>
      <c r="I407" s="265"/>
      <c r="J407" s="261"/>
      <c r="K407" s="261"/>
      <c r="L407" s="266"/>
      <c r="M407" s="267"/>
      <c r="N407" s="268"/>
      <c r="O407" s="268"/>
      <c r="P407" s="268"/>
      <c r="Q407" s="268"/>
      <c r="R407" s="268"/>
      <c r="S407" s="268"/>
      <c r="T407" s="269"/>
      <c r="AT407" s="270" t="s">
        <v>266</v>
      </c>
      <c r="AU407" s="270" t="s">
        <v>89</v>
      </c>
      <c r="AV407" s="14" t="s">
        <v>130</v>
      </c>
      <c r="AW407" s="14" t="s">
        <v>36</v>
      </c>
      <c r="AX407" s="14" t="s">
        <v>80</v>
      </c>
      <c r="AY407" s="270" t="s">
        <v>257</v>
      </c>
    </row>
    <row r="408" spans="2:51" s="12" customFormat="1" ht="12">
      <c r="B408" s="238"/>
      <c r="C408" s="239"/>
      <c r="D408" s="240" t="s">
        <v>266</v>
      </c>
      <c r="E408" s="241" t="s">
        <v>1</v>
      </c>
      <c r="F408" s="242" t="s">
        <v>535</v>
      </c>
      <c r="G408" s="239"/>
      <c r="H408" s="241" t="s">
        <v>1</v>
      </c>
      <c r="I408" s="243"/>
      <c r="J408" s="239"/>
      <c r="K408" s="239"/>
      <c r="L408" s="244"/>
      <c r="M408" s="245"/>
      <c r="N408" s="246"/>
      <c r="O408" s="246"/>
      <c r="P408" s="246"/>
      <c r="Q408" s="246"/>
      <c r="R408" s="246"/>
      <c r="S408" s="246"/>
      <c r="T408" s="247"/>
      <c r="AT408" s="248" t="s">
        <v>266</v>
      </c>
      <c r="AU408" s="248" t="s">
        <v>89</v>
      </c>
      <c r="AV408" s="12" t="s">
        <v>21</v>
      </c>
      <c r="AW408" s="12" t="s">
        <v>36</v>
      </c>
      <c r="AX408" s="12" t="s">
        <v>80</v>
      </c>
      <c r="AY408" s="248" t="s">
        <v>257</v>
      </c>
    </row>
    <row r="409" spans="2:51" s="13" customFormat="1" ht="12">
      <c r="B409" s="249"/>
      <c r="C409" s="250"/>
      <c r="D409" s="240" t="s">
        <v>266</v>
      </c>
      <c r="E409" s="251" t="s">
        <v>1</v>
      </c>
      <c r="F409" s="252" t="s">
        <v>536</v>
      </c>
      <c r="G409" s="250"/>
      <c r="H409" s="253">
        <v>6.813</v>
      </c>
      <c r="I409" s="254"/>
      <c r="J409" s="250"/>
      <c r="K409" s="250"/>
      <c r="L409" s="255"/>
      <c r="M409" s="256"/>
      <c r="N409" s="257"/>
      <c r="O409" s="257"/>
      <c r="P409" s="257"/>
      <c r="Q409" s="257"/>
      <c r="R409" s="257"/>
      <c r="S409" s="257"/>
      <c r="T409" s="258"/>
      <c r="AT409" s="259" t="s">
        <v>266</v>
      </c>
      <c r="AU409" s="259" t="s">
        <v>89</v>
      </c>
      <c r="AV409" s="13" t="s">
        <v>89</v>
      </c>
      <c r="AW409" s="13" t="s">
        <v>36</v>
      </c>
      <c r="AX409" s="13" t="s">
        <v>80</v>
      </c>
      <c r="AY409" s="259" t="s">
        <v>257</v>
      </c>
    </row>
    <row r="410" spans="2:51" s="12" customFormat="1" ht="12">
      <c r="B410" s="238"/>
      <c r="C410" s="239"/>
      <c r="D410" s="240" t="s">
        <v>266</v>
      </c>
      <c r="E410" s="241" t="s">
        <v>1</v>
      </c>
      <c r="F410" s="242" t="s">
        <v>537</v>
      </c>
      <c r="G410" s="239"/>
      <c r="H410" s="241" t="s">
        <v>1</v>
      </c>
      <c r="I410" s="243"/>
      <c r="J410" s="239"/>
      <c r="K410" s="239"/>
      <c r="L410" s="244"/>
      <c r="M410" s="245"/>
      <c r="N410" s="246"/>
      <c r="O410" s="246"/>
      <c r="P410" s="246"/>
      <c r="Q410" s="246"/>
      <c r="R410" s="246"/>
      <c r="S410" s="246"/>
      <c r="T410" s="247"/>
      <c r="AT410" s="248" t="s">
        <v>266</v>
      </c>
      <c r="AU410" s="248" t="s">
        <v>89</v>
      </c>
      <c r="AV410" s="12" t="s">
        <v>21</v>
      </c>
      <c r="AW410" s="12" t="s">
        <v>36</v>
      </c>
      <c r="AX410" s="12" t="s">
        <v>80</v>
      </c>
      <c r="AY410" s="248" t="s">
        <v>257</v>
      </c>
    </row>
    <row r="411" spans="2:51" s="13" customFormat="1" ht="12">
      <c r="B411" s="249"/>
      <c r="C411" s="250"/>
      <c r="D411" s="240" t="s">
        <v>266</v>
      </c>
      <c r="E411" s="251" t="s">
        <v>1</v>
      </c>
      <c r="F411" s="252" t="s">
        <v>536</v>
      </c>
      <c r="G411" s="250"/>
      <c r="H411" s="253">
        <v>6.813</v>
      </c>
      <c r="I411" s="254"/>
      <c r="J411" s="250"/>
      <c r="K411" s="250"/>
      <c r="L411" s="255"/>
      <c r="M411" s="256"/>
      <c r="N411" s="257"/>
      <c r="O411" s="257"/>
      <c r="P411" s="257"/>
      <c r="Q411" s="257"/>
      <c r="R411" s="257"/>
      <c r="S411" s="257"/>
      <c r="T411" s="258"/>
      <c r="AT411" s="259" t="s">
        <v>266</v>
      </c>
      <c r="AU411" s="259" t="s">
        <v>89</v>
      </c>
      <c r="AV411" s="13" t="s">
        <v>89</v>
      </c>
      <c r="AW411" s="13" t="s">
        <v>36</v>
      </c>
      <c r="AX411" s="13" t="s">
        <v>80</v>
      </c>
      <c r="AY411" s="259" t="s">
        <v>257</v>
      </c>
    </row>
    <row r="412" spans="2:51" s="14" customFormat="1" ht="12">
      <c r="B412" s="260"/>
      <c r="C412" s="261"/>
      <c r="D412" s="240" t="s">
        <v>266</v>
      </c>
      <c r="E412" s="262" t="s">
        <v>1</v>
      </c>
      <c r="F412" s="263" t="s">
        <v>280</v>
      </c>
      <c r="G412" s="261"/>
      <c r="H412" s="264">
        <v>13.626</v>
      </c>
      <c r="I412" s="265"/>
      <c r="J412" s="261"/>
      <c r="K412" s="261"/>
      <c r="L412" s="266"/>
      <c r="M412" s="267"/>
      <c r="N412" s="268"/>
      <c r="O412" s="268"/>
      <c r="P412" s="268"/>
      <c r="Q412" s="268"/>
      <c r="R412" s="268"/>
      <c r="S412" s="268"/>
      <c r="T412" s="269"/>
      <c r="AT412" s="270" t="s">
        <v>266</v>
      </c>
      <c r="AU412" s="270" t="s">
        <v>89</v>
      </c>
      <c r="AV412" s="14" t="s">
        <v>130</v>
      </c>
      <c r="AW412" s="14" t="s">
        <v>36</v>
      </c>
      <c r="AX412" s="14" t="s">
        <v>80</v>
      </c>
      <c r="AY412" s="270" t="s">
        <v>257</v>
      </c>
    </row>
    <row r="413" spans="2:51" s="13" customFormat="1" ht="12">
      <c r="B413" s="249"/>
      <c r="C413" s="250"/>
      <c r="D413" s="240" t="s">
        <v>266</v>
      </c>
      <c r="E413" s="251" t="s">
        <v>1</v>
      </c>
      <c r="F413" s="252" t="s">
        <v>538</v>
      </c>
      <c r="G413" s="250"/>
      <c r="H413" s="253">
        <v>-2.49</v>
      </c>
      <c r="I413" s="254"/>
      <c r="J413" s="250"/>
      <c r="K413" s="250"/>
      <c r="L413" s="255"/>
      <c r="M413" s="256"/>
      <c r="N413" s="257"/>
      <c r="O413" s="257"/>
      <c r="P413" s="257"/>
      <c r="Q413" s="257"/>
      <c r="R413" s="257"/>
      <c r="S413" s="257"/>
      <c r="T413" s="258"/>
      <c r="AT413" s="259" t="s">
        <v>266</v>
      </c>
      <c r="AU413" s="259" t="s">
        <v>89</v>
      </c>
      <c r="AV413" s="13" t="s">
        <v>89</v>
      </c>
      <c r="AW413" s="13" t="s">
        <v>36</v>
      </c>
      <c r="AX413" s="13" t="s">
        <v>80</v>
      </c>
      <c r="AY413" s="259" t="s">
        <v>257</v>
      </c>
    </row>
    <row r="414" spans="2:51" s="13" customFormat="1" ht="12">
      <c r="B414" s="249"/>
      <c r="C414" s="250"/>
      <c r="D414" s="240" t="s">
        <v>266</v>
      </c>
      <c r="E414" s="251" t="s">
        <v>1</v>
      </c>
      <c r="F414" s="252" t="s">
        <v>539</v>
      </c>
      <c r="G414" s="250"/>
      <c r="H414" s="253">
        <v>3.975</v>
      </c>
      <c r="I414" s="254"/>
      <c r="J414" s="250"/>
      <c r="K414" s="250"/>
      <c r="L414" s="255"/>
      <c r="M414" s="256"/>
      <c r="N414" s="257"/>
      <c r="O414" s="257"/>
      <c r="P414" s="257"/>
      <c r="Q414" s="257"/>
      <c r="R414" s="257"/>
      <c r="S414" s="257"/>
      <c r="T414" s="258"/>
      <c r="AT414" s="259" t="s">
        <v>266</v>
      </c>
      <c r="AU414" s="259" t="s">
        <v>89</v>
      </c>
      <c r="AV414" s="13" t="s">
        <v>89</v>
      </c>
      <c r="AW414" s="13" t="s">
        <v>36</v>
      </c>
      <c r="AX414" s="13" t="s">
        <v>80</v>
      </c>
      <c r="AY414" s="259" t="s">
        <v>257</v>
      </c>
    </row>
    <row r="415" spans="2:51" s="14" customFormat="1" ht="12">
      <c r="B415" s="260"/>
      <c r="C415" s="261"/>
      <c r="D415" s="240" t="s">
        <v>266</v>
      </c>
      <c r="E415" s="262" t="s">
        <v>1</v>
      </c>
      <c r="F415" s="263" t="s">
        <v>280</v>
      </c>
      <c r="G415" s="261"/>
      <c r="H415" s="264">
        <v>1.485</v>
      </c>
      <c r="I415" s="265"/>
      <c r="J415" s="261"/>
      <c r="K415" s="261"/>
      <c r="L415" s="266"/>
      <c r="M415" s="267"/>
      <c r="N415" s="268"/>
      <c r="O415" s="268"/>
      <c r="P415" s="268"/>
      <c r="Q415" s="268"/>
      <c r="R415" s="268"/>
      <c r="S415" s="268"/>
      <c r="T415" s="269"/>
      <c r="AT415" s="270" t="s">
        <v>266</v>
      </c>
      <c r="AU415" s="270" t="s">
        <v>89</v>
      </c>
      <c r="AV415" s="14" t="s">
        <v>130</v>
      </c>
      <c r="AW415" s="14" t="s">
        <v>36</v>
      </c>
      <c r="AX415" s="14" t="s">
        <v>80</v>
      </c>
      <c r="AY415" s="270" t="s">
        <v>257</v>
      </c>
    </row>
    <row r="416" spans="2:51" s="15" customFormat="1" ht="12">
      <c r="B416" s="271"/>
      <c r="C416" s="272"/>
      <c r="D416" s="240" t="s">
        <v>266</v>
      </c>
      <c r="E416" s="273" t="s">
        <v>99</v>
      </c>
      <c r="F416" s="274" t="s">
        <v>286</v>
      </c>
      <c r="G416" s="272"/>
      <c r="H416" s="275">
        <v>74.337</v>
      </c>
      <c r="I416" s="276"/>
      <c r="J416" s="272"/>
      <c r="K416" s="272"/>
      <c r="L416" s="277"/>
      <c r="M416" s="278"/>
      <c r="N416" s="279"/>
      <c r="O416" s="279"/>
      <c r="P416" s="279"/>
      <c r="Q416" s="279"/>
      <c r="R416" s="279"/>
      <c r="S416" s="279"/>
      <c r="T416" s="280"/>
      <c r="AT416" s="281" t="s">
        <v>266</v>
      </c>
      <c r="AU416" s="281" t="s">
        <v>89</v>
      </c>
      <c r="AV416" s="15" t="s">
        <v>264</v>
      </c>
      <c r="AW416" s="15" t="s">
        <v>36</v>
      </c>
      <c r="AX416" s="15" t="s">
        <v>21</v>
      </c>
      <c r="AY416" s="281" t="s">
        <v>257</v>
      </c>
    </row>
    <row r="417" spans="2:65" s="1" customFormat="1" ht="24" customHeight="1">
      <c r="B417" s="38"/>
      <c r="C417" s="282" t="s">
        <v>540</v>
      </c>
      <c r="D417" s="282" t="s">
        <v>314</v>
      </c>
      <c r="E417" s="283" t="s">
        <v>541</v>
      </c>
      <c r="F417" s="284" t="s">
        <v>542</v>
      </c>
      <c r="G417" s="285" t="s">
        <v>262</v>
      </c>
      <c r="H417" s="286">
        <v>78.054</v>
      </c>
      <c r="I417" s="287"/>
      <c r="J417" s="288">
        <f>ROUND(I417*H417,2)</f>
        <v>0</v>
      </c>
      <c r="K417" s="284" t="s">
        <v>263</v>
      </c>
      <c r="L417" s="289"/>
      <c r="M417" s="290" t="s">
        <v>1</v>
      </c>
      <c r="N417" s="291" t="s">
        <v>45</v>
      </c>
      <c r="O417" s="86"/>
      <c r="P417" s="234">
        <f>O417*H417</f>
        <v>0</v>
      </c>
      <c r="Q417" s="234">
        <v>0.0042</v>
      </c>
      <c r="R417" s="234">
        <f>Q417*H417</f>
        <v>0.3278268</v>
      </c>
      <c r="S417" s="234">
        <v>0</v>
      </c>
      <c r="T417" s="235">
        <f>S417*H417</f>
        <v>0</v>
      </c>
      <c r="AR417" s="236" t="s">
        <v>308</v>
      </c>
      <c r="AT417" s="236" t="s">
        <v>314</v>
      </c>
      <c r="AU417" s="236" t="s">
        <v>89</v>
      </c>
      <c r="AY417" s="17" t="s">
        <v>257</v>
      </c>
      <c r="BE417" s="237">
        <f>IF(N417="základní",J417,0)</f>
        <v>0</v>
      </c>
      <c r="BF417" s="237">
        <f>IF(N417="snížená",J417,0)</f>
        <v>0</v>
      </c>
      <c r="BG417" s="237">
        <f>IF(N417="zákl. přenesená",J417,0)</f>
        <v>0</v>
      </c>
      <c r="BH417" s="237">
        <f>IF(N417="sníž. přenesená",J417,0)</f>
        <v>0</v>
      </c>
      <c r="BI417" s="237">
        <f>IF(N417="nulová",J417,0)</f>
        <v>0</v>
      </c>
      <c r="BJ417" s="17" t="s">
        <v>21</v>
      </c>
      <c r="BK417" s="237">
        <f>ROUND(I417*H417,2)</f>
        <v>0</v>
      </c>
      <c r="BL417" s="17" t="s">
        <v>264</v>
      </c>
      <c r="BM417" s="236" t="s">
        <v>543</v>
      </c>
    </row>
    <row r="418" spans="2:51" s="13" customFormat="1" ht="12">
      <c r="B418" s="249"/>
      <c r="C418" s="250"/>
      <c r="D418" s="240" t="s">
        <v>266</v>
      </c>
      <c r="E418" s="251" t="s">
        <v>1</v>
      </c>
      <c r="F418" s="252" t="s">
        <v>544</v>
      </c>
      <c r="G418" s="250"/>
      <c r="H418" s="253">
        <v>78.054</v>
      </c>
      <c r="I418" s="254"/>
      <c r="J418" s="250"/>
      <c r="K418" s="250"/>
      <c r="L418" s="255"/>
      <c r="M418" s="256"/>
      <c r="N418" s="257"/>
      <c r="O418" s="257"/>
      <c r="P418" s="257"/>
      <c r="Q418" s="257"/>
      <c r="R418" s="257"/>
      <c r="S418" s="257"/>
      <c r="T418" s="258"/>
      <c r="AT418" s="259" t="s">
        <v>266</v>
      </c>
      <c r="AU418" s="259" t="s">
        <v>89</v>
      </c>
      <c r="AV418" s="13" t="s">
        <v>89</v>
      </c>
      <c r="AW418" s="13" t="s">
        <v>36</v>
      </c>
      <c r="AX418" s="13" t="s">
        <v>80</v>
      </c>
      <c r="AY418" s="259" t="s">
        <v>257</v>
      </c>
    </row>
    <row r="419" spans="2:51" s="15" customFormat="1" ht="12">
      <c r="B419" s="271"/>
      <c r="C419" s="272"/>
      <c r="D419" s="240" t="s">
        <v>266</v>
      </c>
      <c r="E419" s="273" t="s">
        <v>1</v>
      </c>
      <c r="F419" s="274" t="s">
        <v>286</v>
      </c>
      <c r="G419" s="272"/>
      <c r="H419" s="275">
        <v>78.054</v>
      </c>
      <c r="I419" s="276"/>
      <c r="J419" s="272"/>
      <c r="K419" s="272"/>
      <c r="L419" s="277"/>
      <c r="M419" s="278"/>
      <c r="N419" s="279"/>
      <c r="O419" s="279"/>
      <c r="P419" s="279"/>
      <c r="Q419" s="279"/>
      <c r="R419" s="279"/>
      <c r="S419" s="279"/>
      <c r="T419" s="280"/>
      <c r="AT419" s="281" t="s">
        <v>266</v>
      </c>
      <c r="AU419" s="281" t="s">
        <v>89</v>
      </c>
      <c r="AV419" s="15" t="s">
        <v>264</v>
      </c>
      <c r="AW419" s="15" t="s">
        <v>36</v>
      </c>
      <c r="AX419" s="15" t="s">
        <v>21</v>
      </c>
      <c r="AY419" s="281" t="s">
        <v>257</v>
      </c>
    </row>
    <row r="420" spans="2:65" s="1" customFormat="1" ht="24" customHeight="1">
      <c r="B420" s="38"/>
      <c r="C420" s="225" t="s">
        <v>545</v>
      </c>
      <c r="D420" s="225" t="s">
        <v>259</v>
      </c>
      <c r="E420" s="226" t="s">
        <v>546</v>
      </c>
      <c r="F420" s="227" t="s">
        <v>547</v>
      </c>
      <c r="G420" s="228" t="s">
        <v>262</v>
      </c>
      <c r="H420" s="229">
        <v>774.134</v>
      </c>
      <c r="I420" s="230"/>
      <c r="J420" s="231">
        <f>ROUND(I420*H420,2)</f>
        <v>0</v>
      </c>
      <c r="K420" s="227" t="s">
        <v>263</v>
      </c>
      <c r="L420" s="43"/>
      <c r="M420" s="232" t="s">
        <v>1</v>
      </c>
      <c r="N420" s="233" t="s">
        <v>45</v>
      </c>
      <c r="O420" s="86"/>
      <c r="P420" s="234">
        <f>O420*H420</f>
        <v>0</v>
      </c>
      <c r="Q420" s="234">
        <v>0.0085</v>
      </c>
      <c r="R420" s="234">
        <f>Q420*H420</f>
        <v>6.580139000000001</v>
      </c>
      <c r="S420" s="234">
        <v>0</v>
      </c>
      <c r="T420" s="235">
        <f>S420*H420</f>
        <v>0</v>
      </c>
      <c r="AR420" s="236" t="s">
        <v>264</v>
      </c>
      <c r="AT420" s="236" t="s">
        <v>259</v>
      </c>
      <c r="AU420" s="236" t="s">
        <v>89</v>
      </c>
      <c r="AY420" s="17" t="s">
        <v>257</v>
      </c>
      <c r="BE420" s="237">
        <f>IF(N420="základní",J420,0)</f>
        <v>0</v>
      </c>
      <c r="BF420" s="237">
        <f>IF(N420="snížená",J420,0)</f>
        <v>0</v>
      </c>
      <c r="BG420" s="237">
        <f>IF(N420="zákl. přenesená",J420,0)</f>
        <v>0</v>
      </c>
      <c r="BH420" s="237">
        <f>IF(N420="sníž. přenesená",J420,0)</f>
        <v>0</v>
      </c>
      <c r="BI420" s="237">
        <f>IF(N420="nulová",J420,0)</f>
        <v>0</v>
      </c>
      <c r="BJ420" s="17" t="s">
        <v>21</v>
      </c>
      <c r="BK420" s="237">
        <f>ROUND(I420*H420,2)</f>
        <v>0</v>
      </c>
      <c r="BL420" s="17" t="s">
        <v>264</v>
      </c>
      <c r="BM420" s="236" t="s">
        <v>548</v>
      </c>
    </row>
    <row r="421" spans="2:51" s="13" customFormat="1" ht="12">
      <c r="B421" s="249"/>
      <c r="C421" s="250"/>
      <c r="D421" s="240" t="s">
        <v>266</v>
      </c>
      <c r="E421" s="251" t="s">
        <v>1</v>
      </c>
      <c r="F421" s="252" t="s">
        <v>549</v>
      </c>
      <c r="G421" s="250"/>
      <c r="H421" s="253">
        <v>393.55</v>
      </c>
      <c r="I421" s="254"/>
      <c r="J421" s="250"/>
      <c r="K421" s="250"/>
      <c r="L421" s="255"/>
      <c r="M421" s="256"/>
      <c r="N421" s="257"/>
      <c r="O421" s="257"/>
      <c r="P421" s="257"/>
      <c r="Q421" s="257"/>
      <c r="R421" s="257"/>
      <c r="S421" s="257"/>
      <c r="T421" s="258"/>
      <c r="AT421" s="259" t="s">
        <v>266</v>
      </c>
      <c r="AU421" s="259" t="s">
        <v>89</v>
      </c>
      <c r="AV421" s="13" t="s">
        <v>89</v>
      </c>
      <c r="AW421" s="13" t="s">
        <v>36</v>
      </c>
      <c r="AX421" s="13" t="s">
        <v>80</v>
      </c>
      <c r="AY421" s="259" t="s">
        <v>257</v>
      </c>
    </row>
    <row r="422" spans="2:51" s="13" customFormat="1" ht="12">
      <c r="B422" s="249"/>
      <c r="C422" s="250"/>
      <c r="D422" s="240" t="s">
        <v>266</v>
      </c>
      <c r="E422" s="251" t="s">
        <v>1</v>
      </c>
      <c r="F422" s="252" t="s">
        <v>550</v>
      </c>
      <c r="G422" s="250"/>
      <c r="H422" s="253">
        <v>-16.936</v>
      </c>
      <c r="I422" s="254"/>
      <c r="J422" s="250"/>
      <c r="K422" s="250"/>
      <c r="L422" s="255"/>
      <c r="M422" s="256"/>
      <c r="N422" s="257"/>
      <c r="O422" s="257"/>
      <c r="P422" s="257"/>
      <c r="Q422" s="257"/>
      <c r="R422" s="257"/>
      <c r="S422" s="257"/>
      <c r="T422" s="258"/>
      <c r="AT422" s="259" t="s">
        <v>266</v>
      </c>
      <c r="AU422" s="259" t="s">
        <v>89</v>
      </c>
      <c r="AV422" s="13" t="s">
        <v>89</v>
      </c>
      <c r="AW422" s="13" t="s">
        <v>36</v>
      </c>
      <c r="AX422" s="13" t="s">
        <v>80</v>
      </c>
      <c r="AY422" s="259" t="s">
        <v>257</v>
      </c>
    </row>
    <row r="423" spans="2:51" s="13" customFormat="1" ht="12">
      <c r="B423" s="249"/>
      <c r="C423" s="250"/>
      <c r="D423" s="240" t="s">
        <v>266</v>
      </c>
      <c r="E423" s="251" t="s">
        <v>1</v>
      </c>
      <c r="F423" s="252" t="s">
        <v>551</v>
      </c>
      <c r="G423" s="250"/>
      <c r="H423" s="253">
        <v>-51.772</v>
      </c>
      <c r="I423" s="254"/>
      <c r="J423" s="250"/>
      <c r="K423" s="250"/>
      <c r="L423" s="255"/>
      <c r="M423" s="256"/>
      <c r="N423" s="257"/>
      <c r="O423" s="257"/>
      <c r="P423" s="257"/>
      <c r="Q423" s="257"/>
      <c r="R423" s="257"/>
      <c r="S423" s="257"/>
      <c r="T423" s="258"/>
      <c r="AT423" s="259" t="s">
        <v>266</v>
      </c>
      <c r="AU423" s="259" t="s">
        <v>89</v>
      </c>
      <c r="AV423" s="13" t="s">
        <v>89</v>
      </c>
      <c r="AW423" s="13" t="s">
        <v>36</v>
      </c>
      <c r="AX423" s="13" t="s">
        <v>80</v>
      </c>
      <c r="AY423" s="259" t="s">
        <v>257</v>
      </c>
    </row>
    <row r="424" spans="2:51" s="13" customFormat="1" ht="12">
      <c r="B424" s="249"/>
      <c r="C424" s="250"/>
      <c r="D424" s="240" t="s">
        <v>266</v>
      </c>
      <c r="E424" s="251" t="s">
        <v>1</v>
      </c>
      <c r="F424" s="252" t="s">
        <v>552</v>
      </c>
      <c r="G424" s="250"/>
      <c r="H424" s="253">
        <v>-56.781</v>
      </c>
      <c r="I424" s="254"/>
      <c r="J424" s="250"/>
      <c r="K424" s="250"/>
      <c r="L424" s="255"/>
      <c r="M424" s="256"/>
      <c r="N424" s="257"/>
      <c r="O424" s="257"/>
      <c r="P424" s="257"/>
      <c r="Q424" s="257"/>
      <c r="R424" s="257"/>
      <c r="S424" s="257"/>
      <c r="T424" s="258"/>
      <c r="AT424" s="259" t="s">
        <v>266</v>
      </c>
      <c r="AU424" s="259" t="s">
        <v>89</v>
      </c>
      <c r="AV424" s="13" t="s">
        <v>89</v>
      </c>
      <c r="AW424" s="13" t="s">
        <v>36</v>
      </c>
      <c r="AX424" s="13" t="s">
        <v>80</v>
      </c>
      <c r="AY424" s="259" t="s">
        <v>257</v>
      </c>
    </row>
    <row r="425" spans="2:51" s="13" customFormat="1" ht="12">
      <c r="B425" s="249"/>
      <c r="C425" s="250"/>
      <c r="D425" s="240" t="s">
        <v>266</v>
      </c>
      <c r="E425" s="251" t="s">
        <v>1</v>
      </c>
      <c r="F425" s="252" t="s">
        <v>553</v>
      </c>
      <c r="G425" s="250"/>
      <c r="H425" s="253">
        <v>-18.688</v>
      </c>
      <c r="I425" s="254"/>
      <c r="J425" s="250"/>
      <c r="K425" s="250"/>
      <c r="L425" s="255"/>
      <c r="M425" s="256"/>
      <c r="N425" s="257"/>
      <c r="O425" s="257"/>
      <c r="P425" s="257"/>
      <c r="Q425" s="257"/>
      <c r="R425" s="257"/>
      <c r="S425" s="257"/>
      <c r="T425" s="258"/>
      <c r="AT425" s="259" t="s">
        <v>266</v>
      </c>
      <c r="AU425" s="259" t="s">
        <v>89</v>
      </c>
      <c r="AV425" s="13" t="s">
        <v>89</v>
      </c>
      <c r="AW425" s="13" t="s">
        <v>36</v>
      </c>
      <c r="AX425" s="13" t="s">
        <v>80</v>
      </c>
      <c r="AY425" s="259" t="s">
        <v>257</v>
      </c>
    </row>
    <row r="426" spans="2:51" s="13" customFormat="1" ht="12">
      <c r="B426" s="249"/>
      <c r="C426" s="250"/>
      <c r="D426" s="240" t="s">
        <v>266</v>
      </c>
      <c r="E426" s="251" t="s">
        <v>1</v>
      </c>
      <c r="F426" s="252" t="s">
        <v>554</v>
      </c>
      <c r="G426" s="250"/>
      <c r="H426" s="253">
        <v>-2.3</v>
      </c>
      <c r="I426" s="254"/>
      <c r="J426" s="250"/>
      <c r="K426" s="250"/>
      <c r="L426" s="255"/>
      <c r="M426" s="256"/>
      <c r="N426" s="257"/>
      <c r="O426" s="257"/>
      <c r="P426" s="257"/>
      <c r="Q426" s="257"/>
      <c r="R426" s="257"/>
      <c r="S426" s="257"/>
      <c r="T426" s="258"/>
      <c r="AT426" s="259" t="s">
        <v>266</v>
      </c>
      <c r="AU426" s="259" t="s">
        <v>89</v>
      </c>
      <c r="AV426" s="13" t="s">
        <v>89</v>
      </c>
      <c r="AW426" s="13" t="s">
        <v>36</v>
      </c>
      <c r="AX426" s="13" t="s">
        <v>80</v>
      </c>
      <c r="AY426" s="259" t="s">
        <v>257</v>
      </c>
    </row>
    <row r="427" spans="2:51" s="13" customFormat="1" ht="12">
      <c r="B427" s="249"/>
      <c r="C427" s="250"/>
      <c r="D427" s="240" t="s">
        <v>266</v>
      </c>
      <c r="E427" s="251" t="s">
        <v>1</v>
      </c>
      <c r="F427" s="252" t="s">
        <v>555</v>
      </c>
      <c r="G427" s="250"/>
      <c r="H427" s="253">
        <v>18.141</v>
      </c>
      <c r="I427" s="254"/>
      <c r="J427" s="250"/>
      <c r="K427" s="250"/>
      <c r="L427" s="255"/>
      <c r="M427" s="256"/>
      <c r="N427" s="257"/>
      <c r="O427" s="257"/>
      <c r="P427" s="257"/>
      <c r="Q427" s="257"/>
      <c r="R427" s="257"/>
      <c r="S427" s="257"/>
      <c r="T427" s="258"/>
      <c r="AT427" s="259" t="s">
        <v>266</v>
      </c>
      <c r="AU427" s="259" t="s">
        <v>89</v>
      </c>
      <c r="AV427" s="13" t="s">
        <v>89</v>
      </c>
      <c r="AW427" s="13" t="s">
        <v>36</v>
      </c>
      <c r="AX427" s="13" t="s">
        <v>80</v>
      </c>
      <c r="AY427" s="259" t="s">
        <v>257</v>
      </c>
    </row>
    <row r="428" spans="2:51" s="14" customFormat="1" ht="12">
      <c r="B428" s="260"/>
      <c r="C428" s="261"/>
      <c r="D428" s="240" t="s">
        <v>266</v>
      </c>
      <c r="E428" s="262" t="s">
        <v>1</v>
      </c>
      <c r="F428" s="263" t="s">
        <v>280</v>
      </c>
      <c r="G428" s="261"/>
      <c r="H428" s="264">
        <v>265.214</v>
      </c>
      <c r="I428" s="265"/>
      <c r="J428" s="261"/>
      <c r="K428" s="261"/>
      <c r="L428" s="266"/>
      <c r="M428" s="267"/>
      <c r="N428" s="268"/>
      <c r="O428" s="268"/>
      <c r="P428" s="268"/>
      <c r="Q428" s="268"/>
      <c r="R428" s="268"/>
      <c r="S428" s="268"/>
      <c r="T428" s="269"/>
      <c r="AT428" s="270" t="s">
        <v>266</v>
      </c>
      <c r="AU428" s="270" t="s">
        <v>89</v>
      </c>
      <c r="AV428" s="14" t="s">
        <v>130</v>
      </c>
      <c r="AW428" s="14" t="s">
        <v>36</v>
      </c>
      <c r="AX428" s="14" t="s">
        <v>80</v>
      </c>
      <c r="AY428" s="270" t="s">
        <v>257</v>
      </c>
    </row>
    <row r="429" spans="2:51" s="13" customFormat="1" ht="12">
      <c r="B429" s="249"/>
      <c r="C429" s="250"/>
      <c r="D429" s="240" t="s">
        <v>266</v>
      </c>
      <c r="E429" s="251" t="s">
        <v>1</v>
      </c>
      <c r="F429" s="252" t="s">
        <v>556</v>
      </c>
      <c r="G429" s="250"/>
      <c r="H429" s="253">
        <v>393.55</v>
      </c>
      <c r="I429" s="254"/>
      <c r="J429" s="250"/>
      <c r="K429" s="250"/>
      <c r="L429" s="255"/>
      <c r="M429" s="256"/>
      <c r="N429" s="257"/>
      <c r="O429" s="257"/>
      <c r="P429" s="257"/>
      <c r="Q429" s="257"/>
      <c r="R429" s="257"/>
      <c r="S429" s="257"/>
      <c r="T429" s="258"/>
      <c r="AT429" s="259" t="s">
        <v>266</v>
      </c>
      <c r="AU429" s="259" t="s">
        <v>89</v>
      </c>
      <c r="AV429" s="13" t="s">
        <v>89</v>
      </c>
      <c r="AW429" s="13" t="s">
        <v>36</v>
      </c>
      <c r="AX429" s="13" t="s">
        <v>80</v>
      </c>
      <c r="AY429" s="259" t="s">
        <v>257</v>
      </c>
    </row>
    <row r="430" spans="2:51" s="13" customFormat="1" ht="12">
      <c r="B430" s="249"/>
      <c r="C430" s="250"/>
      <c r="D430" s="240" t="s">
        <v>266</v>
      </c>
      <c r="E430" s="251" t="s">
        <v>1</v>
      </c>
      <c r="F430" s="252" t="s">
        <v>557</v>
      </c>
      <c r="G430" s="250"/>
      <c r="H430" s="253">
        <v>-49.114</v>
      </c>
      <c r="I430" s="254"/>
      <c r="J430" s="250"/>
      <c r="K430" s="250"/>
      <c r="L430" s="255"/>
      <c r="M430" s="256"/>
      <c r="N430" s="257"/>
      <c r="O430" s="257"/>
      <c r="P430" s="257"/>
      <c r="Q430" s="257"/>
      <c r="R430" s="257"/>
      <c r="S430" s="257"/>
      <c r="T430" s="258"/>
      <c r="AT430" s="259" t="s">
        <v>266</v>
      </c>
      <c r="AU430" s="259" t="s">
        <v>89</v>
      </c>
      <c r="AV430" s="13" t="s">
        <v>89</v>
      </c>
      <c r="AW430" s="13" t="s">
        <v>36</v>
      </c>
      <c r="AX430" s="13" t="s">
        <v>80</v>
      </c>
      <c r="AY430" s="259" t="s">
        <v>257</v>
      </c>
    </row>
    <row r="431" spans="2:51" s="13" customFormat="1" ht="12">
      <c r="B431" s="249"/>
      <c r="C431" s="250"/>
      <c r="D431" s="240" t="s">
        <v>266</v>
      </c>
      <c r="E431" s="251" t="s">
        <v>1</v>
      </c>
      <c r="F431" s="252" t="s">
        <v>558</v>
      </c>
      <c r="G431" s="250"/>
      <c r="H431" s="253">
        <v>-112.026</v>
      </c>
      <c r="I431" s="254"/>
      <c r="J431" s="250"/>
      <c r="K431" s="250"/>
      <c r="L431" s="255"/>
      <c r="M431" s="256"/>
      <c r="N431" s="257"/>
      <c r="O431" s="257"/>
      <c r="P431" s="257"/>
      <c r="Q431" s="257"/>
      <c r="R431" s="257"/>
      <c r="S431" s="257"/>
      <c r="T431" s="258"/>
      <c r="AT431" s="259" t="s">
        <v>266</v>
      </c>
      <c r="AU431" s="259" t="s">
        <v>89</v>
      </c>
      <c r="AV431" s="13" t="s">
        <v>89</v>
      </c>
      <c r="AW431" s="13" t="s">
        <v>36</v>
      </c>
      <c r="AX431" s="13" t="s">
        <v>80</v>
      </c>
      <c r="AY431" s="259" t="s">
        <v>257</v>
      </c>
    </row>
    <row r="432" spans="2:51" s="13" customFormat="1" ht="12">
      <c r="B432" s="249"/>
      <c r="C432" s="250"/>
      <c r="D432" s="240" t="s">
        <v>266</v>
      </c>
      <c r="E432" s="251" t="s">
        <v>1</v>
      </c>
      <c r="F432" s="252" t="s">
        <v>559</v>
      </c>
      <c r="G432" s="250"/>
      <c r="H432" s="253">
        <v>-2.3</v>
      </c>
      <c r="I432" s="254"/>
      <c r="J432" s="250"/>
      <c r="K432" s="250"/>
      <c r="L432" s="255"/>
      <c r="M432" s="256"/>
      <c r="N432" s="257"/>
      <c r="O432" s="257"/>
      <c r="P432" s="257"/>
      <c r="Q432" s="257"/>
      <c r="R432" s="257"/>
      <c r="S432" s="257"/>
      <c r="T432" s="258"/>
      <c r="AT432" s="259" t="s">
        <v>266</v>
      </c>
      <c r="AU432" s="259" t="s">
        <v>89</v>
      </c>
      <c r="AV432" s="13" t="s">
        <v>89</v>
      </c>
      <c r="AW432" s="13" t="s">
        <v>36</v>
      </c>
      <c r="AX432" s="13" t="s">
        <v>80</v>
      </c>
      <c r="AY432" s="259" t="s">
        <v>257</v>
      </c>
    </row>
    <row r="433" spans="2:51" s="13" customFormat="1" ht="12">
      <c r="B433" s="249"/>
      <c r="C433" s="250"/>
      <c r="D433" s="240" t="s">
        <v>266</v>
      </c>
      <c r="E433" s="251" t="s">
        <v>1</v>
      </c>
      <c r="F433" s="252" t="s">
        <v>560</v>
      </c>
      <c r="G433" s="250"/>
      <c r="H433" s="253">
        <v>36.282</v>
      </c>
      <c r="I433" s="254"/>
      <c r="J433" s="250"/>
      <c r="K433" s="250"/>
      <c r="L433" s="255"/>
      <c r="M433" s="256"/>
      <c r="N433" s="257"/>
      <c r="O433" s="257"/>
      <c r="P433" s="257"/>
      <c r="Q433" s="257"/>
      <c r="R433" s="257"/>
      <c r="S433" s="257"/>
      <c r="T433" s="258"/>
      <c r="AT433" s="259" t="s">
        <v>266</v>
      </c>
      <c r="AU433" s="259" t="s">
        <v>89</v>
      </c>
      <c r="AV433" s="13" t="s">
        <v>89</v>
      </c>
      <c r="AW433" s="13" t="s">
        <v>36</v>
      </c>
      <c r="AX433" s="13" t="s">
        <v>80</v>
      </c>
      <c r="AY433" s="259" t="s">
        <v>257</v>
      </c>
    </row>
    <row r="434" spans="2:51" s="14" customFormat="1" ht="12">
      <c r="B434" s="260"/>
      <c r="C434" s="261"/>
      <c r="D434" s="240" t="s">
        <v>266</v>
      </c>
      <c r="E434" s="262" t="s">
        <v>1</v>
      </c>
      <c r="F434" s="263" t="s">
        <v>280</v>
      </c>
      <c r="G434" s="261"/>
      <c r="H434" s="264">
        <v>266.392</v>
      </c>
      <c r="I434" s="265"/>
      <c r="J434" s="261"/>
      <c r="K434" s="261"/>
      <c r="L434" s="266"/>
      <c r="M434" s="267"/>
      <c r="N434" s="268"/>
      <c r="O434" s="268"/>
      <c r="P434" s="268"/>
      <c r="Q434" s="268"/>
      <c r="R434" s="268"/>
      <c r="S434" s="268"/>
      <c r="T434" s="269"/>
      <c r="AT434" s="270" t="s">
        <v>266</v>
      </c>
      <c r="AU434" s="270" t="s">
        <v>89</v>
      </c>
      <c r="AV434" s="14" t="s">
        <v>130</v>
      </c>
      <c r="AW434" s="14" t="s">
        <v>36</v>
      </c>
      <c r="AX434" s="14" t="s">
        <v>80</v>
      </c>
      <c r="AY434" s="270" t="s">
        <v>257</v>
      </c>
    </row>
    <row r="435" spans="2:51" s="13" customFormat="1" ht="12">
      <c r="B435" s="249"/>
      <c r="C435" s="250"/>
      <c r="D435" s="240" t="s">
        <v>266</v>
      </c>
      <c r="E435" s="251" t="s">
        <v>1</v>
      </c>
      <c r="F435" s="252" t="s">
        <v>561</v>
      </c>
      <c r="G435" s="250"/>
      <c r="H435" s="253">
        <v>90.538</v>
      </c>
      <c r="I435" s="254"/>
      <c r="J435" s="250"/>
      <c r="K435" s="250"/>
      <c r="L435" s="255"/>
      <c r="M435" s="256"/>
      <c r="N435" s="257"/>
      <c r="O435" s="257"/>
      <c r="P435" s="257"/>
      <c r="Q435" s="257"/>
      <c r="R435" s="257"/>
      <c r="S435" s="257"/>
      <c r="T435" s="258"/>
      <c r="AT435" s="259" t="s">
        <v>266</v>
      </c>
      <c r="AU435" s="259" t="s">
        <v>89</v>
      </c>
      <c r="AV435" s="13" t="s">
        <v>89</v>
      </c>
      <c r="AW435" s="13" t="s">
        <v>36</v>
      </c>
      <c r="AX435" s="13" t="s">
        <v>80</v>
      </c>
      <c r="AY435" s="259" t="s">
        <v>257</v>
      </c>
    </row>
    <row r="436" spans="2:51" s="13" customFormat="1" ht="12">
      <c r="B436" s="249"/>
      <c r="C436" s="250"/>
      <c r="D436" s="240" t="s">
        <v>266</v>
      </c>
      <c r="E436" s="251" t="s">
        <v>1</v>
      </c>
      <c r="F436" s="252" t="s">
        <v>562</v>
      </c>
      <c r="G436" s="250"/>
      <c r="H436" s="253">
        <v>-6.774</v>
      </c>
      <c r="I436" s="254"/>
      <c r="J436" s="250"/>
      <c r="K436" s="250"/>
      <c r="L436" s="255"/>
      <c r="M436" s="256"/>
      <c r="N436" s="257"/>
      <c r="O436" s="257"/>
      <c r="P436" s="257"/>
      <c r="Q436" s="257"/>
      <c r="R436" s="257"/>
      <c r="S436" s="257"/>
      <c r="T436" s="258"/>
      <c r="AT436" s="259" t="s">
        <v>266</v>
      </c>
      <c r="AU436" s="259" t="s">
        <v>89</v>
      </c>
      <c r="AV436" s="13" t="s">
        <v>89</v>
      </c>
      <c r="AW436" s="13" t="s">
        <v>36</v>
      </c>
      <c r="AX436" s="13" t="s">
        <v>80</v>
      </c>
      <c r="AY436" s="259" t="s">
        <v>257</v>
      </c>
    </row>
    <row r="437" spans="2:51" s="14" customFormat="1" ht="12">
      <c r="B437" s="260"/>
      <c r="C437" s="261"/>
      <c r="D437" s="240" t="s">
        <v>266</v>
      </c>
      <c r="E437" s="262" t="s">
        <v>1</v>
      </c>
      <c r="F437" s="263" t="s">
        <v>280</v>
      </c>
      <c r="G437" s="261"/>
      <c r="H437" s="264">
        <v>83.764</v>
      </c>
      <c r="I437" s="265"/>
      <c r="J437" s="261"/>
      <c r="K437" s="261"/>
      <c r="L437" s="266"/>
      <c r="M437" s="267"/>
      <c r="N437" s="268"/>
      <c r="O437" s="268"/>
      <c r="P437" s="268"/>
      <c r="Q437" s="268"/>
      <c r="R437" s="268"/>
      <c r="S437" s="268"/>
      <c r="T437" s="269"/>
      <c r="AT437" s="270" t="s">
        <v>266</v>
      </c>
      <c r="AU437" s="270" t="s">
        <v>89</v>
      </c>
      <c r="AV437" s="14" t="s">
        <v>130</v>
      </c>
      <c r="AW437" s="14" t="s">
        <v>36</v>
      </c>
      <c r="AX437" s="14" t="s">
        <v>80</v>
      </c>
      <c r="AY437" s="270" t="s">
        <v>257</v>
      </c>
    </row>
    <row r="438" spans="2:51" s="13" customFormat="1" ht="12">
      <c r="B438" s="249"/>
      <c r="C438" s="250"/>
      <c r="D438" s="240" t="s">
        <v>266</v>
      </c>
      <c r="E438" s="251" t="s">
        <v>1</v>
      </c>
      <c r="F438" s="252" t="s">
        <v>563</v>
      </c>
      <c r="G438" s="250"/>
      <c r="H438" s="253">
        <v>90.538</v>
      </c>
      <c r="I438" s="254"/>
      <c r="J438" s="250"/>
      <c r="K438" s="250"/>
      <c r="L438" s="255"/>
      <c r="M438" s="256"/>
      <c r="N438" s="257"/>
      <c r="O438" s="257"/>
      <c r="P438" s="257"/>
      <c r="Q438" s="257"/>
      <c r="R438" s="257"/>
      <c r="S438" s="257"/>
      <c r="T438" s="258"/>
      <c r="AT438" s="259" t="s">
        <v>266</v>
      </c>
      <c r="AU438" s="259" t="s">
        <v>89</v>
      </c>
      <c r="AV438" s="13" t="s">
        <v>89</v>
      </c>
      <c r="AW438" s="13" t="s">
        <v>36</v>
      </c>
      <c r="AX438" s="13" t="s">
        <v>80</v>
      </c>
      <c r="AY438" s="259" t="s">
        <v>257</v>
      </c>
    </row>
    <row r="439" spans="2:51" s="13" customFormat="1" ht="12">
      <c r="B439" s="249"/>
      <c r="C439" s="250"/>
      <c r="D439" s="240" t="s">
        <v>266</v>
      </c>
      <c r="E439" s="251" t="s">
        <v>1</v>
      </c>
      <c r="F439" s="252" t="s">
        <v>564</v>
      </c>
      <c r="G439" s="250"/>
      <c r="H439" s="253">
        <v>-6.774</v>
      </c>
      <c r="I439" s="254"/>
      <c r="J439" s="250"/>
      <c r="K439" s="250"/>
      <c r="L439" s="255"/>
      <c r="M439" s="256"/>
      <c r="N439" s="257"/>
      <c r="O439" s="257"/>
      <c r="P439" s="257"/>
      <c r="Q439" s="257"/>
      <c r="R439" s="257"/>
      <c r="S439" s="257"/>
      <c r="T439" s="258"/>
      <c r="AT439" s="259" t="s">
        <v>266</v>
      </c>
      <c r="AU439" s="259" t="s">
        <v>89</v>
      </c>
      <c r="AV439" s="13" t="s">
        <v>89</v>
      </c>
      <c r="AW439" s="13" t="s">
        <v>36</v>
      </c>
      <c r="AX439" s="13" t="s">
        <v>80</v>
      </c>
      <c r="AY439" s="259" t="s">
        <v>257</v>
      </c>
    </row>
    <row r="440" spans="2:51" s="14" customFormat="1" ht="12">
      <c r="B440" s="260"/>
      <c r="C440" s="261"/>
      <c r="D440" s="240" t="s">
        <v>266</v>
      </c>
      <c r="E440" s="262" t="s">
        <v>1</v>
      </c>
      <c r="F440" s="263" t="s">
        <v>280</v>
      </c>
      <c r="G440" s="261"/>
      <c r="H440" s="264">
        <v>83.764</v>
      </c>
      <c r="I440" s="265"/>
      <c r="J440" s="261"/>
      <c r="K440" s="261"/>
      <c r="L440" s="266"/>
      <c r="M440" s="267"/>
      <c r="N440" s="268"/>
      <c r="O440" s="268"/>
      <c r="P440" s="268"/>
      <c r="Q440" s="268"/>
      <c r="R440" s="268"/>
      <c r="S440" s="268"/>
      <c r="T440" s="269"/>
      <c r="AT440" s="270" t="s">
        <v>266</v>
      </c>
      <c r="AU440" s="270" t="s">
        <v>89</v>
      </c>
      <c r="AV440" s="14" t="s">
        <v>130</v>
      </c>
      <c r="AW440" s="14" t="s">
        <v>36</v>
      </c>
      <c r="AX440" s="14" t="s">
        <v>80</v>
      </c>
      <c r="AY440" s="270" t="s">
        <v>257</v>
      </c>
    </row>
    <row r="441" spans="2:51" s="13" customFormat="1" ht="12">
      <c r="B441" s="249"/>
      <c r="C441" s="250"/>
      <c r="D441" s="240" t="s">
        <v>266</v>
      </c>
      <c r="E441" s="251" t="s">
        <v>1</v>
      </c>
      <c r="F441" s="252" t="s">
        <v>187</v>
      </c>
      <c r="G441" s="250"/>
      <c r="H441" s="253">
        <v>75</v>
      </c>
      <c r="I441" s="254"/>
      <c r="J441" s="250"/>
      <c r="K441" s="250"/>
      <c r="L441" s="255"/>
      <c r="M441" s="256"/>
      <c r="N441" s="257"/>
      <c r="O441" s="257"/>
      <c r="P441" s="257"/>
      <c r="Q441" s="257"/>
      <c r="R441" s="257"/>
      <c r="S441" s="257"/>
      <c r="T441" s="258"/>
      <c r="AT441" s="259" t="s">
        <v>266</v>
      </c>
      <c r="AU441" s="259" t="s">
        <v>89</v>
      </c>
      <c r="AV441" s="13" t="s">
        <v>89</v>
      </c>
      <c r="AW441" s="13" t="s">
        <v>36</v>
      </c>
      <c r="AX441" s="13" t="s">
        <v>80</v>
      </c>
      <c r="AY441" s="259" t="s">
        <v>257</v>
      </c>
    </row>
    <row r="442" spans="2:51" s="14" customFormat="1" ht="12">
      <c r="B442" s="260"/>
      <c r="C442" s="261"/>
      <c r="D442" s="240" t="s">
        <v>266</v>
      </c>
      <c r="E442" s="262" t="s">
        <v>1</v>
      </c>
      <c r="F442" s="263" t="s">
        <v>280</v>
      </c>
      <c r="G442" s="261"/>
      <c r="H442" s="264">
        <v>75</v>
      </c>
      <c r="I442" s="265"/>
      <c r="J442" s="261"/>
      <c r="K442" s="261"/>
      <c r="L442" s="266"/>
      <c r="M442" s="267"/>
      <c r="N442" s="268"/>
      <c r="O442" s="268"/>
      <c r="P442" s="268"/>
      <c r="Q442" s="268"/>
      <c r="R442" s="268"/>
      <c r="S442" s="268"/>
      <c r="T442" s="269"/>
      <c r="AT442" s="270" t="s">
        <v>266</v>
      </c>
      <c r="AU442" s="270" t="s">
        <v>89</v>
      </c>
      <c r="AV442" s="14" t="s">
        <v>130</v>
      </c>
      <c r="AW442" s="14" t="s">
        <v>36</v>
      </c>
      <c r="AX442" s="14" t="s">
        <v>80</v>
      </c>
      <c r="AY442" s="270" t="s">
        <v>257</v>
      </c>
    </row>
    <row r="443" spans="2:51" s="15" customFormat="1" ht="12">
      <c r="B443" s="271"/>
      <c r="C443" s="272"/>
      <c r="D443" s="240" t="s">
        <v>266</v>
      </c>
      <c r="E443" s="273" t="s">
        <v>111</v>
      </c>
      <c r="F443" s="274" t="s">
        <v>286</v>
      </c>
      <c r="G443" s="272"/>
      <c r="H443" s="275">
        <v>774.134</v>
      </c>
      <c r="I443" s="276"/>
      <c r="J443" s="272"/>
      <c r="K443" s="272"/>
      <c r="L443" s="277"/>
      <c r="M443" s="278"/>
      <c r="N443" s="279"/>
      <c r="O443" s="279"/>
      <c r="P443" s="279"/>
      <c r="Q443" s="279"/>
      <c r="R443" s="279"/>
      <c r="S443" s="279"/>
      <c r="T443" s="280"/>
      <c r="AT443" s="281" t="s">
        <v>266</v>
      </c>
      <c r="AU443" s="281" t="s">
        <v>89</v>
      </c>
      <c r="AV443" s="15" t="s">
        <v>264</v>
      </c>
      <c r="AW443" s="15" t="s">
        <v>36</v>
      </c>
      <c r="AX443" s="15" t="s">
        <v>21</v>
      </c>
      <c r="AY443" s="281" t="s">
        <v>257</v>
      </c>
    </row>
    <row r="444" spans="2:65" s="1" customFormat="1" ht="24" customHeight="1">
      <c r="B444" s="38"/>
      <c r="C444" s="282" t="s">
        <v>565</v>
      </c>
      <c r="D444" s="282" t="s">
        <v>314</v>
      </c>
      <c r="E444" s="283" t="s">
        <v>566</v>
      </c>
      <c r="F444" s="284" t="s">
        <v>567</v>
      </c>
      <c r="G444" s="285" t="s">
        <v>262</v>
      </c>
      <c r="H444" s="286">
        <v>812.841</v>
      </c>
      <c r="I444" s="287"/>
      <c r="J444" s="288">
        <f>ROUND(I444*H444,2)</f>
        <v>0</v>
      </c>
      <c r="K444" s="284" t="s">
        <v>263</v>
      </c>
      <c r="L444" s="289"/>
      <c r="M444" s="290" t="s">
        <v>1</v>
      </c>
      <c r="N444" s="291" t="s">
        <v>45</v>
      </c>
      <c r="O444" s="86"/>
      <c r="P444" s="234">
        <f>O444*H444</f>
        <v>0</v>
      </c>
      <c r="Q444" s="234">
        <v>0.00272</v>
      </c>
      <c r="R444" s="234">
        <f>Q444*H444</f>
        <v>2.2109275200000003</v>
      </c>
      <c r="S444" s="234">
        <v>0</v>
      </c>
      <c r="T444" s="235">
        <f>S444*H444</f>
        <v>0</v>
      </c>
      <c r="AR444" s="236" t="s">
        <v>308</v>
      </c>
      <c r="AT444" s="236" t="s">
        <v>314</v>
      </c>
      <c r="AU444" s="236" t="s">
        <v>89</v>
      </c>
      <c r="AY444" s="17" t="s">
        <v>257</v>
      </c>
      <c r="BE444" s="237">
        <f>IF(N444="základní",J444,0)</f>
        <v>0</v>
      </c>
      <c r="BF444" s="237">
        <f>IF(N444="snížená",J444,0)</f>
        <v>0</v>
      </c>
      <c r="BG444" s="237">
        <f>IF(N444="zákl. přenesená",J444,0)</f>
        <v>0</v>
      </c>
      <c r="BH444" s="237">
        <f>IF(N444="sníž. přenesená",J444,0)</f>
        <v>0</v>
      </c>
      <c r="BI444" s="237">
        <f>IF(N444="nulová",J444,0)</f>
        <v>0</v>
      </c>
      <c r="BJ444" s="17" t="s">
        <v>21</v>
      </c>
      <c r="BK444" s="237">
        <f>ROUND(I444*H444,2)</f>
        <v>0</v>
      </c>
      <c r="BL444" s="17" t="s">
        <v>264</v>
      </c>
      <c r="BM444" s="236" t="s">
        <v>568</v>
      </c>
    </row>
    <row r="445" spans="2:51" s="13" customFormat="1" ht="12">
      <c r="B445" s="249"/>
      <c r="C445" s="250"/>
      <c r="D445" s="240" t="s">
        <v>266</v>
      </c>
      <c r="E445" s="251" t="s">
        <v>1</v>
      </c>
      <c r="F445" s="252" t="s">
        <v>569</v>
      </c>
      <c r="G445" s="250"/>
      <c r="H445" s="253">
        <v>812.841</v>
      </c>
      <c r="I445" s="254"/>
      <c r="J445" s="250"/>
      <c r="K445" s="250"/>
      <c r="L445" s="255"/>
      <c r="M445" s="256"/>
      <c r="N445" s="257"/>
      <c r="O445" s="257"/>
      <c r="P445" s="257"/>
      <c r="Q445" s="257"/>
      <c r="R445" s="257"/>
      <c r="S445" s="257"/>
      <c r="T445" s="258"/>
      <c r="AT445" s="259" t="s">
        <v>266</v>
      </c>
      <c r="AU445" s="259" t="s">
        <v>89</v>
      </c>
      <c r="AV445" s="13" t="s">
        <v>89</v>
      </c>
      <c r="AW445" s="13" t="s">
        <v>36</v>
      </c>
      <c r="AX445" s="13" t="s">
        <v>80</v>
      </c>
      <c r="AY445" s="259" t="s">
        <v>257</v>
      </c>
    </row>
    <row r="446" spans="2:51" s="15" customFormat="1" ht="12">
      <c r="B446" s="271"/>
      <c r="C446" s="272"/>
      <c r="D446" s="240" t="s">
        <v>266</v>
      </c>
      <c r="E446" s="273" t="s">
        <v>1</v>
      </c>
      <c r="F446" s="274" t="s">
        <v>286</v>
      </c>
      <c r="G446" s="272"/>
      <c r="H446" s="275">
        <v>812.841</v>
      </c>
      <c r="I446" s="276"/>
      <c r="J446" s="272"/>
      <c r="K446" s="272"/>
      <c r="L446" s="277"/>
      <c r="M446" s="278"/>
      <c r="N446" s="279"/>
      <c r="O446" s="279"/>
      <c r="P446" s="279"/>
      <c r="Q446" s="279"/>
      <c r="R446" s="279"/>
      <c r="S446" s="279"/>
      <c r="T446" s="280"/>
      <c r="AT446" s="281" t="s">
        <v>266</v>
      </c>
      <c r="AU446" s="281" t="s">
        <v>89</v>
      </c>
      <c r="AV446" s="15" t="s">
        <v>264</v>
      </c>
      <c r="AW446" s="15" t="s">
        <v>36</v>
      </c>
      <c r="AX446" s="15" t="s">
        <v>21</v>
      </c>
      <c r="AY446" s="281" t="s">
        <v>257</v>
      </c>
    </row>
    <row r="447" spans="2:65" s="1" customFormat="1" ht="24" customHeight="1">
      <c r="B447" s="38"/>
      <c r="C447" s="225" t="s">
        <v>570</v>
      </c>
      <c r="D447" s="225" t="s">
        <v>259</v>
      </c>
      <c r="E447" s="226" t="s">
        <v>571</v>
      </c>
      <c r="F447" s="227" t="s">
        <v>572</v>
      </c>
      <c r="G447" s="228" t="s">
        <v>262</v>
      </c>
      <c r="H447" s="229">
        <v>774.134</v>
      </c>
      <c r="I447" s="230"/>
      <c r="J447" s="231">
        <f>ROUND(I447*H447,2)</f>
        <v>0</v>
      </c>
      <c r="K447" s="227" t="s">
        <v>263</v>
      </c>
      <c r="L447" s="43"/>
      <c r="M447" s="232" t="s">
        <v>1</v>
      </c>
      <c r="N447" s="233" t="s">
        <v>45</v>
      </c>
      <c r="O447" s="86"/>
      <c r="P447" s="234">
        <f>O447*H447</f>
        <v>0</v>
      </c>
      <c r="Q447" s="234">
        <v>6E-05</v>
      </c>
      <c r="R447" s="234">
        <f>Q447*H447</f>
        <v>0.04644804</v>
      </c>
      <c r="S447" s="234">
        <v>0</v>
      </c>
      <c r="T447" s="235">
        <f>S447*H447</f>
        <v>0</v>
      </c>
      <c r="AR447" s="236" t="s">
        <v>264</v>
      </c>
      <c r="AT447" s="236" t="s">
        <v>259</v>
      </c>
      <c r="AU447" s="236" t="s">
        <v>89</v>
      </c>
      <c r="AY447" s="17" t="s">
        <v>257</v>
      </c>
      <c r="BE447" s="237">
        <f>IF(N447="základní",J447,0)</f>
        <v>0</v>
      </c>
      <c r="BF447" s="237">
        <f>IF(N447="snížená",J447,0)</f>
        <v>0</v>
      </c>
      <c r="BG447" s="237">
        <f>IF(N447="zákl. přenesená",J447,0)</f>
        <v>0</v>
      </c>
      <c r="BH447" s="237">
        <f>IF(N447="sníž. přenesená",J447,0)</f>
        <v>0</v>
      </c>
      <c r="BI447" s="237">
        <f>IF(N447="nulová",J447,0)</f>
        <v>0</v>
      </c>
      <c r="BJ447" s="17" t="s">
        <v>21</v>
      </c>
      <c r="BK447" s="237">
        <f>ROUND(I447*H447,2)</f>
        <v>0</v>
      </c>
      <c r="BL447" s="17" t="s">
        <v>264</v>
      </c>
      <c r="BM447" s="236" t="s">
        <v>573</v>
      </c>
    </row>
    <row r="448" spans="2:65" s="1" customFormat="1" ht="24" customHeight="1">
      <c r="B448" s="38"/>
      <c r="C448" s="225" t="s">
        <v>574</v>
      </c>
      <c r="D448" s="225" t="s">
        <v>259</v>
      </c>
      <c r="E448" s="226" t="s">
        <v>575</v>
      </c>
      <c r="F448" s="227" t="s">
        <v>576</v>
      </c>
      <c r="G448" s="228" t="s">
        <v>454</v>
      </c>
      <c r="H448" s="229">
        <v>1284.96</v>
      </c>
      <c r="I448" s="230"/>
      <c r="J448" s="231">
        <f>ROUND(I448*H448,2)</f>
        <v>0</v>
      </c>
      <c r="K448" s="227" t="s">
        <v>263</v>
      </c>
      <c r="L448" s="43"/>
      <c r="M448" s="232" t="s">
        <v>1</v>
      </c>
      <c r="N448" s="233" t="s">
        <v>45</v>
      </c>
      <c r="O448" s="86"/>
      <c r="P448" s="234">
        <f>O448*H448</f>
        <v>0</v>
      </c>
      <c r="Q448" s="234">
        <v>0.00025</v>
      </c>
      <c r="R448" s="234">
        <f>Q448*H448</f>
        <v>0.32124</v>
      </c>
      <c r="S448" s="234">
        <v>0</v>
      </c>
      <c r="T448" s="235">
        <f>S448*H448</f>
        <v>0</v>
      </c>
      <c r="AR448" s="236" t="s">
        <v>264</v>
      </c>
      <c r="AT448" s="236" t="s">
        <v>259</v>
      </c>
      <c r="AU448" s="236" t="s">
        <v>89</v>
      </c>
      <c r="AY448" s="17" t="s">
        <v>257</v>
      </c>
      <c r="BE448" s="237">
        <f>IF(N448="základní",J448,0)</f>
        <v>0</v>
      </c>
      <c r="BF448" s="237">
        <f>IF(N448="snížená",J448,0)</f>
        <v>0</v>
      </c>
      <c r="BG448" s="237">
        <f>IF(N448="zákl. přenesená",J448,0)</f>
        <v>0</v>
      </c>
      <c r="BH448" s="237">
        <f>IF(N448="sníž. přenesená",J448,0)</f>
        <v>0</v>
      </c>
      <c r="BI448" s="237">
        <f>IF(N448="nulová",J448,0)</f>
        <v>0</v>
      </c>
      <c r="BJ448" s="17" t="s">
        <v>21</v>
      </c>
      <c r="BK448" s="237">
        <f>ROUND(I448*H448,2)</f>
        <v>0</v>
      </c>
      <c r="BL448" s="17" t="s">
        <v>264</v>
      </c>
      <c r="BM448" s="236" t="s">
        <v>577</v>
      </c>
    </row>
    <row r="449" spans="2:51" s="13" customFormat="1" ht="12">
      <c r="B449" s="249"/>
      <c r="C449" s="250"/>
      <c r="D449" s="240" t="s">
        <v>266</v>
      </c>
      <c r="E449" s="251" t="s">
        <v>1</v>
      </c>
      <c r="F449" s="252" t="s">
        <v>578</v>
      </c>
      <c r="G449" s="250"/>
      <c r="H449" s="253">
        <v>246.28</v>
      </c>
      <c r="I449" s="254"/>
      <c r="J449" s="250"/>
      <c r="K449" s="250"/>
      <c r="L449" s="255"/>
      <c r="M449" s="256"/>
      <c r="N449" s="257"/>
      <c r="O449" s="257"/>
      <c r="P449" s="257"/>
      <c r="Q449" s="257"/>
      <c r="R449" s="257"/>
      <c r="S449" s="257"/>
      <c r="T449" s="258"/>
      <c r="AT449" s="259" t="s">
        <v>266</v>
      </c>
      <c r="AU449" s="259" t="s">
        <v>89</v>
      </c>
      <c r="AV449" s="13" t="s">
        <v>89</v>
      </c>
      <c r="AW449" s="13" t="s">
        <v>36</v>
      </c>
      <c r="AX449" s="13" t="s">
        <v>80</v>
      </c>
      <c r="AY449" s="259" t="s">
        <v>257</v>
      </c>
    </row>
    <row r="450" spans="2:51" s="13" customFormat="1" ht="12">
      <c r="B450" s="249"/>
      <c r="C450" s="250"/>
      <c r="D450" s="240" t="s">
        <v>266</v>
      </c>
      <c r="E450" s="251" t="s">
        <v>1</v>
      </c>
      <c r="F450" s="252" t="s">
        <v>579</v>
      </c>
      <c r="G450" s="250"/>
      <c r="H450" s="253">
        <v>105.96</v>
      </c>
      <c r="I450" s="254"/>
      <c r="J450" s="250"/>
      <c r="K450" s="250"/>
      <c r="L450" s="255"/>
      <c r="M450" s="256"/>
      <c r="N450" s="257"/>
      <c r="O450" s="257"/>
      <c r="P450" s="257"/>
      <c r="Q450" s="257"/>
      <c r="R450" s="257"/>
      <c r="S450" s="257"/>
      <c r="T450" s="258"/>
      <c r="AT450" s="259" t="s">
        <v>266</v>
      </c>
      <c r="AU450" s="259" t="s">
        <v>89</v>
      </c>
      <c r="AV450" s="13" t="s">
        <v>89</v>
      </c>
      <c r="AW450" s="13" t="s">
        <v>36</v>
      </c>
      <c r="AX450" s="13" t="s">
        <v>80</v>
      </c>
      <c r="AY450" s="259" t="s">
        <v>257</v>
      </c>
    </row>
    <row r="451" spans="2:51" s="13" customFormat="1" ht="12">
      <c r="B451" s="249"/>
      <c r="C451" s="250"/>
      <c r="D451" s="240" t="s">
        <v>266</v>
      </c>
      <c r="E451" s="251" t="s">
        <v>1</v>
      </c>
      <c r="F451" s="252" t="s">
        <v>580</v>
      </c>
      <c r="G451" s="250"/>
      <c r="H451" s="253">
        <v>227.16</v>
      </c>
      <c r="I451" s="254"/>
      <c r="J451" s="250"/>
      <c r="K451" s="250"/>
      <c r="L451" s="255"/>
      <c r="M451" s="256"/>
      <c r="N451" s="257"/>
      <c r="O451" s="257"/>
      <c r="P451" s="257"/>
      <c r="Q451" s="257"/>
      <c r="R451" s="257"/>
      <c r="S451" s="257"/>
      <c r="T451" s="258"/>
      <c r="AT451" s="259" t="s">
        <v>266</v>
      </c>
      <c r="AU451" s="259" t="s">
        <v>89</v>
      </c>
      <c r="AV451" s="13" t="s">
        <v>89</v>
      </c>
      <c r="AW451" s="13" t="s">
        <v>36</v>
      </c>
      <c r="AX451" s="13" t="s">
        <v>80</v>
      </c>
      <c r="AY451" s="259" t="s">
        <v>257</v>
      </c>
    </row>
    <row r="452" spans="2:51" s="13" customFormat="1" ht="12">
      <c r="B452" s="249"/>
      <c r="C452" s="250"/>
      <c r="D452" s="240" t="s">
        <v>266</v>
      </c>
      <c r="E452" s="251" t="s">
        <v>1</v>
      </c>
      <c r="F452" s="252" t="s">
        <v>581</v>
      </c>
      <c r="G452" s="250"/>
      <c r="H452" s="253">
        <v>49.68</v>
      </c>
      <c r="I452" s="254"/>
      <c r="J452" s="250"/>
      <c r="K452" s="250"/>
      <c r="L452" s="255"/>
      <c r="M452" s="256"/>
      <c r="N452" s="257"/>
      <c r="O452" s="257"/>
      <c r="P452" s="257"/>
      <c r="Q452" s="257"/>
      <c r="R452" s="257"/>
      <c r="S452" s="257"/>
      <c r="T452" s="258"/>
      <c r="AT452" s="259" t="s">
        <v>266</v>
      </c>
      <c r="AU452" s="259" t="s">
        <v>89</v>
      </c>
      <c r="AV452" s="13" t="s">
        <v>89</v>
      </c>
      <c r="AW452" s="13" t="s">
        <v>36</v>
      </c>
      <c r="AX452" s="13" t="s">
        <v>80</v>
      </c>
      <c r="AY452" s="259" t="s">
        <v>257</v>
      </c>
    </row>
    <row r="453" spans="2:51" s="13" customFormat="1" ht="12">
      <c r="B453" s="249"/>
      <c r="C453" s="250"/>
      <c r="D453" s="240" t="s">
        <v>266</v>
      </c>
      <c r="E453" s="251" t="s">
        <v>1</v>
      </c>
      <c r="F453" s="252" t="s">
        <v>582</v>
      </c>
      <c r="G453" s="250"/>
      <c r="H453" s="253">
        <v>6.6</v>
      </c>
      <c r="I453" s="254"/>
      <c r="J453" s="250"/>
      <c r="K453" s="250"/>
      <c r="L453" s="255"/>
      <c r="M453" s="256"/>
      <c r="N453" s="257"/>
      <c r="O453" s="257"/>
      <c r="P453" s="257"/>
      <c r="Q453" s="257"/>
      <c r="R453" s="257"/>
      <c r="S453" s="257"/>
      <c r="T453" s="258"/>
      <c r="AT453" s="259" t="s">
        <v>266</v>
      </c>
      <c r="AU453" s="259" t="s">
        <v>89</v>
      </c>
      <c r="AV453" s="13" t="s">
        <v>89</v>
      </c>
      <c r="AW453" s="13" t="s">
        <v>36</v>
      </c>
      <c r="AX453" s="13" t="s">
        <v>80</v>
      </c>
      <c r="AY453" s="259" t="s">
        <v>257</v>
      </c>
    </row>
    <row r="454" spans="2:51" s="13" customFormat="1" ht="12">
      <c r="B454" s="249"/>
      <c r="C454" s="250"/>
      <c r="D454" s="240" t="s">
        <v>266</v>
      </c>
      <c r="E454" s="251" t="s">
        <v>1</v>
      </c>
      <c r="F454" s="252" t="s">
        <v>583</v>
      </c>
      <c r="G454" s="250"/>
      <c r="H454" s="253">
        <v>6.8</v>
      </c>
      <c r="I454" s="254"/>
      <c r="J454" s="250"/>
      <c r="K454" s="250"/>
      <c r="L454" s="255"/>
      <c r="M454" s="256"/>
      <c r="N454" s="257"/>
      <c r="O454" s="257"/>
      <c r="P454" s="257"/>
      <c r="Q454" s="257"/>
      <c r="R454" s="257"/>
      <c r="S454" s="257"/>
      <c r="T454" s="258"/>
      <c r="AT454" s="259" t="s">
        <v>266</v>
      </c>
      <c r="AU454" s="259" t="s">
        <v>89</v>
      </c>
      <c r="AV454" s="13" t="s">
        <v>89</v>
      </c>
      <c r="AW454" s="13" t="s">
        <v>36</v>
      </c>
      <c r="AX454" s="13" t="s">
        <v>80</v>
      </c>
      <c r="AY454" s="259" t="s">
        <v>257</v>
      </c>
    </row>
    <row r="455" spans="2:51" s="15" customFormat="1" ht="12">
      <c r="B455" s="271"/>
      <c r="C455" s="272"/>
      <c r="D455" s="240" t="s">
        <v>266</v>
      </c>
      <c r="E455" s="273" t="s">
        <v>146</v>
      </c>
      <c r="F455" s="274" t="s">
        <v>286</v>
      </c>
      <c r="G455" s="272"/>
      <c r="H455" s="275">
        <v>642.48</v>
      </c>
      <c r="I455" s="276"/>
      <c r="J455" s="272"/>
      <c r="K455" s="272"/>
      <c r="L455" s="277"/>
      <c r="M455" s="278"/>
      <c r="N455" s="279"/>
      <c r="O455" s="279"/>
      <c r="P455" s="279"/>
      <c r="Q455" s="279"/>
      <c r="R455" s="279"/>
      <c r="S455" s="279"/>
      <c r="T455" s="280"/>
      <c r="AT455" s="281" t="s">
        <v>266</v>
      </c>
      <c r="AU455" s="281" t="s">
        <v>89</v>
      </c>
      <c r="AV455" s="15" t="s">
        <v>264</v>
      </c>
      <c r="AW455" s="15" t="s">
        <v>36</v>
      </c>
      <c r="AX455" s="15" t="s">
        <v>80</v>
      </c>
      <c r="AY455" s="281" t="s">
        <v>257</v>
      </c>
    </row>
    <row r="456" spans="2:51" s="13" customFormat="1" ht="12">
      <c r="B456" s="249"/>
      <c r="C456" s="250"/>
      <c r="D456" s="240" t="s">
        <v>266</v>
      </c>
      <c r="E456" s="251" t="s">
        <v>1</v>
      </c>
      <c r="F456" s="252" t="s">
        <v>584</v>
      </c>
      <c r="G456" s="250"/>
      <c r="H456" s="253">
        <v>1284.96</v>
      </c>
      <c r="I456" s="254"/>
      <c r="J456" s="250"/>
      <c r="K456" s="250"/>
      <c r="L456" s="255"/>
      <c r="M456" s="256"/>
      <c r="N456" s="257"/>
      <c r="O456" s="257"/>
      <c r="P456" s="257"/>
      <c r="Q456" s="257"/>
      <c r="R456" s="257"/>
      <c r="S456" s="257"/>
      <c r="T456" s="258"/>
      <c r="AT456" s="259" t="s">
        <v>266</v>
      </c>
      <c r="AU456" s="259" t="s">
        <v>89</v>
      </c>
      <c r="AV456" s="13" t="s">
        <v>89</v>
      </c>
      <c r="AW456" s="13" t="s">
        <v>36</v>
      </c>
      <c r="AX456" s="13" t="s">
        <v>21</v>
      </c>
      <c r="AY456" s="259" t="s">
        <v>257</v>
      </c>
    </row>
    <row r="457" spans="2:65" s="1" customFormat="1" ht="16.5" customHeight="1">
      <c r="B457" s="38"/>
      <c r="C457" s="282" t="s">
        <v>585</v>
      </c>
      <c r="D457" s="282" t="s">
        <v>314</v>
      </c>
      <c r="E457" s="283" t="s">
        <v>586</v>
      </c>
      <c r="F457" s="284" t="s">
        <v>587</v>
      </c>
      <c r="G457" s="285" t="s">
        <v>454</v>
      </c>
      <c r="H457" s="286">
        <v>706.728</v>
      </c>
      <c r="I457" s="287"/>
      <c r="J457" s="288">
        <f>ROUND(I457*H457,2)</f>
        <v>0</v>
      </c>
      <c r="K457" s="284" t="s">
        <v>263</v>
      </c>
      <c r="L457" s="289"/>
      <c r="M457" s="290" t="s">
        <v>1</v>
      </c>
      <c r="N457" s="291" t="s">
        <v>45</v>
      </c>
      <c r="O457" s="86"/>
      <c r="P457" s="234">
        <f>O457*H457</f>
        <v>0</v>
      </c>
      <c r="Q457" s="234">
        <v>0</v>
      </c>
      <c r="R457" s="234">
        <f>Q457*H457</f>
        <v>0</v>
      </c>
      <c r="S457" s="234">
        <v>0</v>
      </c>
      <c r="T457" s="235">
        <f>S457*H457</f>
        <v>0</v>
      </c>
      <c r="AR457" s="236" t="s">
        <v>308</v>
      </c>
      <c r="AT457" s="236" t="s">
        <v>314</v>
      </c>
      <c r="AU457" s="236" t="s">
        <v>89</v>
      </c>
      <c r="AY457" s="17" t="s">
        <v>257</v>
      </c>
      <c r="BE457" s="237">
        <f>IF(N457="základní",J457,0)</f>
        <v>0</v>
      </c>
      <c r="BF457" s="237">
        <f>IF(N457="snížená",J457,0)</f>
        <v>0</v>
      </c>
      <c r="BG457" s="237">
        <f>IF(N457="zákl. přenesená",J457,0)</f>
        <v>0</v>
      </c>
      <c r="BH457" s="237">
        <f>IF(N457="sníž. přenesená",J457,0)</f>
        <v>0</v>
      </c>
      <c r="BI457" s="237">
        <f>IF(N457="nulová",J457,0)</f>
        <v>0</v>
      </c>
      <c r="BJ457" s="17" t="s">
        <v>21</v>
      </c>
      <c r="BK457" s="237">
        <f>ROUND(I457*H457,2)</f>
        <v>0</v>
      </c>
      <c r="BL457" s="17" t="s">
        <v>264</v>
      </c>
      <c r="BM457" s="236" t="s">
        <v>588</v>
      </c>
    </row>
    <row r="458" spans="2:51" s="13" customFormat="1" ht="12">
      <c r="B458" s="249"/>
      <c r="C458" s="250"/>
      <c r="D458" s="240" t="s">
        <v>266</v>
      </c>
      <c r="E458" s="251" t="s">
        <v>1</v>
      </c>
      <c r="F458" s="252" t="s">
        <v>589</v>
      </c>
      <c r="G458" s="250"/>
      <c r="H458" s="253">
        <v>706.728</v>
      </c>
      <c r="I458" s="254"/>
      <c r="J458" s="250"/>
      <c r="K458" s="250"/>
      <c r="L458" s="255"/>
      <c r="M458" s="256"/>
      <c r="N458" s="257"/>
      <c r="O458" s="257"/>
      <c r="P458" s="257"/>
      <c r="Q458" s="257"/>
      <c r="R458" s="257"/>
      <c r="S458" s="257"/>
      <c r="T458" s="258"/>
      <c r="AT458" s="259" t="s">
        <v>266</v>
      </c>
      <c r="AU458" s="259" t="s">
        <v>89</v>
      </c>
      <c r="AV458" s="13" t="s">
        <v>89</v>
      </c>
      <c r="AW458" s="13" t="s">
        <v>36</v>
      </c>
      <c r="AX458" s="13" t="s">
        <v>80</v>
      </c>
      <c r="AY458" s="259" t="s">
        <v>257</v>
      </c>
    </row>
    <row r="459" spans="2:51" s="15" customFormat="1" ht="12">
      <c r="B459" s="271"/>
      <c r="C459" s="272"/>
      <c r="D459" s="240" t="s">
        <v>266</v>
      </c>
      <c r="E459" s="273" t="s">
        <v>1</v>
      </c>
      <c r="F459" s="274" t="s">
        <v>286</v>
      </c>
      <c r="G459" s="272"/>
      <c r="H459" s="275">
        <v>706.728</v>
      </c>
      <c r="I459" s="276"/>
      <c r="J459" s="272"/>
      <c r="K459" s="272"/>
      <c r="L459" s="277"/>
      <c r="M459" s="278"/>
      <c r="N459" s="279"/>
      <c r="O459" s="279"/>
      <c r="P459" s="279"/>
      <c r="Q459" s="279"/>
      <c r="R459" s="279"/>
      <c r="S459" s="279"/>
      <c r="T459" s="280"/>
      <c r="AT459" s="281" t="s">
        <v>266</v>
      </c>
      <c r="AU459" s="281" t="s">
        <v>89</v>
      </c>
      <c r="AV459" s="15" t="s">
        <v>264</v>
      </c>
      <c r="AW459" s="15" t="s">
        <v>36</v>
      </c>
      <c r="AX459" s="15" t="s">
        <v>21</v>
      </c>
      <c r="AY459" s="281" t="s">
        <v>257</v>
      </c>
    </row>
    <row r="460" spans="2:65" s="1" customFormat="1" ht="16.5" customHeight="1">
      <c r="B460" s="38"/>
      <c r="C460" s="282" t="s">
        <v>590</v>
      </c>
      <c r="D460" s="282" t="s">
        <v>314</v>
      </c>
      <c r="E460" s="283" t="s">
        <v>591</v>
      </c>
      <c r="F460" s="284" t="s">
        <v>592</v>
      </c>
      <c r="G460" s="285" t="s">
        <v>454</v>
      </c>
      <c r="H460" s="286">
        <v>706.728</v>
      </c>
      <c r="I460" s="287"/>
      <c r="J460" s="288">
        <f>ROUND(I460*H460,2)</f>
        <v>0</v>
      </c>
      <c r="K460" s="284" t="s">
        <v>263</v>
      </c>
      <c r="L460" s="289"/>
      <c r="M460" s="290" t="s">
        <v>1</v>
      </c>
      <c r="N460" s="291" t="s">
        <v>45</v>
      </c>
      <c r="O460" s="86"/>
      <c r="P460" s="234">
        <f>O460*H460</f>
        <v>0</v>
      </c>
      <c r="Q460" s="234">
        <v>0</v>
      </c>
      <c r="R460" s="234">
        <f>Q460*H460</f>
        <v>0</v>
      </c>
      <c r="S460" s="234">
        <v>0</v>
      </c>
      <c r="T460" s="235">
        <f>S460*H460</f>
        <v>0</v>
      </c>
      <c r="AR460" s="236" t="s">
        <v>308</v>
      </c>
      <c r="AT460" s="236" t="s">
        <v>314</v>
      </c>
      <c r="AU460" s="236" t="s">
        <v>89</v>
      </c>
      <c r="AY460" s="17" t="s">
        <v>257</v>
      </c>
      <c r="BE460" s="237">
        <f>IF(N460="základní",J460,0)</f>
        <v>0</v>
      </c>
      <c r="BF460" s="237">
        <f>IF(N460="snížená",J460,0)</f>
        <v>0</v>
      </c>
      <c r="BG460" s="237">
        <f>IF(N460="zákl. přenesená",J460,0)</f>
        <v>0</v>
      </c>
      <c r="BH460" s="237">
        <f>IF(N460="sníž. přenesená",J460,0)</f>
        <v>0</v>
      </c>
      <c r="BI460" s="237">
        <f>IF(N460="nulová",J460,0)</f>
        <v>0</v>
      </c>
      <c r="BJ460" s="17" t="s">
        <v>21</v>
      </c>
      <c r="BK460" s="237">
        <f>ROUND(I460*H460,2)</f>
        <v>0</v>
      </c>
      <c r="BL460" s="17" t="s">
        <v>264</v>
      </c>
      <c r="BM460" s="236" t="s">
        <v>593</v>
      </c>
    </row>
    <row r="461" spans="2:51" s="13" customFormat="1" ht="12">
      <c r="B461" s="249"/>
      <c r="C461" s="250"/>
      <c r="D461" s="240" t="s">
        <v>266</v>
      </c>
      <c r="E461" s="251" t="s">
        <v>1</v>
      </c>
      <c r="F461" s="252" t="s">
        <v>589</v>
      </c>
      <c r="G461" s="250"/>
      <c r="H461" s="253">
        <v>706.728</v>
      </c>
      <c r="I461" s="254"/>
      <c r="J461" s="250"/>
      <c r="K461" s="250"/>
      <c r="L461" s="255"/>
      <c r="M461" s="256"/>
      <c r="N461" s="257"/>
      <c r="O461" s="257"/>
      <c r="P461" s="257"/>
      <c r="Q461" s="257"/>
      <c r="R461" s="257"/>
      <c r="S461" s="257"/>
      <c r="T461" s="258"/>
      <c r="AT461" s="259" t="s">
        <v>266</v>
      </c>
      <c r="AU461" s="259" t="s">
        <v>89</v>
      </c>
      <c r="AV461" s="13" t="s">
        <v>89</v>
      </c>
      <c r="AW461" s="13" t="s">
        <v>36</v>
      </c>
      <c r="AX461" s="13" t="s">
        <v>80</v>
      </c>
      <c r="AY461" s="259" t="s">
        <v>257</v>
      </c>
    </row>
    <row r="462" spans="2:51" s="15" customFormat="1" ht="12">
      <c r="B462" s="271"/>
      <c r="C462" s="272"/>
      <c r="D462" s="240" t="s">
        <v>266</v>
      </c>
      <c r="E462" s="273" t="s">
        <v>1</v>
      </c>
      <c r="F462" s="274" t="s">
        <v>286</v>
      </c>
      <c r="G462" s="272"/>
      <c r="H462" s="275">
        <v>706.728</v>
      </c>
      <c r="I462" s="276"/>
      <c r="J462" s="272"/>
      <c r="K462" s="272"/>
      <c r="L462" s="277"/>
      <c r="M462" s="278"/>
      <c r="N462" s="279"/>
      <c r="O462" s="279"/>
      <c r="P462" s="279"/>
      <c r="Q462" s="279"/>
      <c r="R462" s="279"/>
      <c r="S462" s="279"/>
      <c r="T462" s="280"/>
      <c r="AT462" s="281" t="s">
        <v>266</v>
      </c>
      <c r="AU462" s="281" t="s">
        <v>89</v>
      </c>
      <c r="AV462" s="15" t="s">
        <v>264</v>
      </c>
      <c r="AW462" s="15" t="s">
        <v>36</v>
      </c>
      <c r="AX462" s="15" t="s">
        <v>21</v>
      </c>
      <c r="AY462" s="281" t="s">
        <v>257</v>
      </c>
    </row>
    <row r="463" spans="2:65" s="1" customFormat="1" ht="24" customHeight="1">
      <c r="B463" s="38"/>
      <c r="C463" s="225" t="s">
        <v>594</v>
      </c>
      <c r="D463" s="225" t="s">
        <v>259</v>
      </c>
      <c r="E463" s="226" t="s">
        <v>595</v>
      </c>
      <c r="F463" s="227" t="s">
        <v>596</v>
      </c>
      <c r="G463" s="228" t="s">
        <v>262</v>
      </c>
      <c r="H463" s="229">
        <v>988.205</v>
      </c>
      <c r="I463" s="230"/>
      <c r="J463" s="231">
        <f>ROUND(I463*H463,2)</f>
        <v>0</v>
      </c>
      <c r="K463" s="227" t="s">
        <v>263</v>
      </c>
      <c r="L463" s="43"/>
      <c r="M463" s="232" t="s">
        <v>1</v>
      </c>
      <c r="N463" s="233" t="s">
        <v>45</v>
      </c>
      <c r="O463" s="86"/>
      <c r="P463" s="234">
        <f>O463*H463</f>
        <v>0</v>
      </c>
      <c r="Q463" s="234">
        <v>0.0273</v>
      </c>
      <c r="R463" s="234">
        <f>Q463*H463</f>
        <v>26.977996500000003</v>
      </c>
      <c r="S463" s="234">
        <v>0</v>
      </c>
      <c r="T463" s="235">
        <f>S463*H463</f>
        <v>0</v>
      </c>
      <c r="AR463" s="236" t="s">
        <v>264</v>
      </c>
      <c r="AT463" s="236" t="s">
        <v>259</v>
      </c>
      <c r="AU463" s="236" t="s">
        <v>89</v>
      </c>
      <c r="AY463" s="17" t="s">
        <v>257</v>
      </c>
      <c r="BE463" s="237">
        <f>IF(N463="základní",J463,0)</f>
        <v>0</v>
      </c>
      <c r="BF463" s="237">
        <f>IF(N463="snížená",J463,0)</f>
        <v>0</v>
      </c>
      <c r="BG463" s="237">
        <f>IF(N463="zákl. přenesená",J463,0)</f>
        <v>0</v>
      </c>
      <c r="BH463" s="237">
        <f>IF(N463="sníž. přenesená",J463,0)</f>
        <v>0</v>
      </c>
      <c r="BI463" s="237">
        <f>IF(N463="nulová",J463,0)</f>
        <v>0</v>
      </c>
      <c r="BJ463" s="17" t="s">
        <v>21</v>
      </c>
      <c r="BK463" s="237">
        <f>ROUND(I463*H463,2)</f>
        <v>0</v>
      </c>
      <c r="BL463" s="17" t="s">
        <v>264</v>
      </c>
      <c r="BM463" s="236" t="s">
        <v>597</v>
      </c>
    </row>
    <row r="464" spans="2:51" s="13" customFormat="1" ht="12">
      <c r="B464" s="249"/>
      <c r="C464" s="250"/>
      <c r="D464" s="240" t="s">
        <v>266</v>
      </c>
      <c r="E464" s="251" t="s">
        <v>1</v>
      </c>
      <c r="F464" s="252" t="s">
        <v>598</v>
      </c>
      <c r="G464" s="250"/>
      <c r="H464" s="253">
        <v>988.205</v>
      </c>
      <c r="I464" s="254"/>
      <c r="J464" s="250"/>
      <c r="K464" s="250"/>
      <c r="L464" s="255"/>
      <c r="M464" s="256"/>
      <c r="N464" s="257"/>
      <c r="O464" s="257"/>
      <c r="P464" s="257"/>
      <c r="Q464" s="257"/>
      <c r="R464" s="257"/>
      <c r="S464" s="257"/>
      <c r="T464" s="258"/>
      <c r="AT464" s="259" t="s">
        <v>266</v>
      </c>
      <c r="AU464" s="259" t="s">
        <v>89</v>
      </c>
      <c r="AV464" s="13" t="s">
        <v>89</v>
      </c>
      <c r="AW464" s="13" t="s">
        <v>36</v>
      </c>
      <c r="AX464" s="13" t="s">
        <v>80</v>
      </c>
      <c r="AY464" s="259" t="s">
        <v>257</v>
      </c>
    </row>
    <row r="465" spans="2:51" s="15" customFormat="1" ht="12">
      <c r="B465" s="271"/>
      <c r="C465" s="272"/>
      <c r="D465" s="240" t="s">
        <v>266</v>
      </c>
      <c r="E465" s="273" t="s">
        <v>1</v>
      </c>
      <c r="F465" s="274" t="s">
        <v>286</v>
      </c>
      <c r="G465" s="272"/>
      <c r="H465" s="275">
        <v>988.205</v>
      </c>
      <c r="I465" s="276"/>
      <c r="J465" s="272"/>
      <c r="K465" s="272"/>
      <c r="L465" s="277"/>
      <c r="M465" s="278"/>
      <c r="N465" s="279"/>
      <c r="O465" s="279"/>
      <c r="P465" s="279"/>
      <c r="Q465" s="279"/>
      <c r="R465" s="279"/>
      <c r="S465" s="279"/>
      <c r="T465" s="280"/>
      <c r="AT465" s="281" t="s">
        <v>266</v>
      </c>
      <c r="AU465" s="281" t="s">
        <v>89</v>
      </c>
      <c r="AV465" s="15" t="s">
        <v>264</v>
      </c>
      <c r="AW465" s="15" t="s">
        <v>36</v>
      </c>
      <c r="AX465" s="15" t="s">
        <v>21</v>
      </c>
      <c r="AY465" s="281" t="s">
        <v>257</v>
      </c>
    </row>
    <row r="466" spans="2:65" s="1" customFormat="1" ht="24" customHeight="1">
      <c r="B466" s="38"/>
      <c r="C466" s="225" t="s">
        <v>599</v>
      </c>
      <c r="D466" s="292" t="s">
        <v>259</v>
      </c>
      <c r="E466" s="226" t="s">
        <v>600</v>
      </c>
      <c r="F466" s="227" t="s">
        <v>601</v>
      </c>
      <c r="G466" s="228" t="s">
        <v>262</v>
      </c>
      <c r="H466" s="229">
        <v>296.462</v>
      </c>
      <c r="I466" s="230"/>
      <c r="J466" s="231">
        <f>ROUND(I466*H466,2)</f>
        <v>0</v>
      </c>
      <c r="K466" s="227" t="s">
        <v>263</v>
      </c>
      <c r="L466" s="43"/>
      <c r="M466" s="232" t="s">
        <v>1</v>
      </c>
      <c r="N466" s="233" t="s">
        <v>45</v>
      </c>
      <c r="O466" s="86"/>
      <c r="P466" s="234">
        <f>O466*H466</f>
        <v>0</v>
      </c>
      <c r="Q466" s="234">
        <v>0.0021</v>
      </c>
      <c r="R466" s="234">
        <f>Q466*H466</f>
        <v>0.6225702</v>
      </c>
      <c r="S466" s="234">
        <v>0</v>
      </c>
      <c r="T466" s="235">
        <f>S466*H466</f>
        <v>0</v>
      </c>
      <c r="AR466" s="236" t="s">
        <v>264</v>
      </c>
      <c r="AT466" s="236" t="s">
        <v>259</v>
      </c>
      <c r="AU466" s="236" t="s">
        <v>89</v>
      </c>
      <c r="AY466" s="17" t="s">
        <v>257</v>
      </c>
      <c r="BE466" s="237">
        <f>IF(N466="základní",J466,0)</f>
        <v>0</v>
      </c>
      <c r="BF466" s="237">
        <f>IF(N466="snížená",J466,0)</f>
        <v>0</v>
      </c>
      <c r="BG466" s="237">
        <f>IF(N466="zákl. přenesená",J466,0)</f>
        <v>0</v>
      </c>
      <c r="BH466" s="237">
        <f>IF(N466="sníž. přenesená",J466,0)</f>
        <v>0</v>
      </c>
      <c r="BI466" s="237">
        <f>IF(N466="nulová",J466,0)</f>
        <v>0</v>
      </c>
      <c r="BJ466" s="17" t="s">
        <v>21</v>
      </c>
      <c r="BK466" s="237">
        <f>ROUND(I466*H466,2)</f>
        <v>0</v>
      </c>
      <c r="BL466" s="17" t="s">
        <v>264</v>
      </c>
      <c r="BM466" s="236" t="s">
        <v>602</v>
      </c>
    </row>
    <row r="467" spans="2:51" s="13" customFormat="1" ht="12">
      <c r="B467" s="249"/>
      <c r="C467" s="250"/>
      <c r="D467" s="240" t="s">
        <v>266</v>
      </c>
      <c r="E467" s="251" t="s">
        <v>1</v>
      </c>
      <c r="F467" s="252" t="s">
        <v>603</v>
      </c>
      <c r="G467" s="250"/>
      <c r="H467" s="253">
        <v>296.462</v>
      </c>
      <c r="I467" s="254"/>
      <c r="J467" s="250"/>
      <c r="K467" s="250"/>
      <c r="L467" s="255"/>
      <c r="M467" s="256"/>
      <c r="N467" s="257"/>
      <c r="O467" s="257"/>
      <c r="P467" s="257"/>
      <c r="Q467" s="257"/>
      <c r="R467" s="257"/>
      <c r="S467" s="257"/>
      <c r="T467" s="258"/>
      <c r="AT467" s="259" t="s">
        <v>266</v>
      </c>
      <c r="AU467" s="259" t="s">
        <v>89</v>
      </c>
      <c r="AV467" s="13" t="s">
        <v>89</v>
      </c>
      <c r="AW467" s="13" t="s">
        <v>36</v>
      </c>
      <c r="AX467" s="13" t="s">
        <v>80</v>
      </c>
      <c r="AY467" s="259" t="s">
        <v>257</v>
      </c>
    </row>
    <row r="468" spans="2:51" s="15" customFormat="1" ht="12">
      <c r="B468" s="271"/>
      <c r="C468" s="272"/>
      <c r="D468" s="240" t="s">
        <v>266</v>
      </c>
      <c r="E468" s="273" t="s">
        <v>1</v>
      </c>
      <c r="F468" s="274" t="s">
        <v>286</v>
      </c>
      <c r="G468" s="272"/>
      <c r="H468" s="275">
        <v>296.462</v>
      </c>
      <c r="I468" s="276"/>
      <c r="J468" s="272"/>
      <c r="K468" s="272"/>
      <c r="L468" s="277"/>
      <c r="M468" s="278"/>
      <c r="N468" s="279"/>
      <c r="O468" s="279"/>
      <c r="P468" s="279"/>
      <c r="Q468" s="279"/>
      <c r="R468" s="279"/>
      <c r="S468" s="279"/>
      <c r="T468" s="280"/>
      <c r="AT468" s="281" t="s">
        <v>266</v>
      </c>
      <c r="AU468" s="281" t="s">
        <v>89</v>
      </c>
      <c r="AV468" s="15" t="s">
        <v>264</v>
      </c>
      <c r="AW468" s="15" t="s">
        <v>36</v>
      </c>
      <c r="AX468" s="15" t="s">
        <v>21</v>
      </c>
      <c r="AY468" s="281" t="s">
        <v>257</v>
      </c>
    </row>
    <row r="469" spans="2:65" s="1" customFormat="1" ht="16.5" customHeight="1">
      <c r="B469" s="38"/>
      <c r="C469" s="225" t="s">
        <v>604</v>
      </c>
      <c r="D469" s="225" t="s">
        <v>259</v>
      </c>
      <c r="E469" s="226" t="s">
        <v>605</v>
      </c>
      <c r="F469" s="227" t="s">
        <v>606</v>
      </c>
      <c r="G469" s="228" t="s">
        <v>262</v>
      </c>
      <c r="H469" s="229">
        <v>988.205</v>
      </c>
      <c r="I469" s="230"/>
      <c r="J469" s="231">
        <f>ROUND(I469*H469,2)</f>
        <v>0</v>
      </c>
      <c r="K469" s="227" t="s">
        <v>263</v>
      </c>
      <c r="L469" s="43"/>
      <c r="M469" s="232" t="s">
        <v>1</v>
      </c>
      <c r="N469" s="233" t="s">
        <v>45</v>
      </c>
      <c r="O469" s="86"/>
      <c r="P469" s="234">
        <f>O469*H469</f>
        <v>0</v>
      </c>
      <c r="Q469" s="234">
        <v>0.00546</v>
      </c>
      <c r="R469" s="234">
        <f>Q469*H469</f>
        <v>5.3955993</v>
      </c>
      <c r="S469" s="234">
        <v>0</v>
      </c>
      <c r="T469" s="235">
        <f>S469*H469</f>
        <v>0</v>
      </c>
      <c r="AR469" s="236" t="s">
        <v>264</v>
      </c>
      <c r="AT469" s="236" t="s">
        <v>259</v>
      </c>
      <c r="AU469" s="236" t="s">
        <v>89</v>
      </c>
      <c r="AY469" s="17" t="s">
        <v>257</v>
      </c>
      <c r="BE469" s="237">
        <f>IF(N469="základní",J469,0)</f>
        <v>0</v>
      </c>
      <c r="BF469" s="237">
        <f>IF(N469="snížená",J469,0)</f>
        <v>0</v>
      </c>
      <c r="BG469" s="237">
        <f>IF(N469="zákl. přenesená",J469,0)</f>
        <v>0</v>
      </c>
      <c r="BH469" s="237">
        <f>IF(N469="sníž. přenesená",J469,0)</f>
        <v>0</v>
      </c>
      <c r="BI469" s="237">
        <f>IF(N469="nulová",J469,0)</f>
        <v>0</v>
      </c>
      <c r="BJ469" s="17" t="s">
        <v>21</v>
      </c>
      <c r="BK469" s="237">
        <f>ROUND(I469*H469,2)</f>
        <v>0</v>
      </c>
      <c r="BL469" s="17" t="s">
        <v>264</v>
      </c>
      <c r="BM469" s="236" t="s">
        <v>607</v>
      </c>
    </row>
    <row r="470" spans="2:51" s="13" customFormat="1" ht="12">
      <c r="B470" s="249"/>
      <c r="C470" s="250"/>
      <c r="D470" s="240" t="s">
        <v>266</v>
      </c>
      <c r="E470" s="251" t="s">
        <v>1</v>
      </c>
      <c r="F470" s="252" t="s">
        <v>598</v>
      </c>
      <c r="G470" s="250"/>
      <c r="H470" s="253">
        <v>988.205</v>
      </c>
      <c r="I470" s="254"/>
      <c r="J470" s="250"/>
      <c r="K470" s="250"/>
      <c r="L470" s="255"/>
      <c r="M470" s="256"/>
      <c r="N470" s="257"/>
      <c r="O470" s="257"/>
      <c r="P470" s="257"/>
      <c r="Q470" s="257"/>
      <c r="R470" s="257"/>
      <c r="S470" s="257"/>
      <c r="T470" s="258"/>
      <c r="AT470" s="259" t="s">
        <v>266</v>
      </c>
      <c r="AU470" s="259" t="s">
        <v>89</v>
      </c>
      <c r="AV470" s="13" t="s">
        <v>89</v>
      </c>
      <c r="AW470" s="13" t="s">
        <v>36</v>
      </c>
      <c r="AX470" s="13" t="s">
        <v>21</v>
      </c>
      <c r="AY470" s="259" t="s">
        <v>257</v>
      </c>
    </row>
    <row r="471" spans="2:65" s="1" customFormat="1" ht="24" customHeight="1">
      <c r="B471" s="38"/>
      <c r="C471" s="225" t="s">
        <v>608</v>
      </c>
      <c r="D471" s="225" t="s">
        <v>259</v>
      </c>
      <c r="E471" s="226" t="s">
        <v>609</v>
      </c>
      <c r="F471" s="227" t="s">
        <v>610</v>
      </c>
      <c r="G471" s="228" t="s">
        <v>262</v>
      </c>
      <c r="H471" s="229">
        <v>3752.82</v>
      </c>
      <c r="I471" s="230"/>
      <c r="J471" s="231">
        <f>ROUND(I471*H471,2)</f>
        <v>0</v>
      </c>
      <c r="K471" s="227" t="s">
        <v>263</v>
      </c>
      <c r="L471" s="43"/>
      <c r="M471" s="232" t="s">
        <v>1</v>
      </c>
      <c r="N471" s="233" t="s">
        <v>45</v>
      </c>
      <c r="O471" s="86"/>
      <c r="P471" s="234">
        <f>O471*H471</f>
        <v>0</v>
      </c>
      <c r="Q471" s="234">
        <v>0.0079</v>
      </c>
      <c r="R471" s="234">
        <f>Q471*H471</f>
        <v>29.647278000000004</v>
      </c>
      <c r="S471" s="234">
        <v>0</v>
      </c>
      <c r="T471" s="235">
        <f>S471*H471</f>
        <v>0</v>
      </c>
      <c r="AR471" s="236" t="s">
        <v>264</v>
      </c>
      <c r="AT471" s="236" t="s">
        <v>259</v>
      </c>
      <c r="AU471" s="236" t="s">
        <v>89</v>
      </c>
      <c r="AY471" s="17" t="s">
        <v>257</v>
      </c>
      <c r="BE471" s="237">
        <f>IF(N471="základní",J471,0)</f>
        <v>0</v>
      </c>
      <c r="BF471" s="237">
        <f>IF(N471="snížená",J471,0)</f>
        <v>0</v>
      </c>
      <c r="BG471" s="237">
        <f>IF(N471="zákl. přenesená",J471,0)</f>
        <v>0</v>
      </c>
      <c r="BH471" s="237">
        <f>IF(N471="sníž. přenesená",J471,0)</f>
        <v>0</v>
      </c>
      <c r="BI471" s="237">
        <f>IF(N471="nulová",J471,0)</f>
        <v>0</v>
      </c>
      <c r="BJ471" s="17" t="s">
        <v>21</v>
      </c>
      <c r="BK471" s="237">
        <f>ROUND(I471*H471,2)</f>
        <v>0</v>
      </c>
      <c r="BL471" s="17" t="s">
        <v>264</v>
      </c>
      <c r="BM471" s="236" t="s">
        <v>611</v>
      </c>
    </row>
    <row r="472" spans="2:51" s="13" customFormat="1" ht="12">
      <c r="B472" s="249"/>
      <c r="C472" s="250"/>
      <c r="D472" s="240" t="s">
        <v>266</v>
      </c>
      <c r="E472" s="250"/>
      <c r="F472" s="252" t="s">
        <v>612</v>
      </c>
      <c r="G472" s="250"/>
      <c r="H472" s="253">
        <v>3752.82</v>
      </c>
      <c r="I472" s="254"/>
      <c r="J472" s="250"/>
      <c r="K472" s="250"/>
      <c r="L472" s="255"/>
      <c r="M472" s="256"/>
      <c r="N472" s="257"/>
      <c r="O472" s="257"/>
      <c r="P472" s="257"/>
      <c r="Q472" s="257"/>
      <c r="R472" s="257"/>
      <c r="S472" s="257"/>
      <c r="T472" s="258"/>
      <c r="AT472" s="259" t="s">
        <v>266</v>
      </c>
      <c r="AU472" s="259" t="s">
        <v>89</v>
      </c>
      <c r="AV472" s="13" t="s">
        <v>89</v>
      </c>
      <c r="AW472" s="13" t="s">
        <v>4</v>
      </c>
      <c r="AX472" s="13" t="s">
        <v>21</v>
      </c>
      <c r="AY472" s="259" t="s">
        <v>257</v>
      </c>
    </row>
    <row r="473" spans="2:65" s="1" customFormat="1" ht="16.5" customHeight="1">
      <c r="B473" s="38"/>
      <c r="C473" s="225" t="s">
        <v>613</v>
      </c>
      <c r="D473" s="225" t="s">
        <v>259</v>
      </c>
      <c r="E473" s="226" t="s">
        <v>614</v>
      </c>
      <c r="F473" s="227" t="s">
        <v>615</v>
      </c>
      <c r="G473" s="228" t="s">
        <v>262</v>
      </c>
      <c r="H473" s="229">
        <v>380</v>
      </c>
      <c r="I473" s="230"/>
      <c r="J473" s="231">
        <f>ROUND(I473*H473,2)</f>
        <v>0</v>
      </c>
      <c r="K473" s="227" t="s">
        <v>263</v>
      </c>
      <c r="L473" s="43"/>
      <c r="M473" s="232" t="s">
        <v>1</v>
      </c>
      <c r="N473" s="233" t="s">
        <v>45</v>
      </c>
      <c r="O473" s="86"/>
      <c r="P473" s="234">
        <f>O473*H473</f>
        <v>0</v>
      </c>
      <c r="Q473" s="234">
        <v>0.00117</v>
      </c>
      <c r="R473" s="234">
        <f>Q473*H473</f>
        <v>0.4446</v>
      </c>
      <c r="S473" s="234">
        <v>0</v>
      </c>
      <c r="T473" s="235">
        <f>S473*H473</f>
        <v>0</v>
      </c>
      <c r="AR473" s="236" t="s">
        <v>264</v>
      </c>
      <c r="AT473" s="236" t="s">
        <v>259</v>
      </c>
      <c r="AU473" s="236" t="s">
        <v>89</v>
      </c>
      <c r="AY473" s="17" t="s">
        <v>257</v>
      </c>
      <c r="BE473" s="237">
        <f>IF(N473="základní",J473,0)</f>
        <v>0</v>
      </c>
      <c r="BF473" s="237">
        <f>IF(N473="snížená",J473,0)</f>
        <v>0</v>
      </c>
      <c r="BG473" s="237">
        <f>IF(N473="zákl. přenesená",J473,0)</f>
        <v>0</v>
      </c>
      <c r="BH473" s="237">
        <f>IF(N473="sníž. přenesená",J473,0)</f>
        <v>0</v>
      </c>
      <c r="BI473" s="237">
        <f>IF(N473="nulová",J473,0)</f>
        <v>0</v>
      </c>
      <c r="BJ473" s="17" t="s">
        <v>21</v>
      </c>
      <c r="BK473" s="237">
        <f>ROUND(I473*H473,2)</f>
        <v>0</v>
      </c>
      <c r="BL473" s="17" t="s">
        <v>264</v>
      </c>
      <c r="BM473" s="236" t="s">
        <v>616</v>
      </c>
    </row>
    <row r="474" spans="2:65" s="1" customFormat="1" ht="24" customHeight="1">
      <c r="B474" s="38"/>
      <c r="C474" s="225" t="s">
        <v>617</v>
      </c>
      <c r="D474" s="225" t="s">
        <v>259</v>
      </c>
      <c r="E474" s="226" t="s">
        <v>618</v>
      </c>
      <c r="F474" s="227" t="s">
        <v>619</v>
      </c>
      <c r="G474" s="228" t="s">
        <v>262</v>
      </c>
      <c r="H474" s="229">
        <v>988.205</v>
      </c>
      <c r="I474" s="230"/>
      <c r="J474" s="231">
        <f>ROUND(I474*H474,2)</f>
        <v>0</v>
      </c>
      <c r="K474" s="227" t="s">
        <v>263</v>
      </c>
      <c r="L474" s="43"/>
      <c r="M474" s="232" t="s">
        <v>1</v>
      </c>
      <c r="N474" s="233" t="s">
        <v>45</v>
      </c>
      <c r="O474" s="86"/>
      <c r="P474" s="234">
        <f>O474*H474</f>
        <v>0</v>
      </c>
      <c r="Q474" s="234">
        <v>0.00489</v>
      </c>
      <c r="R474" s="234">
        <f>Q474*H474</f>
        <v>4.83232245</v>
      </c>
      <c r="S474" s="234">
        <v>0</v>
      </c>
      <c r="T474" s="235">
        <f>S474*H474</f>
        <v>0</v>
      </c>
      <c r="AR474" s="236" t="s">
        <v>264</v>
      </c>
      <c r="AT474" s="236" t="s">
        <v>259</v>
      </c>
      <c r="AU474" s="236" t="s">
        <v>89</v>
      </c>
      <c r="AY474" s="17" t="s">
        <v>257</v>
      </c>
      <c r="BE474" s="237">
        <f>IF(N474="základní",J474,0)</f>
        <v>0</v>
      </c>
      <c r="BF474" s="237">
        <f>IF(N474="snížená",J474,0)</f>
        <v>0</v>
      </c>
      <c r="BG474" s="237">
        <f>IF(N474="zákl. přenesená",J474,0)</f>
        <v>0</v>
      </c>
      <c r="BH474" s="237">
        <f>IF(N474="sníž. přenesená",J474,0)</f>
        <v>0</v>
      </c>
      <c r="BI474" s="237">
        <f>IF(N474="nulová",J474,0)</f>
        <v>0</v>
      </c>
      <c r="BJ474" s="17" t="s">
        <v>21</v>
      </c>
      <c r="BK474" s="237">
        <f>ROUND(I474*H474,2)</f>
        <v>0</v>
      </c>
      <c r="BL474" s="17" t="s">
        <v>264</v>
      </c>
      <c r="BM474" s="236" t="s">
        <v>620</v>
      </c>
    </row>
    <row r="475" spans="2:51" s="13" customFormat="1" ht="12">
      <c r="B475" s="249"/>
      <c r="C475" s="250"/>
      <c r="D475" s="240" t="s">
        <v>266</v>
      </c>
      <c r="E475" s="251" t="s">
        <v>1</v>
      </c>
      <c r="F475" s="252" t="s">
        <v>621</v>
      </c>
      <c r="G475" s="250"/>
      <c r="H475" s="253">
        <v>988.205</v>
      </c>
      <c r="I475" s="254"/>
      <c r="J475" s="250"/>
      <c r="K475" s="250"/>
      <c r="L475" s="255"/>
      <c r="M475" s="256"/>
      <c r="N475" s="257"/>
      <c r="O475" s="257"/>
      <c r="P475" s="257"/>
      <c r="Q475" s="257"/>
      <c r="R475" s="257"/>
      <c r="S475" s="257"/>
      <c r="T475" s="258"/>
      <c r="AT475" s="259" t="s">
        <v>266</v>
      </c>
      <c r="AU475" s="259" t="s">
        <v>89</v>
      </c>
      <c r="AV475" s="13" t="s">
        <v>89</v>
      </c>
      <c r="AW475" s="13" t="s">
        <v>36</v>
      </c>
      <c r="AX475" s="13" t="s">
        <v>80</v>
      </c>
      <c r="AY475" s="259" t="s">
        <v>257</v>
      </c>
    </row>
    <row r="476" spans="2:51" s="15" customFormat="1" ht="12">
      <c r="B476" s="271"/>
      <c r="C476" s="272"/>
      <c r="D476" s="240" t="s">
        <v>266</v>
      </c>
      <c r="E476" s="273" t="s">
        <v>1</v>
      </c>
      <c r="F476" s="274" t="s">
        <v>286</v>
      </c>
      <c r="G476" s="272"/>
      <c r="H476" s="275">
        <v>988.205</v>
      </c>
      <c r="I476" s="276"/>
      <c r="J476" s="272"/>
      <c r="K476" s="272"/>
      <c r="L476" s="277"/>
      <c r="M476" s="278"/>
      <c r="N476" s="279"/>
      <c r="O476" s="279"/>
      <c r="P476" s="279"/>
      <c r="Q476" s="279"/>
      <c r="R476" s="279"/>
      <c r="S476" s="279"/>
      <c r="T476" s="280"/>
      <c r="AT476" s="281" t="s">
        <v>266</v>
      </c>
      <c r="AU476" s="281" t="s">
        <v>89</v>
      </c>
      <c r="AV476" s="15" t="s">
        <v>264</v>
      </c>
      <c r="AW476" s="15" t="s">
        <v>36</v>
      </c>
      <c r="AX476" s="15" t="s">
        <v>21</v>
      </c>
      <c r="AY476" s="281" t="s">
        <v>257</v>
      </c>
    </row>
    <row r="477" spans="2:65" s="1" customFormat="1" ht="24" customHeight="1">
      <c r="B477" s="38"/>
      <c r="C477" s="225" t="s">
        <v>622</v>
      </c>
      <c r="D477" s="225" t="s">
        <v>259</v>
      </c>
      <c r="E477" s="226" t="s">
        <v>623</v>
      </c>
      <c r="F477" s="227" t="s">
        <v>624</v>
      </c>
      <c r="G477" s="228" t="s">
        <v>262</v>
      </c>
      <c r="H477" s="229">
        <v>74.337</v>
      </c>
      <c r="I477" s="230"/>
      <c r="J477" s="231">
        <f>ROUND(I477*H477,2)</f>
        <v>0</v>
      </c>
      <c r="K477" s="227" t="s">
        <v>263</v>
      </c>
      <c r="L477" s="43"/>
      <c r="M477" s="232" t="s">
        <v>1</v>
      </c>
      <c r="N477" s="233" t="s">
        <v>45</v>
      </c>
      <c r="O477" s="86"/>
      <c r="P477" s="234">
        <f>O477*H477</f>
        <v>0</v>
      </c>
      <c r="Q477" s="234">
        <v>0.00628</v>
      </c>
      <c r="R477" s="234">
        <f>Q477*H477</f>
        <v>0.46683636</v>
      </c>
      <c r="S477" s="234">
        <v>0</v>
      </c>
      <c r="T477" s="235">
        <f>S477*H477</f>
        <v>0</v>
      </c>
      <c r="AR477" s="236" t="s">
        <v>264</v>
      </c>
      <c r="AT477" s="236" t="s">
        <v>259</v>
      </c>
      <c r="AU477" s="236" t="s">
        <v>89</v>
      </c>
      <c r="AY477" s="17" t="s">
        <v>257</v>
      </c>
      <c r="BE477" s="237">
        <f>IF(N477="základní",J477,0)</f>
        <v>0</v>
      </c>
      <c r="BF477" s="237">
        <f>IF(N477="snížená",J477,0)</f>
        <v>0</v>
      </c>
      <c r="BG477" s="237">
        <f>IF(N477="zákl. přenesená",J477,0)</f>
        <v>0</v>
      </c>
      <c r="BH477" s="237">
        <f>IF(N477="sníž. přenesená",J477,0)</f>
        <v>0</v>
      </c>
      <c r="BI477" s="237">
        <f>IF(N477="nulová",J477,0)</f>
        <v>0</v>
      </c>
      <c r="BJ477" s="17" t="s">
        <v>21</v>
      </c>
      <c r="BK477" s="237">
        <f>ROUND(I477*H477,2)</f>
        <v>0</v>
      </c>
      <c r="BL477" s="17" t="s">
        <v>264</v>
      </c>
      <c r="BM477" s="236" t="s">
        <v>625</v>
      </c>
    </row>
    <row r="478" spans="2:51" s="13" customFormat="1" ht="12">
      <c r="B478" s="249"/>
      <c r="C478" s="250"/>
      <c r="D478" s="240" t="s">
        <v>266</v>
      </c>
      <c r="E478" s="251" t="s">
        <v>1</v>
      </c>
      <c r="F478" s="252" t="s">
        <v>99</v>
      </c>
      <c r="G478" s="250"/>
      <c r="H478" s="253">
        <v>74.337</v>
      </c>
      <c r="I478" s="254"/>
      <c r="J478" s="250"/>
      <c r="K478" s="250"/>
      <c r="L478" s="255"/>
      <c r="M478" s="256"/>
      <c r="N478" s="257"/>
      <c r="O478" s="257"/>
      <c r="P478" s="257"/>
      <c r="Q478" s="257"/>
      <c r="R478" s="257"/>
      <c r="S478" s="257"/>
      <c r="T478" s="258"/>
      <c r="AT478" s="259" t="s">
        <v>266</v>
      </c>
      <c r="AU478" s="259" t="s">
        <v>89</v>
      </c>
      <c r="AV478" s="13" t="s">
        <v>89</v>
      </c>
      <c r="AW478" s="13" t="s">
        <v>36</v>
      </c>
      <c r="AX478" s="13" t="s">
        <v>80</v>
      </c>
      <c r="AY478" s="259" t="s">
        <v>257</v>
      </c>
    </row>
    <row r="479" spans="2:51" s="15" customFormat="1" ht="12">
      <c r="B479" s="271"/>
      <c r="C479" s="272"/>
      <c r="D479" s="240" t="s">
        <v>266</v>
      </c>
      <c r="E479" s="273" t="s">
        <v>121</v>
      </c>
      <c r="F479" s="274" t="s">
        <v>286</v>
      </c>
      <c r="G479" s="272"/>
      <c r="H479" s="275">
        <v>74.337</v>
      </c>
      <c r="I479" s="276"/>
      <c r="J479" s="272"/>
      <c r="K479" s="272"/>
      <c r="L479" s="277"/>
      <c r="M479" s="278"/>
      <c r="N479" s="279"/>
      <c r="O479" s="279"/>
      <c r="P479" s="279"/>
      <c r="Q479" s="279"/>
      <c r="R479" s="279"/>
      <c r="S479" s="279"/>
      <c r="T479" s="280"/>
      <c r="AT479" s="281" t="s">
        <v>266</v>
      </c>
      <c r="AU479" s="281" t="s">
        <v>89</v>
      </c>
      <c r="AV479" s="15" t="s">
        <v>264</v>
      </c>
      <c r="AW479" s="15" t="s">
        <v>36</v>
      </c>
      <c r="AX479" s="15" t="s">
        <v>21</v>
      </c>
      <c r="AY479" s="281" t="s">
        <v>257</v>
      </c>
    </row>
    <row r="480" spans="2:65" s="1" customFormat="1" ht="24" customHeight="1">
      <c r="B480" s="38"/>
      <c r="C480" s="225" t="s">
        <v>626</v>
      </c>
      <c r="D480" s="225" t="s">
        <v>259</v>
      </c>
      <c r="E480" s="226" t="s">
        <v>627</v>
      </c>
      <c r="F480" s="227" t="s">
        <v>628</v>
      </c>
      <c r="G480" s="228" t="s">
        <v>262</v>
      </c>
      <c r="H480" s="229">
        <v>139.734</v>
      </c>
      <c r="I480" s="230"/>
      <c r="J480" s="231">
        <f>ROUND(I480*H480,2)</f>
        <v>0</v>
      </c>
      <c r="K480" s="227" t="s">
        <v>263</v>
      </c>
      <c r="L480" s="43"/>
      <c r="M480" s="232" t="s">
        <v>1</v>
      </c>
      <c r="N480" s="233" t="s">
        <v>45</v>
      </c>
      <c r="O480" s="86"/>
      <c r="P480" s="234">
        <f>O480*H480</f>
        <v>0</v>
      </c>
      <c r="Q480" s="234">
        <v>0.00348</v>
      </c>
      <c r="R480" s="234">
        <f>Q480*H480</f>
        <v>0.48627432000000004</v>
      </c>
      <c r="S480" s="234">
        <v>0</v>
      </c>
      <c r="T480" s="235">
        <f>S480*H480</f>
        <v>0</v>
      </c>
      <c r="AR480" s="236" t="s">
        <v>264</v>
      </c>
      <c r="AT480" s="236" t="s">
        <v>259</v>
      </c>
      <c r="AU480" s="236" t="s">
        <v>89</v>
      </c>
      <c r="AY480" s="17" t="s">
        <v>257</v>
      </c>
      <c r="BE480" s="237">
        <f>IF(N480="základní",J480,0)</f>
        <v>0</v>
      </c>
      <c r="BF480" s="237">
        <f>IF(N480="snížená",J480,0)</f>
        <v>0</v>
      </c>
      <c r="BG480" s="237">
        <f>IF(N480="zákl. přenesená",J480,0)</f>
        <v>0</v>
      </c>
      <c r="BH480" s="237">
        <f>IF(N480="sníž. přenesená",J480,0)</f>
        <v>0</v>
      </c>
      <c r="BI480" s="237">
        <f>IF(N480="nulová",J480,0)</f>
        <v>0</v>
      </c>
      <c r="BJ480" s="17" t="s">
        <v>21</v>
      </c>
      <c r="BK480" s="237">
        <f>ROUND(I480*H480,2)</f>
        <v>0</v>
      </c>
      <c r="BL480" s="17" t="s">
        <v>264</v>
      </c>
      <c r="BM480" s="236" t="s">
        <v>629</v>
      </c>
    </row>
    <row r="481" spans="2:51" s="13" customFormat="1" ht="12">
      <c r="B481" s="249"/>
      <c r="C481" s="250"/>
      <c r="D481" s="240" t="s">
        <v>266</v>
      </c>
      <c r="E481" s="251" t="s">
        <v>1</v>
      </c>
      <c r="F481" s="252" t="s">
        <v>172</v>
      </c>
      <c r="G481" s="250"/>
      <c r="H481" s="253">
        <v>139.734</v>
      </c>
      <c r="I481" s="254"/>
      <c r="J481" s="250"/>
      <c r="K481" s="250"/>
      <c r="L481" s="255"/>
      <c r="M481" s="256"/>
      <c r="N481" s="257"/>
      <c r="O481" s="257"/>
      <c r="P481" s="257"/>
      <c r="Q481" s="257"/>
      <c r="R481" s="257"/>
      <c r="S481" s="257"/>
      <c r="T481" s="258"/>
      <c r="AT481" s="259" t="s">
        <v>266</v>
      </c>
      <c r="AU481" s="259" t="s">
        <v>89</v>
      </c>
      <c r="AV481" s="13" t="s">
        <v>89</v>
      </c>
      <c r="AW481" s="13" t="s">
        <v>36</v>
      </c>
      <c r="AX481" s="13" t="s">
        <v>80</v>
      </c>
      <c r="AY481" s="259" t="s">
        <v>257</v>
      </c>
    </row>
    <row r="482" spans="2:51" s="15" customFormat="1" ht="12">
      <c r="B482" s="271"/>
      <c r="C482" s="272"/>
      <c r="D482" s="240" t="s">
        <v>266</v>
      </c>
      <c r="E482" s="273" t="s">
        <v>170</v>
      </c>
      <c r="F482" s="274" t="s">
        <v>286</v>
      </c>
      <c r="G482" s="272"/>
      <c r="H482" s="275">
        <v>139.734</v>
      </c>
      <c r="I482" s="276"/>
      <c r="J482" s="272"/>
      <c r="K482" s="272"/>
      <c r="L482" s="277"/>
      <c r="M482" s="278"/>
      <c r="N482" s="279"/>
      <c r="O482" s="279"/>
      <c r="P482" s="279"/>
      <c r="Q482" s="279"/>
      <c r="R482" s="279"/>
      <c r="S482" s="279"/>
      <c r="T482" s="280"/>
      <c r="AT482" s="281" t="s">
        <v>266</v>
      </c>
      <c r="AU482" s="281" t="s">
        <v>89</v>
      </c>
      <c r="AV482" s="15" t="s">
        <v>264</v>
      </c>
      <c r="AW482" s="15" t="s">
        <v>36</v>
      </c>
      <c r="AX482" s="15" t="s">
        <v>21</v>
      </c>
      <c r="AY482" s="281" t="s">
        <v>257</v>
      </c>
    </row>
    <row r="483" spans="2:65" s="1" customFormat="1" ht="24" customHeight="1">
      <c r="B483" s="38"/>
      <c r="C483" s="225" t="s">
        <v>630</v>
      </c>
      <c r="D483" s="225" t="s">
        <v>259</v>
      </c>
      <c r="E483" s="226" t="s">
        <v>631</v>
      </c>
      <c r="F483" s="227" t="s">
        <v>632</v>
      </c>
      <c r="G483" s="228" t="s">
        <v>262</v>
      </c>
      <c r="H483" s="229">
        <v>774.134</v>
      </c>
      <c r="I483" s="230"/>
      <c r="J483" s="231">
        <f>ROUND(I483*H483,2)</f>
        <v>0</v>
      </c>
      <c r="K483" s="227" t="s">
        <v>263</v>
      </c>
      <c r="L483" s="43"/>
      <c r="M483" s="232" t="s">
        <v>1</v>
      </c>
      <c r="N483" s="233" t="s">
        <v>45</v>
      </c>
      <c r="O483" s="86"/>
      <c r="P483" s="234">
        <f>O483*H483</f>
        <v>0</v>
      </c>
      <c r="Q483" s="234">
        <v>0.00348</v>
      </c>
      <c r="R483" s="234">
        <f>Q483*H483</f>
        <v>2.69398632</v>
      </c>
      <c r="S483" s="234">
        <v>0</v>
      </c>
      <c r="T483" s="235">
        <f>S483*H483</f>
        <v>0</v>
      </c>
      <c r="AR483" s="236" t="s">
        <v>264</v>
      </c>
      <c r="AT483" s="236" t="s">
        <v>259</v>
      </c>
      <c r="AU483" s="236" t="s">
        <v>89</v>
      </c>
      <c r="AY483" s="17" t="s">
        <v>257</v>
      </c>
      <c r="BE483" s="237">
        <f>IF(N483="základní",J483,0)</f>
        <v>0</v>
      </c>
      <c r="BF483" s="237">
        <f>IF(N483="snížená",J483,0)</f>
        <v>0</v>
      </c>
      <c r="BG483" s="237">
        <f>IF(N483="zákl. přenesená",J483,0)</f>
        <v>0</v>
      </c>
      <c r="BH483" s="237">
        <f>IF(N483="sníž. přenesená",J483,0)</f>
        <v>0</v>
      </c>
      <c r="BI483" s="237">
        <f>IF(N483="nulová",J483,0)</f>
        <v>0</v>
      </c>
      <c r="BJ483" s="17" t="s">
        <v>21</v>
      </c>
      <c r="BK483" s="237">
        <f>ROUND(I483*H483,2)</f>
        <v>0</v>
      </c>
      <c r="BL483" s="17" t="s">
        <v>264</v>
      </c>
      <c r="BM483" s="236" t="s">
        <v>633</v>
      </c>
    </row>
    <row r="484" spans="2:51" s="13" customFormat="1" ht="12">
      <c r="B484" s="249"/>
      <c r="C484" s="250"/>
      <c r="D484" s="240" t="s">
        <v>266</v>
      </c>
      <c r="E484" s="251" t="s">
        <v>1</v>
      </c>
      <c r="F484" s="252" t="s">
        <v>634</v>
      </c>
      <c r="G484" s="250"/>
      <c r="H484" s="253">
        <v>774.134</v>
      </c>
      <c r="I484" s="254"/>
      <c r="J484" s="250"/>
      <c r="K484" s="250"/>
      <c r="L484" s="255"/>
      <c r="M484" s="256"/>
      <c r="N484" s="257"/>
      <c r="O484" s="257"/>
      <c r="P484" s="257"/>
      <c r="Q484" s="257"/>
      <c r="R484" s="257"/>
      <c r="S484" s="257"/>
      <c r="T484" s="258"/>
      <c r="AT484" s="259" t="s">
        <v>266</v>
      </c>
      <c r="AU484" s="259" t="s">
        <v>89</v>
      </c>
      <c r="AV484" s="13" t="s">
        <v>89</v>
      </c>
      <c r="AW484" s="13" t="s">
        <v>36</v>
      </c>
      <c r="AX484" s="13" t="s">
        <v>80</v>
      </c>
      <c r="AY484" s="259" t="s">
        <v>257</v>
      </c>
    </row>
    <row r="485" spans="2:51" s="15" customFormat="1" ht="12">
      <c r="B485" s="271"/>
      <c r="C485" s="272"/>
      <c r="D485" s="240" t="s">
        <v>266</v>
      </c>
      <c r="E485" s="273" t="s">
        <v>1</v>
      </c>
      <c r="F485" s="274" t="s">
        <v>286</v>
      </c>
      <c r="G485" s="272"/>
      <c r="H485" s="275">
        <v>774.134</v>
      </c>
      <c r="I485" s="276"/>
      <c r="J485" s="272"/>
      <c r="K485" s="272"/>
      <c r="L485" s="277"/>
      <c r="M485" s="278"/>
      <c r="N485" s="279"/>
      <c r="O485" s="279"/>
      <c r="P485" s="279"/>
      <c r="Q485" s="279"/>
      <c r="R485" s="279"/>
      <c r="S485" s="279"/>
      <c r="T485" s="280"/>
      <c r="AT485" s="281" t="s">
        <v>266</v>
      </c>
      <c r="AU485" s="281" t="s">
        <v>89</v>
      </c>
      <c r="AV485" s="15" t="s">
        <v>264</v>
      </c>
      <c r="AW485" s="15" t="s">
        <v>36</v>
      </c>
      <c r="AX485" s="15" t="s">
        <v>21</v>
      </c>
      <c r="AY485" s="281" t="s">
        <v>257</v>
      </c>
    </row>
    <row r="486" spans="2:65" s="1" customFormat="1" ht="24" customHeight="1">
      <c r="B486" s="38"/>
      <c r="C486" s="225" t="s">
        <v>635</v>
      </c>
      <c r="D486" s="225" t="s">
        <v>259</v>
      </c>
      <c r="E486" s="226" t="s">
        <v>636</v>
      </c>
      <c r="F486" s="227" t="s">
        <v>637</v>
      </c>
      <c r="G486" s="228" t="s">
        <v>262</v>
      </c>
      <c r="H486" s="229">
        <v>988.205</v>
      </c>
      <c r="I486" s="230"/>
      <c r="J486" s="231">
        <f>ROUND(I486*H486,2)</f>
        <v>0</v>
      </c>
      <c r="K486" s="227" t="s">
        <v>263</v>
      </c>
      <c r="L486" s="43"/>
      <c r="M486" s="232" t="s">
        <v>1</v>
      </c>
      <c r="N486" s="233" t="s">
        <v>45</v>
      </c>
      <c r="O486" s="86"/>
      <c r="P486" s="234">
        <f>O486*H486</f>
        <v>0</v>
      </c>
      <c r="Q486" s="234">
        <v>0.00026</v>
      </c>
      <c r="R486" s="234">
        <f>Q486*H486</f>
        <v>0.2569333</v>
      </c>
      <c r="S486" s="234">
        <v>0</v>
      </c>
      <c r="T486" s="235">
        <f>S486*H486</f>
        <v>0</v>
      </c>
      <c r="AR486" s="236" t="s">
        <v>264</v>
      </c>
      <c r="AT486" s="236" t="s">
        <v>259</v>
      </c>
      <c r="AU486" s="236" t="s">
        <v>89</v>
      </c>
      <c r="AY486" s="17" t="s">
        <v>257</v>
      </c>
      <c r="BE486" s="237">
        <f>IF(N486="základní",J486,0)</f>
        <v>0</v>
      </c>
      <c r="BF486" s="237">
        <f>IF(N486="snížená",J486,0)</f>
        <v>0</v>
      </c>
      <c r="BG486" s="237">
        <f>IF(N486="zákl. přenesená",J486,0)</f>
        <v>0</v>
      </c>
      <c r="BH486" s="237">
        <f>IF(N486="sníž. přenesená",J486,0)</f>
        <v>0</v>
      </c>
      <c r="BI486" s="237">
        <f>IF(N486="nulová",J486,0)</f>
        <v>0</v>
      </c>
      <c r="BJ486" s="17" t="s">
        <v>21</v>
      </c>
      <c r="BK486" s="237">
        <f>ROUND(I486*H486,2)</f>
        <v>0</v>
      </c>
      <c r="BL486" s="17" t="s">
        <v>264</v>
      </c>
      <c r="BM486" s="236" t="s">
        <v>638</v>
      </c>
    </row>
    <row r="487" spans="2:65" s="1" customFormat="1" ht="24" customHeight="1">
      <c r="B487" s="38"/>
      <c r="C487" s="225" t="s">
        <v>639</v>
      </c>
      <c r="D487" s="225" t="s">
        <v>259</v>
      </c>
      <c r="E487" s="226" t="s">
        <v>640</v>
      </c>
      <c r="F487" s="227" t="s">
        <v>641</v>
      </c>
      <c r="G487" s="228" t="s">
        <v>262</v>
      </c>
      <c r="H487" s="229">
        <v>333.295</v>
      </c>
      <c r="I487" s="230"/>
      <c r="J487" s="231">
        <f>ROUND(I487*H487,2)</f>
        <v>0</v>
      </c>
      <c r="K487" s="227" t="s">
        <v>263</v>
      </c>
      <c r="L487" s="43"/>
      <c r="M487" s="232" t="s">
        <v>1</v>
      </c>
      <c r="N487" s="233" t="s">
        <v>45</v>
      </c>
      <c r="O487" s="86"/>
      <c r="P487" s="234">
        <f>O487*H487</f>
        <v>0</v>
      </c>
      <c r="Q487" s="234">
        <v>0.00012</v>
      </c>
      <c r="R487" s="234">
        <f>Q487*H487</f>
        <v>0.0399954</v>
      </c>
      <c r="S487" s="234">
        <v>0</v>
      </c>
      <c r="T487" s="235">
        <f>S487*H487</f>
        <v>0</v>
      </c>
      <c r="AR487" s="236" t="s">
        <v>264</v>
      </c>
      <c r="AT487" s="236" t="s">
        <v>259</v>
      </c>
      <c r="AU487" s="236" t="s">
        <v>89</v>
      </c>
      <c r="AY487" s="17" t="s">
        <v>257</v>
      </c>
      <c r="BE487" s="237">
        <f>IF(N487="základní",J487,0)</f>
        <v>0</v>
      </c>
      <c r="BF487" s="237">
        <f>IF(N487="snížená",J487,0)</f>
        <v>0</v>
      </c>
      <c r="BG487" s="237">
        <f>IF(N487="zákl. přenesená",J487,0)</f>
        <v>0</v>
      </c>
      <c r="BH487" s="237">
        <f>IF(N487="sníž. přenesená",J487,0)</f>
        <v>0</v>
      </c>
      <c r="BI487" s="237">
        <f>IF(N487="nulová",J487,0)</f>
        <v>0</v>
      </c>
      <c r="BJ487" s="17" t="s">
        <v>21</v>
      </c>
      <c r="BK487" s="237">
        <f>ROUND(I487*H487,2)</f>
        <v>0</v>
      </c>
      <c r="BL487" s="17" t="s">
        <v>264</v>
      </c>
      <c r="BM487" s="236" t="s">
        <v>642</v>
      </c>
    </row>
    <row r="488" spans="2:51" s="12" customFormat="1" ht="12">
      <c r="B488" s="238"/>
      <c r="C488" s="239"/>
      <c r="D488" s="240" t="s">
        <v>266</v>
      </c>
      <c r="E488" s="241" t="s">
        <v>1</v>
      </c>
      <c r="F488" s="242" t="s">
        <v>433</v>
      </c>
      <c r="G488" s="239"/>
      <c r="H488" s="241" t="s">
        <v>1</v>
      </c>
      <c r="I488" s="243"/>
      <c r="J488" s="239"/>
      <c r="K488" s="239"/>
      <c r="L488" s="244"/>
      <c r="M488" s="245"/>
      <c r="N488" s="246"/>
      <c r="O488" s="246"/>
      <c r="P488" s="246"/>
      <c r="Q488" s="246"/>
      <c r="R488" s="246"/>
      <c r="S488" s="246"/>
      <c r="T488" s="247"/>
      <c r="AT488" s="248" t="s">
        <v>266</v>
      </c>
      <c r="AU488" s="248" t="s">
        <v>89</v>
      </c>
      <c r="AV488" s="12" t="s">
        <v>21</v>
      </c>
      <c r="AW488" s="12" t="s">
        <v>36</v>
      </c>
      <c r="AX488" s="12" t="s">
        <v>80</v>
      </c>
      <c r="AY488" s="248" t="s">
        <v>257</v>
      </c>
    </row>
    <row r="489" spans="2:51" s="13" customFormat="1" ht="12">
      <c r="B489" s="249"/>
      <c r="C489" s="250"/>
      <c r="D489" s="240" t="s">
        <v>266</v>
      </c>
      <c r="E489" s="251" t="s">
        <v>1</v>
      </c>
      <c r="F489" s="252" t="s">
        <v>643</v>
      </c>
      <c r="G489" s="250"/>
      <c r="H489" s="253">
        <v>16.936</v>
      </c>
      <c r="I489" s="254"/>
      <c r="J489" s="250"/>
      <c r="K489" s="250"/>
      <c r="L489" s="255"/>
      <c r="M489" s="256"/>
      <c r="N489" s="257"/>
      <c r="O489" s="257"/>
      <c r="P489" s="257"/>
      <c r="Q489" s="257"/>
      <c r="R489" s="257"/>
      <c r="S489" s="257"/>
      <c r="T489" s="258"/>
      <c r="AT489" s="259" t="s">
        <v>266</v>
      </c>
      <c r="AU489" s="259" t="s">
        <v>89</v>
      </c>
      <c r="AV489" s="13" t="s">
        <v>89</v>
      </c>
      <c r="AW489" s="13" t="s">
        <v>36</v>
      </c>
      <c r="AX489" s="13" t="s">
        <v>80</v>
      </c>
      <c r="AY489" s="259" t="s">
        <v>257</v>
      </c>
    </row>
    <row r="490" spans="2:51" s="13" customFormat="1" ht="12">
      <c r="B490" s="249"/>
      <c r="C490" s="250"/>
      <c r="D490" s="240" t="s">
        <v>266</v>
      </c>
      <c r="E490" s="251" t="s">
        <v>1</v>
      </c>
      <c r="F490" s="252" t="s">
        <v>644</v>
      </c>
      <c r="G490" s="250"/>
      <c r="H490" s="253">
        <v>51.772</v>
      </c>
      <c r="I490" s="254"/>
      <c r="J490" s="250"/>
      <c r="K490" s="250"/>
      <c r="L490" s="255"/>
      <c r="M490" s="256"/>
      <c r="N490" s="257"/>
      <c r="O490" s="257"/>
      <c r="P490" s="257"/>
      <c r="Q490" s="257"/>
      <c r="R490" s="257"/>
      <c r="S490" s="257"/>
      <c r="T490" s="258"/>
      <c r="AT490" s="259" t="s">
        <v>266</v>
      </c>
      <c r="AU490" s="259" t="s">
        <v>89</v>
      </c>
      <c r="AV490" s="13" t="s">
        <v>89</v>
      </c>
      <c r="AW490" s="13" t="s">
        <v>36</v>
      </c>
      <c r="AX490" s="13" t="s">
        <v>80</v>
      </c>
      <c r="AY490" s="259" t="s">
        <v>257</v>
      </c>
    </row>
    <row r="491" spans="2:51" s="13" customFormat="1" ht="12">
      <c r="B491" s="249"/>
      <c r="C491" s="250"/>
      <c r="D491" s="240" t="s">
        <v>266</v>
      </c>
      <c r="E491" s="251" t="s">
        <v>1</v>
      </c>
      <c r="F491" s="252" t="s">
        <v>645</v>
      </c>
      <c r="G491" s="250"/>
      <c r="H491" s="253">
        <v>2.3</v>
      </c>
      <c r="I491" s="254"/>
      <c r="J491" s="250"/>
      <c r="K491" s="250"/>
      <c r="L491" s="255"/>
      <c r="M491" s="256"/>
      <c r="N491" s="257"/>
      <c r="O491" s="257"/>
      <c r="P491" s="257"/>
      <c r="Q491" s="257"/>
      <c r="R491" s="257"/>
      <c r="S491" s="257"/>
      <c r="T491" s="258"/>
      <c r="AT491" s="259" t="s">
        <v>266</v>
      </c>
      <c r="AU491" s="259" t="s">
        <v>89</v>
      </c>
      <c r="AV491" s="13" t="s">
        <v>89</v>
      </c>
      <c r="AW491" s="13" t="s">
        <v>36</v>
      </c>
      <c r="AX491" s="13" t="s">
        <v>80</v>
      </c>
      <c r="AY491" s="259" t="s">
        <v>257</v>
      </c>
    </row>
    <row r="492" spans="2:51" s="13" customFormat="1" ht="12">
      <c r="B492" s="249"/>
      <c r="C492" s="250"/>
      <c r="D492" s="240" t="s">
        <v>266</v>
      </c>
      <c r="E492" s="251" t="s">
        <v>1</v>
      </c>
      <c r="F492" s="252" t="s">
        <v>646</v>
      </c>
      <c r="G492" s="250"/>
      <c r="H492" s="253">
        <v>56.781</v>
      </c>
      <c r="I492" s="254"/>
      <c r="J492" s="250"/>
      <c r="K492" s="250"/>
      <c r="L492" s="255"/>
      <c r="M492" s="256"/>
      <c r="N492" s="257"/>
      <c r="O492" s="257"/>
      <c r="P492" s="257"/>
      <c r="Q492" s="257"/>
      <c r="R492" s="257"/>
      <c r="S492" s="257"/>
      <c r="T492" s="258"/>
      <c r="AT492" s="259" t="s">
        <v>266</v>
      </c>
      <c r="AU492" s="259" t="s">
        <v>89</v>
      </c>
      <c r="AV492" s="13" t="s">
        <v>89</v>
      </c>
      <c r="AW492" s="13" t="s">
        <v>36</v>
      </c>
      <c r="AX492" s="13" t="s">
        <v>80</v>
      </c>
      <c r="AY492" s="259" t="s">
        <v>257</v>
      </c>
    </row>
    <row r="493" spans="2:51" s="13" customFormat="1" ht="12">
      <c r="B493" s="249"/>
      <c r="C493" s="250"/>
      <c r="D493" s="240" t="s">
        <v>266</v>
      </c>
      <c r="E493" s="251" t="s">
        <v>1</v>
      </c>
      <c r="F493" s="252" t="s">
        <v>647</v>
      </c>
      <c r="G493" s="250"/>
      <c r="H493" s="253">
        <v>18.688</v>
      </c>
      <c r="I493" s="254"/>
      <c r="J493" s="250"/>
      <c r="K493" s="250"/>
      <c r="L493" s="255"/>
      <c r="M493" s="256"/>
      <c r="N493" s="257"/>
      <c r="O493" s="257"/>
      <c r="P493" s="257"/>
      <c r="Q493" s="257"/>
      <c r="R493" s="257"/>
      <c r="S493" s="257"/>
      <c r="T493" s="258"/>
      <c r="AT493" s="259" t="s">
        <v>266</v>
      </c>
      <c r="AU493" s="259" t="s">
        <v>89</v>
      </c>
      <c r="AV493" s="13" t="s">
        <v>89</v>
      </c>
      <c r="AW493" s="13" t="s">
        <v>36</v>
      </c>
      <c r="AX493" s="13" t="s">
        <v>80</v>
      </c>
      <c r="AY493" s="259" t="s">
        <v>257</v>
      </c>
    </row>
    <row r="494" spans="2:51" s="12" customFormat="1" ht="12">
      <c r="B494" s="238"/>
      <c r="C494" s="239"/>
      <c r="D494" s="240" t="s">
        <v>266</v>
      </c>
      <c r="E494" s="241" t="s">
        <v>1</v>
      </c>
      <c r="F494" s="242" t="s">
        <v>439</v>
      </c>
      <c r="G494" s="239"/>
      <c r="H494" s="241" t="s">
        <v>1</v>
      </c>
      <c r="I494" s="243"/>
      <c r="J494" s="239"/>
      <c r="K494" s="239"/>
      <c r="L494" s="244"/>
      <c r="M494" s="245"/>
      <c r="N494" s="246"/>
      <c r="O494" s="246"/>
      <c r="P494" s="246"/>
      <c r="Q494" s="246"/>
      <c r="R494" s="246"/>
      <c r="S494" s="246"/>
      <c r="T494" s="247"/>
      <c r="AT494" s="248" t="s">
        <v>266</v>
      </c>
      <c r="AU494" s="248" t="s">
        <v>89</v>
      </c>
      <c r="AV494" s="12" t="s">
        <v>21</v>
      </c>
      <c r="AW494" s="12" t="s">
        <v>36</v>
      </c>
      <c r="AX494" s="12" t="s">
        <v>80</v>
      </c>
      <c r="AY494" s="248" t="s">
        <v>257</v>
      </c>
    </row>
    <row r="495" spans="2:51" s="13" customFormat="1" ht="12">
      <c r="B495" s="249"/>
      <c r="C495" s="250"/>
      <c r="D495" s="240" t="s">
        <v>266</v>
      </c>
      <c r="E495" s="251" t="s">
        <v>1</v>
      </c>
      <c r="F495" s="252" t="s">
        <v>648</v>
      </c>
      <c r="G495" s="250"/>
      <c r="H495" s="253">
        <v>49.114</v>
      </c>
      <c r="I495" s="254"/>
      <c r="J495" s="250"/>
      <c r="K495" s="250"/>
      <c r="L495" s="255"/>
      <c r="M495" s="256"/>
      <c r="N495" s="257"/>
      <c r="O495" s="257"/>
      <c r="P495" s="257"/>
      <c r="Q495" s="257"/>
      <c r="R495" s="257"/>
      <c r="S495" s="257"/>
      <c r="T495" s="258"/>
      <c r="AT495" s="259" t="s">
        <v>266</v>
      </c>
      <c r="AU495" s="259" t="s">
        <v>89</v>
      </c>
      <c r="AV495" s="13" t="s">
        <v>89</v>
      </c>
      <c r="AW495" s="13" t="s">
        <v>36</v>
      </c>
      <c r="AX495" s="13" t="s">
        <v>80</v>
      </c>
      <c r="AY495" s="259" t="s">
        <v>257</v>
      </c>
    </row>
    <row r="496" spans="2:51" s="13" customFormat="1" ht="12">
      <c r="B496" s="249"/>
      <c r="C496" s="250"/>
      <c r="D496" s="240" t="s">
        <v>266</v>
      </c>
      <c r="E496" s="251" t="s">
        <v>1</v>
      </c>
      <c r="F496" s="252" t="s">
        <v>649</v>
      </c>
      <c r="G496" s="250"/>
      <c r="H496" s="253">
        <v>2.53</v>
      </c>
      <c r="I496" s="254"/>
      <c r="J496" s="250"/>
      <c r="K496" s="250"/>
      <c r="L496" s="255"/>
      <c r="M496" s="256"/>
      <c r="N496" s="257"/>
      <c r="O496" s="257"/>
      <c r="P496" s="257"/>
      <c r="Q496" s="257"/>
      <c r="R496" s="257"/>
      <c r="S496" s="257"/>
      <c r="T496" s="258"/>
      <c r="AT496" s="259" t="s">
        <v>266</v>
      </c>
      <c r="AU496" s="259" t="s">
        <v>89</v>
      </c>
      <c r="AV496" s="13" t="s">
        <v>89</v>
      </c>
      <c r="AW496" s="13" t="s">
        <v>36</v>
      </c>
      <c r="AX496" s="13" t="s">
        <v>80</v>
      </c>
      <c r="AY496" s="259" t="s">
        <v>257</v>
      </c>
    </row>
    <row r="497" spans="2:51" s="13" customFormat="1" ht="12">
      <c r="B497" s="249"/>
      <c r="C497" s="250"/>
      <c r="D497" s="240" t="s">
        <v>266</v>
      </c>
      <c r="E497" s="251" t="s">
        <v>1</v>
      </c>
      <c r="F497" s="252" t="s">
        <v>650</v>
      </c>
      <c r="G497" s="250"/>
      <c r="H497" s="253">
        <v>121.626</v>
      </c>
      <c r="I497" s="254"/>
      <c r="J497" s="250"/>
      <c r="K497" s="250"/>
      <c r="L497" s="255"/>
      <c r="M497" s="256"/>
      <c r="N497" s="257"/>
      <c r="O497" s="257"/>
      <c r="P497" s="257"/>
      <c r="Q497" s="257"/>
      <c r="R497" s="257"/>
      <c r="S497" s="257"/>
      <c r="T497" s="258"/>
      <c r="AT497" s="259" t="s">
        <v>266</v>
      </c>
      <c r="AU497" s="259" t="s">
        <v>89</v>
      </c>
      <c r="AV497" s="13" t="s">
        <v>89</v>
      </c>
      <c r="AW497" s="13" t="s">
        <v>36</v>
      </c>
      <c r="AX497" s="13" t="s">
        <v>80</v>
      </c>
      <c r="AY497" s="259" t="s">
        <v>257</v>
      </c>
    </row>
    <row r="498" spans="2:51" s="12" customFormat="1" ht="12">
      <c r="B498" s="238"/>
      <c r="C498" s="239"/>
      <c r="D498" s="240" t="s">
        <v>266</v>
      </c>
      <c r="E498" s="241" t="s">
        <v>1</v>
      </c>
      <c r="F498" s="242" t="s">
        <v>443</v>
      </c>
      <c r="G498" s="239"/>
      <c r="H498" s="241" t="s">
        <v>1</v>
      </c>
      <c r="I498" s="243"/>
      <c r="J498" s="239"/>
      <c r="K498" s="239"/>
      <c r="L498" s="244"/>
      <c r="M498" s="245"/>
      <c r="N498" s="246"/>
      <c r="O498" s="246"/>
      <c r="P498" s="246"/>
      <c r="Q498" s="246"/>
      <c r="R498" s="246"/>
      <c r="S498" s="246"/>
      <c r="T498" s="247"/>
      <c r="AT498" s="248" t="s">
        <v>266</v>
      </c>
      <c r="AU498" s="248" t="s">
        <v>89</v>
      </c>
      <c r="AV498" s="12" t="s">
        <v>21</v>
      </c>
      <c r="AW498" s="12" t="s">
        <v>36</v>
      </c>
      <c r="AX498" s="12" t="s">
        <v>80</v>
      </c>
      <c r="AY498" s="248" t="s">
        <v>257</v>
      </c>
    </row>
    <row r="499" spans="2:51" s="13" customFormat="1" ht="12">
      <c r="B499" s="249"/>
      <c r="C499" s="250"/>
      <c r="D499" s="240" t="s">
        <v>266</v>
      </c>
      <c r="E499" s="251" t="s">
        <v>1</v>
      </c>
      <c r="F499" s="252" t="s">
        <v>651</v>
      </c>
      <c r="G499" s="250"/>
      <c r="H499" s="253">
        <v>6.774</v>
      </c>
      <c r="I499" s="254"/>
      <c r="J499" s="250"/>
      <c r="K499" s="250"/>
      <c r="L499" s="255"/>
      <c r="M499" s="256"/>
      <c r="N499" s="257"/>
      <c r="O499" s="257"/>
      <c r="P499" s="257"/>
      <c r="Q499" s="257"/>
      <c r="R499" s="257"/>
      <c r="S499" s="257"/>
      <c r="T499" s="258"/>
      <c r="AT499" s="259" t="s">
        <v>266</v>
      </c>
      <c r="AU499" s="259" t="s">
        <v>89</v>
      </c>
      <c r="AV499" s="13" t="s">
        <v>89</v>
      </c>
      <c r="AW499" s="13" t="s">
        <v>36</v>
      </c>
      <c r="AX499" s="13" t="s">
        <v>80</v>
      </c>
      <c r="AY499" s="259" t="s">
        <v>257</v>
      </c>
    </row>
    <row r="500" spans="2:51" s="12" customFormat="1" ht="12">
      <c r="B500" s="238"/>
      <c r="C500" s="239"/>
      <c r="D500" s="240" t="s">
        <v>266</v>
      </c>
      <c r="E500" s="241" t="s">
        <v>1</v>
      </c>
      <c r="F500" s="242" t="s">
        <v>445</v>
      </c>
      <c r="G500" s="239"/>
      <c r="H500" s="241" t="s">
        <v>1</v>
      </c>
      <c r="I500" s="243"/>
      <c r="J500" s="239"/>
      <c r="K500" s="239"/>
      <c r="L500" s="244"/>
      <c r="M500" s="245"/>
      <c r="N500" s="246"/>
      <c r="O500" s="246"/>
      <c r="P500" s="246"/>
      <c r="Q500" s="246"/>
      <c r="R500" s="246"/>
      <c r="S500" s="246"/>
      <c r="T500" s="247"/>
      <c r="AT500" s="248" t="s">
        <v>266</v>
      </c>
      <c r="AU500" s="248" t="s">
        <v>89</v>
      </c>
      <c r="AV500" s="12" t="s">
        <v>21</v>
      </c>
      <c r="AW500" s="12" t="s">
        <v>36</v>
      </c>
      <c r="AX500" s="12" t="s">
        <v>80</v>
      </c>
      <c r="AY500" s="248" t="s">
        <v>257</v>
      </c>
    </row>
    <row r="501" spans="2:51" s="13" customFormat="1" ht="12">
      <c r="B501" s="249"/>
      <c r="C501" s="250"/>
      <c r="D501" s="240" t="s">
        <v>266</v>
      </c>
      <c r="E501" s="251" t="s">
        <v>1</v>
      </c>
      <c r="F501" s="252" t="s">
        <v>652</v>
      </c>
      <c r="G501" s="250"/>
      <c r="H501" s="253">
        <v>6.774</v>
      </c>
      <c r="I501" s="254"/>
      <c r="J501" s="250"/>
      <c r="K501" s="250"/>
      <c r="L501" s="255"/>
      <c r="M501" s="256"/>
      <c r="N501" s="257"/>
      <c r="O501" s="257"/>
      <c r="P501" s="257"/>
      <c r="Q501" s="257"/>
      <c r="R501" s="257"/>
      <c r="S501" s="257"/>
      <c r="T501" s="258"/>
      <c r="AT501" s="259" t="s">
        <v>266</v>
      </c>
      <c r="AU501" s="259" t="s">
        <v>89</v>
      </c>
      <c r="AV501" s="13" t="s">
        <v>89</v>
      </c>
      <c r="AW501" s="13" t="s">
        <v>36</v>
      </c>
      <c r="AX501" s="13" t="s">
        <v>80</v>
      </c>
      <c r="AY501" s="259" t="s">
        <v>257</v>
      </c>
    </row>
    <row r="502" spans="2:51" s="15" customFormat="1" ht="12">
      <c r="B502" s="271"/>
      <c r="C502" s="272"/>
      <c r="D502" s="240" t="s">
        <v>266</v>
      </c>
      <c r="E502" s="273" t="s">
        <v>653</v>
      </c>
      <c r="F502" s="274" t="s">
        <v>286</v>
      </c>
      <c r="G502" s="272"/>
      <c r="H502" s="275">
        <v>333.295</v>
      </c>
      <c r="I502" s="276"/>
      <c r="J502" s="272"/>
      <c r="K502" s="272"/>
      <c r="L502" s="277"/>
      <c r="M502" s="278"/>
      <c r="N502" s="279"/>
      <c r="O502" s="279"/>
      <c r="P502" s="279"/>
      <c r="Q502" s="279"/>
      <c r="R502" s="279"/>
      <c r="S502" s="279"/>
      <c r="T502" s="280"/>
      <c r="AT502" s="281" t="s">
        <v>266</v>
      </c>
      <c r="AU502" s="281" t="s">
        <v>89</v>
      </c>
      <c r="AV502" s="15" t="s">
        <v>264</v>
      </c>
      <c r="AW502" s="15" t="s">
        <v>36</v>
      </c>
      <c r="AX502" s="15" t="s">
        <v>21</v>
      </c>
      <c r="AY502" s="281" t="s">
        <v>257</v>
      </c>
    </row>
    <row r="503" spans="2:65" s="1" customFormat="1" ht="16.5" customHeight="1">
      <c r="B503" s="38"/>
      <c r="C503" s="225" t="s">
        <v>654</v>
      </c>
      <c r="D503" s="225" t="s">
        <v>259</v>
      </c>
      <c r="E503" s="226" t="s">
        <v>655</v>
      </c>
      <c r="F503" s="227" t="s">
        <v>656</v>
      </c>
      <c r="G503" s="228" t="s">
        <v>262</v>
      </c>
      <c r="H503" s="229">
        <v>988.205</v>
      </c>
      <c r="I503" s="230"/>
      <c r="J503" s="231">
        <f>ROUND(I503*H503,2)</f>
        <v>0</v>
      </c>
      <c r="K503" s="227" t="s">
        <v>263</v>
      </c>
      <c r="L503" s="43"/>
      <c r="M503" s="232" t="s">
        <v>1</v>
      </c>
      <c r="N503" s="233" t="s">
        <v>45</v>
      </c>
      <c r="O503" s="86"/>
      <c r="P503" s="234">
        <f>O503*H503</f>
        <v>0</v>
      </c>
      <c r="Q503" s="234">
        <v>0</v>
      </c>
      <c r="R503" s="234">
        <f>Q503*H503</f>
        <v>0</v>
      </c>
      <c r="S503" s="234">
        <v>0</v>
      </c>
      <c r="T503" s="235">
        <f>S503*H503</f>
        <v>0</v>
      </c>
      <c r="AR503" s="236" t="s">
        <v>264</v>
      </c>
      <c r="AT503" s="236" t="s">
        <v>259</v>
      </c>
      <c r="AU503" s="236" t="s">
        <v>89</v>
      </c>
      <c r="AY503" s="17" t="s">
        <v>257</v>
      </c>
      <c r="BE503" s="237">
        <f>IF(N503="základní",J503,0)</f>
        <v>0</v>
      </c>
      <c r="BF503" s="237">
        <f>IF(N503="snížená",J503,0)</f>
        <v>0</v>
      </c>
      <c r="BG503" s="237">
        <f>IF(N503="zákl. přenesená",J503,0)</f>
        <v>0</v>
      </c>
      <c r="BH503" s="237">
        <f>IF(N503="sníž. přenesená",J503,0)</f>
        <v>0</v>
      </c>
      <c r="BI503" s="237">
        <f>IF(N503="nulová",J503,0)</f>
        <v>0</v>
      </c>
      <c r="BJ503" s="17" t="s">
        <v>21</v>
      </c>
      <c r="BK503" s="237">
        <f>ROUND(I503*H503,2)</f>
        <v>0</v>
      </c>
      <c r="BL503" s="17" t="s">
        <v>264</v>
      </c>
      <c r="BM503" s="236" t="s">
        <v>657</v>
      </c>
    </row>
    <row r="504" spans="2:51" s="13" customFormat="1" ht="12">
      <c r="B504" s="249"/>
      <c r="C504" s="250"/>
      <c r="D504" s="240" t="s">
        <v>266</v>
      </c>
      <c r="E504" s="251" t="s">
        <v>1</v>
      </c>
      <c r="F504" s="252" t="s">
        <v>598</v>
      </c>
      <c r="G504" s="250"/>
      <c r="H504" s="253">
        <v>988.205</v>
      </c>
      <c r="I504" s="254"/>
      <c r="J504" s="250"/>
      <c r="K504" s="250"/>
      <c r="L504" s="255"/>
      <c r="M504" s="256"/>
      <c r="N504" s="257"/>
      <c r="O504" s="257"/>
      <c r="P504" s="257"/>
      <c r="Q504" s="257"/>
      <c r="R504" s="257"/>
      <c r="S504" s="257"/>
      <c r="T504" s="258"/>
      <c r="AT504" s="259" t="s">
        <v>266</v>
      </c>
      <c r="AU504" s="259" t="s">
        <v>89</v>
      </c>
      <c r="AV504" s="13" t="s">
        <v>89</v>
      </c>
      <c r="AW504" s="13" t="s">
        <v>36</v>
      </c>
      <c r="AX504" s="13" t="s">
        <v>80</v>
      </c>
      <c r="AY504" s="259" t="s">
        <v>257</v>
      </c>
    </row>
    <row r="505" spans="2:51" s="15" customFormat="1" ht="12">
      <c r="B505" s="271"/>
      <c r="C505" s="272"/>
      <c r="D505" s="240" t="s">
        <v>266</v>
      </c>
      <c r="E505" s="273" t="s">
        <v>1</v>
      </c>
      <c r="F505" s="274" t="s">
        <v>286</v>
      </c>
      <c r="G505" s="272"/>
      <c r="H505" s="275">
        <v>988.205</v>
      </c>
      <c r="I505" s="276"/>
      <c r="J505" s="272"/>
      <c r="K505" s="272"/>
      <c r="L505" s="277"/>
      <c r="M505" s="278"/>
      <c r="N505" s="279"/>
      <c r="O505" s="279"/>
      <c r="P505" s="279"/>
      <c r="Q505" s="279"/>
      <c r="R505" s="279"/>
      <c r="S505" s="279"/>
      <c r="T505" s="280"/>
      <c r="AT505" s="281" t="s">
        <v>266</v>
      </c>
      <c r="AU505" s="281" t="s">
        <v>89</v>
      </c>
      <c r="AV505" s="15" t="s">
        <v>264</v>
      </c>
      <c r="AW505" s="15" t="s">
        <v>36</v>
      </c>
      <c r="AX505" s="15" t="s">
        <v>21</v>
      </c>
      <c r="AY505" s="281" t="s">
        <v>257</v>
      </c>
    </row>
    <row r="506" spans="2:65" s="1" customFormat="1" ht="16.5" customHeight="1">
      <c r="B506" s="38"/>
      <c r="C506" s="225" t="s">
        <v>658</v>
      </c>
      <c r="D506" s="225" t="s">
        <v>259</v>
      </c>
      <c r="E506" s="226" t="s">
        <v>659</v>
      </c>
      <c r="F506" s="227" t="s">
        <v>660</v>
      </c>
      <c r="G506" s="228" t="s">
        <v>661</v>
      </c>
      <c r="H506" s="229">
        <v>6</v>
      </c>
      <c r="I506" s="230"/>
      <c r="J506" s="231">
        <f>ROUND(I506*H506,2)</f>
        <v>0</v>
      </c>
      <c r="K506" s="227" t="s">
        <v>1</v>
      </c>
      <c r="L506" s="43"/>
      <c r="M506" s="232" t="s">
        <v>1</v>
      </c>
      <c r="N506" s="233" t="s">
        <v>45</v>
      </c>
      <c r="O506" s="86"/>
      <c r="P506" s="234">
        <f>O506*H506</f>
        <v>0</v>
      </c>
      <c r="Q506" s="234">
        <v>0</v>
      </c>
      <c r="R506" s="234">
        <f>Q506*H506</f>
        <v>0</v>
      </c>
      <c r="S506" s="234">
        <v>0</v>
      </c>
      <c r="T506" s="235">
        <f>S506*H506</f>
        <v>0</v>
      </c>
      <c r="AR506" s="236" t="s">
        <v>264</v>
      </c>
      <c r="AT506" s="236" t="s">
        <v>259</v>
      </c>
      <c r="AU506" s="236" t="s">
        <v>89</v>
      </c>
      <c r="AY506" s="17" t="s">
        <v>257</v>
      </c>
      <c r="BE506" s="237">
        <f>IF(N506="základní",J506,0)</f>
        <v>0</v>
      </c>
      <c r="BF506" s="237">
        <f>IF(N506="snížená",J506,0)</f>
        <v>0</v>
      </c>
      <c r="BG506" s="237">
        <f>IF(N506="zákl. přenesená",J506,0)</f>
        <v>0</v>
      </c>
      <c r="BH506" s="237">
        <f>IF(N506="sníž. přenesená",J506,0)</f>
        <v>0</v>
      </c>
      <c r="BI506" s="237">
        <f>IF(N506="nulová",J506,0)</f>
        <v>0</v>
      </c>
      <c r="BJ506" s="17" t="s">
        <v>21</v>
      </c>
      <c r="BK506" s="237">
        <f>ROUND(I506*H506,2)</f>
        <v>0</v>
      </c>
      <c r="BL506" s="17" t="s">
        <v>264</v>
      </c>
      <c r="BM506" s="236" t="s">
        <v>662</v>
      </c>
    </row>
    <row r="507" spans="2:65" s="1" customFormat="1" ht="16.5" customHeight="1">
      <c r="B507" s="38"/>
      <c r="C507" s="225" t="s">
        <v>663</v>
      </c>
      <c r="D507" s="225" t="s">
        <v>259</v>
      </c>
      <c r="E507" s="226" t="s">
        <v>664</v>
      </c>
      <c r="F507" s="227" t="s">
        <v>665</v>
      </c>
      <c r="G507" s="228" t="s">
        <v>661</v>
      </c>
      <c r="H507" s="229">
        <v>1</v>
      </c>
      <c r="I507" s="230"/>
      <c r="J507" s="231">
        <f>ROUND(I507*H507,2)</f>
        <v>0</v>
      </c>
      <c r="K507" s="227" t="s">
        <v>1</v>
      </c>
      <c r="L507" s="43"/>
      <c r="M507" s="232" t="s">
        <v>1</v>
      </c>
      <c r="N507" s="233" t="s">
        <v>45</v>
      </c>
      <c r="O507" s="86"/>
      <c r="P507" s="234">
        <f>O507*H507</f>
        <v>0</v>
      </c>
      <c r="Q507" s="234">
        <v>0</v>
      </c>
      <c r="R507" s="234">
        <f>Q507*H507</f>
        <v>0</v>
      </c>
      <c r="S507" s="234">
        <v>0</v>
      </c>
      <c r="T507" s="235">
        <f>S507*H507</f>
        <v>0</v>
      </c>
      <c r="AR507" s="236" t="s">
        <v>264</v>
      </c>
      <c r="AT507" s="236" t="s">
        <v>259</v>
      </c>
      <c r="AU507" s="236" t="s">
        <v>89</v>
      </c>
      <c r="AY507" s="17" t="s">
        <v>257</v>
      </c>
      <c r="BE507" s="237">
        <f>IF(N507="základní",J507,0)</f>
        <v>0</v>
      </c>
      <c r="BF507" s="237">
        <f>IF(N507="snížená",J507,0)</f>
        <v>0</v>
      </c>
      <c r="BG507" s="237">
        <f>IF(N507="zákl. přenesená",J507,0)</f>
        <v>0</v>
      </c>
      <c r="BH507" s="237">
        <f>IF(N507="sníž. přenesená",J507,0)</f>
        <v>0</v>
      </c>
      <c r="BI507" s="237">
        <f>IF(N507="nulová",J507,0)</f>
        <v>0</v>
      </c>
      <c r="BJ507" s="17" t="s">
        <v>21</v>
      </c>
      <c r="BK507" s="237">
        <f>ROUND(I507*H507,2)</f>
        <v>0</v>
      </c>
      <c r="BL507" s="17" t="s">
        <v>264</v>
      </c>
      <c r="BM507" s="236" t="s">
        <v>666</v>
      </c>
    </row>
    <row r="508" spans="2:65" s="1" customFormat="1" ht="16.5" customHeight="1">
      <c r="B508" s="38"/>
      <c r="C508" s="225" t="s">
        <v>667</v>
      </c>
      <c r="D508" s="225" t="s">
        <v>259</v>
      </c>
      <c r="E508" s="226" t="s">
        <v>668</v>
      </c>
      <c r="F508" s="227" t="s">
        <v>669</v>
      </c>
      <c r="G508" s="228" t="s">
        <v>661</v>
      </c>
      <c r="H508" s="229">
        <v>1</v>
      </c>
      <c r="I508" s="230"/>
      <c r="J508" s="231">
        <f>ROUND(I508*H508,2)</f>
        <v>0</v>
      </c>
      <c r="K508" s="227" t="s">
        <v>1</v>
      </c>
      <c r="L508" s="43"/>
      <c r="M508" s="232" t="s">
        <v>1</v>
      </c>
      <c r="N508" s="233" t="s">
        <v>45</v>
      </c>
      <c r="O508" s="86"/>
      <c r="P508" s="234">
        <f>O508*H508</f>
        <v>0</v>
      </c>
      <c r="Q508" s="234">
        <v>0</v>
      </c>
      <c r="R508" s="234">
        <f>Q508*H508</f>
        <v>0</v>
      </c>
      <c r="S508" s="234">
        <v>0</v>
      </c>
      <c r="T508" s="235">
        <f>S508*H508</f>
        <v>0</v>
      </c>
      <c r="AR508" s="236" t="s">
        <v>264</v>
      </c>
      <c r="AT508" s="236" t="s">
        <v>259</v>
      </c>
      <c r="AU508" s="236" t="s">
        <v>89</v>
      </c>
      <c r="AY508" s="17" t="s">
        <v>257</v>
      </c>
      <c r="BE508" s="237">
        <f>IF(N508="základní",J508,0)</f>
        <v>0</v>
      </c>
      <c r="BF508" s="237">
        <f>IF(N508="snížená",J508,0)</f>
        <v>0</v>
      </c>
      <c r="BG508" s="237">
        <f>IF(N508="zákl. přenesená",J508,0)</f>
        <v>0</v>
      </c>
      <c r="BH508" s="237">
        <f>IF(N508="sníž. přenesená",J508,0)</f>
        <v>0</v>
      </c>
      <c r="BI508" s="237">
        <f>IF(N508="nulová",J508,0)</f>
        <v>0</v>
      </c>
      <c r="BJ508" s="17" t="s">
        <v>21</v>
      </c>
      <c r="BK508" s="237">
        <f>ROUND(I508*H508,2)</f>
        <v>0</v>
      </c>
      <c r="BL508" s="17" t="s">
        <v>264</v>
      </c>
      <c r="BM508" s="236" t="s">
        <v>670</v>
      </c>
    </row>
    <row r="509" spans="2:65" s="1" customFormat="1" ht="24" customHeight="1">
      <c r="B509" s="38"/>
      <c r="C509" s="225" t="s">
        <v>671</v>
      </c>
      <c r="D509" s="225" t="s">
        <v>259</v>
      </c>
      <c r="E509" s="226" t="s">
        <v>672</v>
      </c>
      <c r="F509" s="227" t="s">
        <v>673</v>
      </c>
      <c r="G509" s="228" t="s">
        <v>661</v>
      </c>
      <c r="H509" s="229">
        <v>3</v>
      </c>
      <c r="I509" s="230"/>
      <c r="J509" s="231">
        <f>ROUND(I509*H509,2)</f>
        <v>0</v>
      </c>
      <c r="K509" s="227" t="s">
        <v>1</v>
      </c>
      <c r="L509" s="43"/>
      <c r="M509" s="232" t="s">
        <v>1</v>
      </c>
      <c r="N509" s="233" t="s">
        <v>45</v>
      </c>
      <c r="O509" s="86"/>
      <c r="P509" s="234">
        <f>O509*H509</f>
        <v>0</v>
      </c>
      <c r="Q509" s="234">
        <v>0</v>
      </c>
      <c r="R509" s="234">
        <f>Q509*H509</f>
        <v>0</v>
      </c>
      <c r="S509" s="234">
        <v>0</v>
      </c>
      <c r="T509" s="235">
        <f>S509*H509</f>
        <v>0</v>
      </c>
      <c r="AR509" s="236" t="s">
        <v>264</v>
      </c>
      <c r="AT509" s="236" t="s">
        <v>259</v>
      </c>
      <c r="AU509" s="236" t="s">
        <v>89</v>
      </c>
      <c r="AY509" s="17" t="s">
        <v>257</v>
      </c>
      <c r="BE509" s="237">
        <f>IF(N509="základní",J509,0)</f>
        <v>0</v>
      </c>
      <c r="BF509" s="237">
        <f>IF(N509="snížená",J509,0)</f>
        <v>0</v>
      </c>
      <c r="BG509" s="237">
        <f>IF(N509="zákl. přenesená",J509,0)</f>
        <v>0</v>
      </c>
      <c r="BH509" s="237">
        <f>IF(N509="sníž. přenesená",J509,0)</f>
        <v>0</v>
      </c>
      <c r="BI509" s="237">
        <f>IF(N509="nulová",J509,0)</f>
        <v>0</v>
      </c>
      <c r="BJ509" s="17" t="s">
        <v>21</v>
      </c>
      <c r="BK509" s="237">
        <f>ROUND(I509*H509,2)</f>
        <v>0</v>
      </c>
      <c r="BL509" s="17" t="s">
        <v>264</v>
      </c>
      <c r="BM509" s="236" t="s">
        <v>674</v>
      </c>
    </row>
    <row r="510" spans="2:51" s="13" customFormat="1" ht="12">
      <c r="B510" s="249"/>
      <c r="C510" s="250"/>
      <c r="D510" s="240" t="s">
        <v>266</v>
      </c>
      <c r="E510" s="251" t="s">
        <v>1</v>
      </c>
      <c r="F510" s="252" t="s">
        <v>675</v>
      </c>
      <c r="G510" s="250"/>
      <c r="H510" s="253">
        <v>3</v>
      </c>
      <c r="I510" s="254"/>
      <c r="J510" s="250"/>
      <c r="K510" s="250"/>
      <c r="L510" s="255"/>
      <c r="M510" s="256"/>
      <c r="N510" s="257"/>
      <c r="O510" s="257"/>
      <c r="P510" s="257"/>
      <c r="Q510" s="257"/>
      <c r="R510" s="257"/>
      <c r="S510" s="257"/>
      <c r="T510" s="258"/>
      <c r="AT510" s="259" t="s">
        <v>266</v>
      </c>
      <c r="AU510" s="259" t="s">
        <v>89</v>
      </c>
      <c r="AV510" s="13" t="s">
        <v>89</v>
      </c>
      <c r="AW510" s="13" t="s">
        <v>36</v>
      </c>
      <c r="AX510" s="13" t="s">
        <v>80</v>
      </c>
      <c r="AY510" s="259" t="s">
        <v>257</v>
      </c>
    </row>
    <row r="511" spans="2:51" s="15" customFormat="1" ht="12">
      <c r="B511" s="271"/>
      <c r="C511" s="272"/>
      <c r="D511" s="240" t="s">
        <v>266</v>
      </c>
      <c r="E511" s="273" t="s">
        <v>1</v>
      </c>
      <c r="F511" s="274" t="s">
        <v>286</v>
      </c>
      <c r="G511" s="272"/>
      <c r="H511" s="275">
        <v>3</v>
      </c>
      <c r="I511" s="276"/>
      <c r="J511" s="272"/>
      <c r="K511" s="272"/>
      <c r="L511" s="277"/>
      <c r="M511" s="278"/>
      <c r="N511" s="279"/>
      <c r="O511" s="279"/>
      <c r="P511" s="279"/>
      <c r="Q511" s="279"/>
      <c r="R511" s="279"/>
      <c r="S511" s="279"/>
      <c r="T511" s="280"/>
      <c r="AT511" s="281" t="s">
        <v>266</v>
      </c>
      <c r="AU511" s="281" t="s">
        <v>89</v>
      </c>
      <c r="AV511" s="15" t="s">
        <v>264</v>
      </c>
      <c r="AW511" s="15" t="s">
        <v>36</v>
      </c>
      <c r="AX511" s="15" t="s">
        <v>21</v>
      </c>
      <c r="AY511" s="281" t="s">
        <v>257</v>
      </c>
    </row>
    <row r="512" spans="2:63" s="11" customFormat="1" ht="22.8" customHeight="1">
      <c r="B512" s="209"/>
      <c r="C512" s="210"/>
      <c r="D512" s="211" t="s">
        <v>79</v>
      </c>
      <c r="E512" s="223" t="s">
        <v>313</v>
      </c>
      <c r="F512" s="223" t="s">
        <v>676</v>
      </c>
      <c r="G512" s="210"/>
      <c r="H512" s="210"/>
      <c r="I512" s="213"/>
      <c r="J512" s="224">
        <f>BK512</f>
        <v>0</v>
      </c>
      <c r="K512" s="210"/>
      <c r="L512" s="215"/>
      <c r="M512" s="216"/>
      <c r="N512" s="217"/>
      <c r="O512" s="217"/>
      <c r="P512" s="218">
        <f>SUM(P513:P654)</f>
        <v>0</v>
      </c>
      <c r="Q512" s="217"/>
      <c r="R512" s="218">
        <f>SUM(R513:R654)</f>
        <v>16.2676457</v>
      </c>
      <c r="S512" s="217"/>
      <c r="T512" s="219">
        <f>SUM(T513:T654)</f>
        <v>349.0864489999999</v>
      </c>
      <c r="AR512" s="220" t="s">
        <v>21</v>
      </c>
      <c r="AT512" s="221" t="s">
        <v>79</v>
      </c>
      <c r="AU512" s="221" t="s">
        <v>21</v>
      </c>
      <c r="AY512" s="220" t="s">
        <v>257</v>
      </c>
      <c r="BK512" s="222">
        <f>SUM(BK513:BK654)</f>
        <v>0</v>
      </c>
    </row>
    <row r="513" spans="2:65" s="1" customFormat="1" ht="24" customHeight="1">
      <c r="B513" s="38"/>
      <c r="C513" s="225" t="s">
        <v>677</v>
      </c>
      <c r="D513" s="225" t="s">
        <v>259</v>
      </c>
      <c r="E513" s="226" t="s">
        <v>678</v>
      </c>
      <c r="F513" s="227" t="s">
        <v>679</v>
      </c>
      <c r="G513" s="228" t="s">
        <v>454</v>
      </c>
      <c r="H513" s="229">
        <v>115.08</v>
      </c>
      <c r="I513" s="230"/>
      <c r="J513" s="231">
        <f>ROUND(I513*H513,2)</f>
        <v>0</v>
      </c>
      <c r="K513" s="227" t="s">
        <v>263</v>
      </c>
      <c r="L513" s="43"/>
      <c r="M513" s="232" t="s">
        <v>1</v>
      </c>
      <c r="N513" s="233" t="s">
        <v>45</v>
      </c>
      <c r="O513" s="86"/>
      <c r="P513" s="234">
        <f>O513*H513</f>
        <v>0</v>
      </c>
      <c r="Q513" s="234">
        <v>0.1295</v>
      </c>
      <c r="R513" s="234">
        <f>Q513*H513</f>
        <v>14.90286</v>
      </c>
      <c r="S513" s="234">
        <v>0</v>
      </c>
      <c r="T513" s="235">
        <f>S513*H513</f>
        <v>0</v>
      </c>
      <c r="AR513" s="236" t="s">
        <v>264</v>
      </c>
      <c r="AT513" s="236" t="s">
        <v>259</v>
      </c>
      <c r="AU513" s="236" t="s">
        <v>89</v>
      </c>
      <c r="AY513" s="17" t="s">
        <v>257</v>
      </c>
      <c r="BE513" s="237">
        <f>IF(N513="základní",J513,0)</f>
        <v>0</v>
      </c>
      <c r="BF513" s="237">
        <f>IF(N513="snížená",J513,0)</f>
        <v>0</v>
      </c>
      <c r="BG513" s="237">
        <f>IF(N513="zákl. přenesená",J513,0)</f>
        <v>0</v>
      </c>
      <c r="BH513" s="237">
        <f>IF(N513="sníž. přenesená",J513,0)</f>
        <v>0</v>
      </c>
      <c r="BI513" s="237">
        <f>IF(N513="nulová",J513,0)</f>
        <v>0</v>
      </c>
      <c r="BJ513" s="17" t="s">
        <v>21</v>
      </c>
      <c r="BK513" s="237">
        <f>ROUND(I513*H513,2)</f>
        <v>0</v>
      </c>
      <c r="BL513" s="17" t="s">
        <v>264</v>
      </c>
      <c r="BM513" s="236" t="s">
        <v>680</v>
      </c>
    </row>
    <row r="514" spans="2:51" s="13" customFormat="1" ht="12">
      <c r="B514" s="249"/>
      <c r="C514" s="250"/>
      <c r="D514" s="240" t="s">
        <v>266</v>
      </c>
      <c r="E514" s="251" t="s">
        <v>1</v>
      </c>
      <c r="F514" s="252" t="s">
        <v>681</v>
      </c>
      <c r="G514" s="250"/>
      <c r="H514" s="253">
        <v>115.08</v>
      </c>
      <c r="I514" s="254"/>
      <c r="J514" s="250"/>
      <c r="K514" s="250"/>
      <c r="L514" s="255"/>
      <c r="M514" s="256"/>
      <c r="N514" s="257"/>
      <c r="O514" s="257"/>
      <c r="P514" s="257"/>
      <c r="Q514" s="257"/>
      <c r="R514" s="257"/>
      <c r="S514" s="257"/>
      <c r="T514" s="258"/>
      <c r="AT514" s="259" t="s">
        <v>266</v>
      </c>
      <c r="AU514" s="259" t="s">
        <v>89</v>
      </c>
      <c r="AV514" s="13" t="s">
        <v>89</v>
      </c>
      <c r="AW514" s="13" t="s">
        <v>36</v>
      </c>
      <c r="AX514" s="13" t="s">
        <v>80</v>
      </c>
      <c r="AY514" s="259" t="s">
        <v>257</v>
      </c>
    </row>
    <row r="515" spans="2:51" s="15" customFormat="1" ht="12">
      <c r="B515" s="271"/>
      <c r="C515" s="272"/>
      <c r="D515" s="240" t="s">
        <v>266</v>
      </c>
      <c r="E515" s="273" t="s">
        <v>122</v>
      </c>
      <c r="F515" s="274" t="s">
        <v>286</v>
      </c>
      <c r="G515" s="272"/>
      <c r="H515" s="275">
        <v>115.08</v>
      </c>
      <c r="I515" s="276"/>
      <c r="J515" s="272"/>
      <c r="K515" s="272"/>
      <c r="L515" s="277"/>
      <c r="M515" s="278"/>
      <c r="N515" s="279"/>
      <c r="O515" s="279"/>
      <c r="P515" s="279"/>
      <c r="Q515" s="279"/>
      <c r="R515" s="279"/>
      <c r="S515" s="279"/>
      <c r="T515" s="280"/>
      <c r="AT515" s="281" t="s">
        <v>266</v>
      </c>
      <c r="AU515" s="281" t="s">
        <v>89</v>
      </c>
      <c r="AV515" s="15" t="s">
        <v>264</v>
      </c>
      <c r="AW515" s="15" t="s">
        <v>36</v>
      </c>
      <c r="AX515" s="15" t="s">
        <v>21</v>
      </c>
      <c r="AY515" s="281" t="s">
        <v>257</v>
      </c>
    </row>
    <row r="516" spans="2:65" s="1" customFormat="1" ht="16.5" customHeight="1">
      <c r="B516" s="38"/>
      <c r="C516" s="282" t="s">
        <v>682</v>
      </c>
      <c r="D516" s="282" t="s">
        <v>314</v>
      </c>
      <c r="E516" s="283" t="s">
        <v>683</v>
      </c>
      <c r="F516" s="284" t="s">
        <v>684</v>
      </c>
      <c r="G516" s="285" t="s">
        <v>661</v>
      </c>
      <c r="H516" s="286">
        <v>120.834</v>
      </c>
      <c r="I516" s="287"/>
      <c r="J516" s="288">
        <f>ROUND(I516*H516,2)</f>
        <v>0</v>
      </c>
      <c r="K516" s="284" t="s">
        <v>263</v>
      </c>
      <c r="L516" s="289"/>
      <c r="M516" s="290" t="s">
        <v>1</v>
      </c>
      <c r="N516" s="291" t="s">
        <v>45</v>
      </c>
      <c r="O516" s="86"/>
      <c r="P516" s="234">
        <f>O516*H516</f>
        <v>0</v>
      </c>
      <c r="Q516" s="234">
        <v>0.01</v>
      </c>
      <c r="R516" s="234">
        <f>Q516*H516</f>
        <v>1.20834</v>
      </c>
      <c r="S516" s="234">
        <v>0</v>
      </c>
      <c r="T516" s="235">
        <f>S516*H516</f>
        <v>0</v>
      </c>
      <c r="AR516" s="236" t="s">
        <v>308</v>
      </c>
      <c r="AT516" s="236" t="s">
        <v>314</v>
      </c>
      <c r="AU516" s="236" t="s">
        <v>89</v>
      </c>
      <c r="AY516" s="17" t="s">
        <v>257</v>
      </c>
      <c r="BE516" s="237">
        <f>IF(N516="základní",J516,0)</f>
        <v>0</v>
      </c>
      <c r="BF516" s="237">
        <f>IF(N516="snížená",J516,0)</f>
        <v>0</v>
      </c>
      <c r="BG516" s="237">
        <f>IF(N516="zákl. přenesená",J516,0)</f>
        <v>0</v>
      </c>
      <c r="BH516" s="237">
        <f>IF(N516="sníž. přenesená",J516,0)</f>
        <v>0</v>
      </c>
      <c r="BI516" s="237">
        <f>IF(N516="nulová",J516,0)</f>
        <v>0</v>
      </c>
      <c r="BJ516" s="17" t="s">
        <v>21</v>
      </c>
      <c r="BK516" s="237">
        <f>ROUND(I516*H516,2)</f>
        <v>0</v>
      </c>
      <c r="BL516" s="17" t="s">
        <v>264</v>
      </c>
      <c r="BM516" s="236" t="s">
        <v>685</v>
      </c>
    </row>
    <row r="517" spans="2:51" s="13" customFormat="1" ht="12">
      <c r="B517" s="249"/>
      <c r="C517" s="250"/>
      <c r="D517" s="240" t="s">
        <v>266</v>
      </c>
      <c r="E517" s="251" t="s">
        <v>1</v>
      </c>
      <c r="F517" s="252" t="s">
        <v>686</v>
      </c>
      <c r="G517" s="250"/>
      <c r="H517" s="253">
        <v>120.834</v>
      </c>
      <c r="I517" s="254"/>
      <c r="J517" s="250"/>
      <c r="K517" s="250"/>
      <c r="L517" s="255"/>
      <c r="M517" s="256"/>
      <c r="N517" s="257"/>
      <c r="O517" s="257"/>
      <c r="P517" s="257"/>
      <c r="Q517" s="257"/>
      <c r="R517" s="257"/>
      <c r="S517" s="257"/>
      <c r="T517" s="258"/>
      <c r="AT517" s="259" t="s">
        <v>266</v>
      </c>
      <c r="AU517" s="259" t="s">
        <v>89</v>
      </c>
      <c r="AV517" s="13" t="s">
        <v>89</v>
      </c>
      <c r="AW517" s="13" t="s">
        <v>36</v>
      </c>
      <c r="AX517" s="13" t="s">
        <v>80</v>
      </c>
      <c r="AY517" s="259" t="s">
        <v>257</v>
      </c>
    </row>
    <row r="518" spans="2:51" s="15" customFormat="1" ht="12">
      <c r="B518" s="271"/>
      <c r="C518" s="272"/>
      <c r="D518" s="240" t="s">
        <v>266</v>
      </c>
      <c r="E518" s="273" t="s">
        <v>1</v>
      </c>
      <c r="F518" s="274" t="s">
        <v>286</v>
      </c>
      <c r="G518" s="272"/>
      <c r="H518" s="275">
        <v>120.834</v>
      </c>
      <c r="I518" s="276"/>
      <c r="J518" s="272"/>
      <c r="K518" s="272"/>
      <c r="L518" s="277"/>
      <c r="M518" s="278"/>
      <c r="N518" s="279"/>
      <c r="O518" s="279"/>
      <c r="P518" s="279"/>
      <c r="Q518" s="279"/>
      <c r="R518" s="279"/>
      <c r="S518" s="279"/>
      <c r="T518" s="280"/>
      <c r="AT518" s="281" t="s">
        <v>266</v>
      </c>
      <c r="AU518" s="281" t="s">
        <v>89</v>
      </c>
      <c r="AV518" s="15" t="s">
        <v>264</v>
      </c>
      <c r="AW518" s="15" t="s">
        <v>36</v>
      </c>
      <c r="AX518" s="15" t="s">
        <v>21</v>
      </c>
      <c r="AY518" s="281" t="s">
        <v>257</v>
      </c>
    </row>
    <row r="519" spans="2:65" s="1" customFormat="1" ht="24" customHeight="1">
      <c r="B519" s="38"/>
      <c r="C519" s="225" t="s">
        <v>687</v>
      </c>
      <c r="D519" s="225" t="s">
        <v>259</v>
      </c>
      <c r="E519" s="226" t="s">
        <v>688</v>
      </c>
      <c r="F519" s="227" t="s">
        <v>689</v>
      </c>
      <c r="G519" s="228" t="s">
        <v>262</v>
      </c>
      <c r="H519" s="229">
        <v>1039.668</v>
      </c>
      <c r="I519" s="230"/>
      <c r="J519" s="231">
        <f>ROUND(I519*H519,2)</f>
        <v>0</v>
      </c>
      <c r="K519" s="227" t="s">
        <v>263</v>
      </c>
      <c r="L519" s="43"/>
      <c r="M519" s="232" t="s">
        <v>1</v>
      </c>
      <c r="N519" s="233" t="s">
        <v>45</v>
      </c>
      <c r="O519" s="86"/>
      <c r="P519" s="234">
        <f>O519*H519</f>
        <v>0</v>
      </c>
      <c r="Q519" s="234">
        <v>0</v>
      </c>
      <c r="R519" s="234">
        <f>Q519*H519</f>
        <v>0</v>
      </c>
      <c r="S519" s="234">
        <v>0</v>
      </c>
      <c r="T519" s="235">
        <f>S519*H519</f>
        <v>0</v>
      </c>
      <c r="AR519" s="236" t="s">
        <v>264</v>
      </c>
      <c r="AT519" s="236" t="s">
        <v>259</v>
      </c>
      <c r="AU519" s="236" t="s">
        <v>89</v>
      </c>
      <c r="AY519" s="17" t="s">
        <v>257</v>
      </c>
      <c r="BE519" s="237">
        <f>IF(N519="základní",J519,0)</f>
        <v>0</v>
      </c>
      <c r="BF519" s="237">
        <f>IF(N519="snížená",J519,0)</f>
        <v>0</v>
      </c>
      <c r="BG519" s="237">
        <f>IF(N519="zákl. přenesená",J519,0)</f>
        <v>0</v>
      </c>
      <c r="BH519" s="237">
        <f>IF(N519="sníž. přenesená",J519,0)</f>
        <v>0</v>
      </c>
      <c r="BI519" s="237">
        <f>IF(N519="nulová",J519,0)</f>
        <v>0</v>
      </c>
      <c r="BJ519" s="17" t="s">
        <v>21</v>
      </c>
      <c r="BK519" s="237">
        <f>ROUND(I519*H519,2)</f>
        <v>0</v>
      </c>
      <c r="BL519" s="17" t="s">
        <v>264</v>
      </c>
      <c r="BM519" s="236" t="s">
        <v>690</v>
      </c>
    </row>
    <row r="520" spans="2:51" s="13" customFormat="1" ht="12">
      <c r="B520" s="249"/>
      <c r="C520" s="250"/>
      <c r="D520" s="240" t="s">
        <v>266</v>
      </c>
      <c r="E520" s="251" t="s">
        <v>1</v>
      </c>
      <c r="F520" s="252" t="s">
        <v>691</v>
      </c>
      <c r="G520" s="250"/>
      <c r="H520" s="253">
        <v>418.263</v>
      </c>
      <c r="I520" s="254"/>
      <c r="J520" s="250"/>
      <c r="K520" s="250"/>
      <c r="L520" s="255"/>
      <c r="M520" s="256"/>
      <c r="N520" s="257"/>
      <c r="O520" s="257"/>
      <c r="P520" s="257"/>
      <c r="Q520" s="257"/>
      <c r="R520" s="257"/>
      <c r="S520" s="257"/>
      <c r="T520" s="258"/>
      <c r="AT520" s="259" t="s">
        <v>266</v>
      </c>
      <c r="AU520" s="259" t="s">
        <v>89</v>
      </c>
      <c r="AV520" s="13" t="s">
        <v>89</v>
      </c>
      <c r="AW520" s="13" t="s">
        <v>36</v>
      </c>
      <c r="AX520" s="13" t="s">
        <v>80</v>
      </c>
      <c r="AY520" s="259" t="s">
        <v>257</v>
      </c>
    </row>
    <row r="521" spans="2:51" s="13" customFormat="1" ht="12">
      <c r="B521" s="249"/>
      <c r="C521" s="250"/>
      <c r="D521" s="240" t="s">
        <v>266</v>
      </c>
      <c r="E521" s="251" t="s">
        <v>1</v>
      </c>
      <c r="F521" s="252" t="s">
        <v>692</v>
      </c>
      <c r="G521" s="250"/>
      <c r="H521" s="253">
        <v>418.263</v>
      </c>
      <c r="I521" s="254"/>
      <c r="J521" s="250"/>
      <c r="K521" s="250"/>
      <c r="L521" s="255"/>
      <c r="M521" s="256"/>
      <c r="N521" s="257"/>
      <c r="O521" s="257"/>
      <c r="P521" s="257"/>
      <c r="Q521" s="257"/>
      <c r="R521" s="257"/>
      <c r="S521" s="257"/>
      <c r="T521" s="258"/>
      <c r="AT521" s="259" t="s">
        <v>266</v>
      </c>
      <c r="AU521" s="259" t="s">
        <v>89</v>
      </c>
      <c r="AV521" s="13" t="s">
        <v>89</v>
      </c>
      <c r="AW521" s="13" t="s">
        <v>36</v>
      </c>
      <c r="AX521" s="13" t="s">
        <v>80</v>
      </c>
      <c r="AY521" s="259" t="s">
        <v>257</v>
      </c>
    </row>
    <row r="522" spans="2:51" s="13" customFormat="1" ht="12">
      <c r="B522" s="249"/>
      <c r="C522" s="250"/>
      <c r="D522" s="240" t="s">
        <v>266</v>
      </c>
      <c r="E522" s="251" t="s">
        <v>1</v>
      </c>
      <c r="F522" s="252" t="s">
        <v>693</v>
      </c>
      <c r="G522" s="250"/>
      <c r="H522" s="253">
        <v>101.571</v>
      </c>
      <c r="I522" s="254"/>
      <c r="J522" s="250"/>
      <c r="K522" s="250"/>
      <c r="L522" s="255"/>
      <c r="M522" s="256"/>
      <c r="N522" s="257"/>
      <c r="O522" s="257"/>
      <c r="P522" s="257"/>
      <c r="Q522" s="257"/>
      <c r="R522" s="257"/>
      <c r="S522" s="257"/>
      <c r="T522" s="258"/>
      <c r="AT522" s="259" t="s">
        <v>266</v>
      </c>
      <c r="AU522" s="259" t="s">
        <v>89</v>
      </c>
      <c r="AV522" s="13" t="s">
        <v>89</v>
      </c>
      <c r="AW522" s="13" t="s">
        <v>36</v>
      </c>
      <c r="AX522" s="13" t="s">
        <v>80</v>
      </c>
      <c r="AY522" s="259" t="s">
        <v>257</v>
      </c>
    </row>
    <row r="523" spans="2:51" s="13" customFormat="1" ht="12">
      <c r="B523" s="249"/>
      <c r="C523" s="250"/>
      <c r="D523" s="240" t="s">
        <v>266</v>
      </c>
      <c r="E523" s="251" t="s">
        <v>1</v>
      </c>
      <c r="F523" s="252" t="s">
        <v>694</v>
      </c>
      <c r="G523" s="250"/>
      <c r="H523" s="253">
        <v>101.571</v>
      </c>
      <c r="I523" s="254"/>
      <c r="J523" s="250"/>
      <c r="K523" s="250"/>
      <c r="L523" s="255"/>
      <c r="M523" s="256"/>
      <c r="N523" s="257"/>
      <c r="O523" s="257"/>
      <c r="P523" s="257"/>
      <c r="Q523" s="257"/>
      <c r="R523" s="257"/>
      <c r="S523" s="257"/>
      <c r="T523" s="258"/>
      <c r="AT523" s="259" t="s">
        <v>266</v>
      </c>
      <c r="AU523" s="259" t="s">
        <v>89</v>
      </c>
      <c r="AV523" s="13" t="s">
        <v>89</v>
      </c>
      <c r="AW523" s="13" t="s">
        <v>36</v>
      </c>
      <c r="AX523" s="13" t="s">
        <v>80</v>
      </c>
      <c r="AY523" s="259" t="s">
        <v>257</v>
      </c>
    </row>
    <row r="524" spans="2:51" s="15" customFormat="1" ht="12">
      <c r="B524" s="271"/>
      <c r="C524" s="272"/>
      <c r="D524" s="240" t="s">
        <v>266</v>
      </c>
      <c r="E524" s="273" t="s">
        <v>114</v>
      </c>
      <c r="F524" s="274" t="s">
        <v>286</v>
      </c>
      <c r="G524" s="272"/>
      <c r="H524" s="275">
        <v>1039.668</v>
      </c>
      <c r="I524" s="276"/>
      <c r="J524" s="272"/>
      <c r="K524" s="272"/>
      <c r="L524" s="277"/>
      <c r="M524" s="278"/>
      <c r="N524" s="279"/>
      <c r="O524" s="279"/>
      <c r="P524" s="279"/>
      <c r="Q524" s="279"/>
      <c r="R524" s="279"/>
      <c r="S524" s="279"/>
      <c r="T524" s="280"/>
      <c r="AT524" s="281" t="s">
        <v>266</v>
      </c>
      <c r="AU524" s="281" t="s">
        <v>89</v>
      </c>
      <c r="AV524" s="15" t="s">
        <v>264</v>
      </c>
      <c r="AW524" s="15" t="s">
        <v>36</v>
      </c>
      <c r="AX524" s="15" t="s">
        <v>21</v>
      </c>
      <c r="AY524" s="281" t="s">
        <v>257</v>
      </c>
    </row>
    <row r="525" spans="2:65" s="1" customFormat="1" ht="24" customHeight="1">
      <c r="B525" s="38"/>
      <c r="C525" s="225" t="s">
        <v>695</v>
      </c>
      <c r="D525" s="225" t="s">
        <v>259</v>
      </c>
      <c r="E525" s="226" t="s">
        <v>696</v>
      </c>
      <c r="F525" s="227" t="s">
        <v>697</v>
      </c>
      <c r="G525" s="228" t="s">
        <v>262</v>
      </c>
      <c r="H525" s="229">
        <v>62380.08</v>
      </c>
      <c r="I525" s="230"/>
      <c r="J525" s="231">
        <f>ROUND(I525*H525,2)</f>
        <v>0</v>
      </c>
      <c r="K525" s="227" t="s">
        <v>263</v>
      </c>
      <c r="L525" s="43"/>
      <c r="M525" s="232" t="s">
        <v>1</v>
      </c>
      <c r="N525" s="233" t="s">
        <v>45</v>
      </c>
      <c r="O525" s="86"/>
      <c r="P525" s="234">
        <f>O525*H525</f>
        <v>0</v>
      </c>
      <c r="Q525" s="234">
        <v>0</v>
      </c>
      <c r="R525" s="234">
        <f>Q525*H525</f>
        <v>0</v>
      </c>
      <c r="S525" s="234">
        <v>0</v>
      </c>
      <c r="T525" s="235">
        <f>S525*H525</f>
        <v>0</v>
      </c>
      <c r="AR525" s="236" t="s">
        <v>264</v>
      </c>
      <c r="AT525" s="236" t="s">
        <v>259</v>
      </c>
      <c r="AU525" s="236" t="s">
        <v>89</v>
      </c>
      <c r="AY525" s="17" t="s">
        <v>257</v>
      </c>
      <c r="BE525" s="237">
        <f>IF(N525="základní",J525,0)</f>
        <v>0</v>
      </c>
      <c r="BF525" s="237">
        <f>IF(N525="snížená",J525,0)</f>
        <v>0</v>
      </c>
      <c r="BG525" s="237">
        <f>IF(N525="zákl. přenesená",J525,0)</f>
        <v>0</v>
      </c>
      <c r="BH525" s="237">
        <f>IF(N525="sníž. přenesená",J525,0)</f>
        <v>0</v>
      </c>
      <c r="BI525" s="237">
        <f>IF(N525="nulová",J525,0)</f>
        <v>0</v>
      </c>
      <c r="BJ525" s="17" t="s">
        <v>21</v>
      </c>
      <c r="BK525" s="237">
        <f>ROUND(I525*H525,2)</f>
        <v>0</v>
      </c>
      <c r="BL525" s="17" t="s">
        <v>264</v>
      </c>
      <c r="BM525" s="236" t="s">
        <v>698</v>
      </c>
    </row>
    <row r="526" spans="2:51" s="13" customFormat="1" ht="12">
      <c r="B526" s="249"/>
      <c r="C526" s="250"/>
      <c r="D526" s="240" t="s">
        <v>266</v>
      </c>
      <c r="E526" s="251" t="s">
        <v>1</v>
      </c>
      <c r="F526" s="252" t="s">
        <v>699</v>
      </c>
      <c r="G526" s="250"/>
      <c r="H526" s="253">
        <v>62380.08</v>
      </c>
      <c r="I526" s="254"/>
      <c r="J526" s="250"/>
      <c r="K526" s="250"/>
      <c r="L526" s="255"/>
      <c r="M526" s="256"/>
      <c r="N526" s="257"/>
      <c r="O526" s="257"/>
      <c r="P526" s="257"/>
      <c r="Q526" s="257"/>
      <c r="R526" s="257"/>
      <c r="S526" s="257"/>
      <c r="T526" s="258"/>
      <c r="AT526" s="259" t="s">
        <v>266</v>
      </c>
      <c r="AU526" s="259" t="s">
        <v>89</v>
      </c>
      <c r="AV526" s="13" t="s">
        <v>89</v>
      </c>
      <c r="AW526" s="13" t="s">
        <v>36</v>
      </c>
      <c r="AX526" s="13" t="s">
        <v>80</v>
      </c>
      <c r="AY526" s="259" t="s">
        <v>257</v>
      </c>
    </row>
    <row r="527" spans="2:51" s="15" customFormat="1" ht="12">
      <c r="B527" s="271"/>
      <c r="C527" s="272"/>
      <c r="D527" s="240" t="s">
        <v>266</v>
      </c>
      <c r="E527" s="273" t="s">
        <v>1</v>
      </c>
      <c r="F527" s="274" t="s">
        <v>286</v>
      </c>
      <c r="G527" s="272"/>
      <c r="H527" s="275">
        <v>62380.08</v>
      </c>
      <c r="I527" s="276"/>
      <c r="J527" s="272"/>
      <c r="K527" s="272"/>
      <c r="L527" s="277"/>
      <c r="M527" s="278"/>
      <c r="N527" s="279"/>
      <c r="O527" s="279"/>
      <c r="P527" s="279"/>
      <c r="Q527" s="279"/>
      <c r="R527" s="279"/>
      <c r="S527" s="279"/>
      <c r="T527" s="280"/>
      <c r="AT527" s="281" t="s">
        <v>266</v>
      </c>
      <c r="AU527" s="281" t="s">
        <v>89</v>
      </c>
      <c r="AV527" s="15" t="s">
        <v>264</v>
      </c>
      <c r="AW527" s="15" t="s">
        <v>36</v>
      </c>
      <c r="AX527" s="15" t="s">
        <v>21</v>
      </c>
      <c r="AY527" s="281" t="s">
        <v>257</v>
      </c>
    </row>
    <row r="528" spans="2:65" s="1" customFormat="1" ht="24" customHeight="1">
      <c r="B528" s="38"/>
      <c r="C528" s="225" t="s">
        <v>700</v>
      </c>
      <c r="D528" s="225" t="s">
        <v>259</v>
      </c>
      <c r="E528" s="226" t="s">
        <v>701</v>
      </c>
      <c r="F528" s="227" t="s">
        <v>702</v>
      </c>
      <c r="G528" s="228" t="s">
        <v>262</v>
      </c>
      <c r="H528" s="229">
        <v>1039.668</v>
      </c>
      <c r="I528" s="230"/>
      <c r="J528" s="231">
        <f>ROUND(I528*H528,2)</f>
        <v>0</v>
      </c>
      <c r="K528" s="227" t="s">
        <v>263</v>
      </c>
      <c r="L528" s="43"/>
      <c r="M528" s="232" t="s">
        <v>1</v>
      </c>
      <c r="N528" s="233" t="s">
        <v>45</v>
      </c>
      <c r="O528" s="86"/>
      <c r="P528" s="234">
        <f>O528*H528</f>
        <v>0</v>
      </c>
      <c r="Q528" s="234">
        <v>0</v>
      </c>
      <c r="R528" s="234">
        <f>Q528*H528</f>
        <v>0</v>
      </c>
      <c r="S528" s="234">
        <v>0</v>
      </c>
      <c r="T528" s="235">
        <f>S528*H528</f>
        <v>0</v>
      </c>
      <c r="AR528" s="236" t="s">
        <v>264</v>
      </c>
      <c r="AT528" s="236" t="s">
        <v>259</v>
      </c>
      <c r="AU528" s="236" t="s">
        <v>89</v>
      </c>
      <c r="AY528" s="17" t="s">
        <v>257</v>
      </c>
      <c r="BE528" s="237">
        <f>IF(N528="základní",J528,0)</f>
        <v>0</v>
      </c>
      <c r="BF528" s="237">
        <f>IF(N528="snížená",J528,0)</f>
        <v>0</v>
      </c>
      <c r="BG528" s="237">
        <f>IF(N528="zákl. přenesená",J528,0)</f>
        <v>0</v>
      </c>
      <c r="BH528" s="237">
        <f>IF(N528="sníž. přenesená",J528,0)</f>
        <v>0</v>
      </c>
      <c r="BI528" s="237">
        <f>IF(N528="nulová",J528,0)</f>
        <v>0</v>
      </c>
      <c r="BJ528" s="17" t="s">
        <v>21</v>
      </c>
      <c r="BK528" s="237">
        <f>ROUND(I528*H528,2)</f>
        <v>0</v>
      </c>
      <c r="BL528" s="17" t="s">
        <v>264</v>
      </c>
      <c r="BM528" s="236" t="s">
        <v>703</v>
      </c>
    </row>
    <row r="529" spans="2:51" s="13" customFormat="1" ht="12">
      <c r="B529" s="249"/>
      <c r="C529" s="250"/>
      <c r="D529" s="240" t="s">
        <v>266</v>
      </c>
      <c r="E529" s="251" t="s">
        <v>1</v>
      </c>
      <c r="F529" s="252" t="s">
        <v>114</v>
      </c>
      <c r="G529" s="250"/>
      <c r="H529" s="253">
        <v>1039.668</v>
      </c>
      <c r="I529" s="254"/>
      <c r="J529" s="250"/>
      <c r="K529" s="250"/>
      <c r="L529" s="255"/>
      <c r="M529" s="256"/>
      <c r="N529" s="257"/>
      <c r="O529" s="257"/>
      <c r="P529" s="257"/>
      <c r="Q529" s="257"/>
      <c r="R529" s="257"/>
      <c r="S529" s="257"/>
      <c r="T529" s="258"/>
      <c r="AT529" s="259" t="s">
        <v>266</v>
      </c>
      <c r="AU529" s="259" t="s">
        <v>89</v>
      </c>
      <c r="AV529" s="13" t="s">
        <v>89</v>
      </c>
      <c r="AW529" s="13" t="s">
        <v>36</v>
      </c>
      <c r="AX529" s="13" t="s">
        <v>80</v>
      </c>
      <c r="AY529" s="259" t="s">
        <v>257</v>
      </c>
    </row>
    <row r="530" spans="2:51" s="15" customFormat="1" ht="12">
      <c r="B530" s="271"/>
      <c r="C530" s="272"/>
      <c r="D530" s="240" t="s">
        <v>266</v>
      </c>
      <c r="E530" s="273" t="s">
        <v>1</v>
      </c>
      <c r="F530" s="274" t="s">
        <v>286</v>
      </c>
      <c r="G530" s="272"/>
      <c r="H530" s="275">
        <v>1039.668</v>
      </c>
      <c r="I530" s="276"/>
      <c r="J530" s="272"/>
      <c r="K530" s="272"/>
      <c r="L530" s="277"/>
      <c r="M530" s="278"/>
      <c r="N530" s="279"/>
      <c r="O530" s="279"/>
      <c r="P530" s="279"/>
      <c r="Q530" s="279"/>
      <c r="R530" s="279"/>
      <c r="S530" s="279"/>
      <c r="T530" s="280"/>
      <c r="AT530" s="281" t="s">
        <v>266</v>
      </c>
      <c r="AU530" s="281" t="s">
        <v>89</v>
      </c>
      <c r="AV530" s="15" t="s">
        <v>264</v>
      </c>
      <c r="AW530" s="15" t="s">
        <v>36</v>
      </c>
      <c r="AX530" s="15" t="s">
        <v>21</v>
      </c>
      <c r="AY530" s="281" t="s">
        <v>257</v>
      </c>
    </row>
    <row r="531" spans="2:65" s="1" customFormat="1" ht="16.5" customHeight="1">
      <c r="B531" s="38"/>
      <c r="C531" s="225" t="s">
        <v>704</v>
      </c>
      <c r="D531" s="225" t="s">
        <v>259</v>
      </c>
      <c r="E531" s="226" t="s">
        <v>705</v>
      </c>
      <c r="F531" s="227" t="s">
        <v>706</v>
      </c>
      <c r="G531" s="228" t="s">
        <v>262</v>
      </c>
      <c r="H531" s="229">
        <v>1039.668</v>
      </c>
      <c r="I531" s="230"/>
      <c r="J531" s="231">
        <f>ROUND(I531*H531,2)</f>
        <v>0</v>
      </c>
      <c r="K531" s="227" t="s">
        <v>263</v>
      </c>
      <c r="L531" s="43"/>
      <c r="M531" s="232" t="s">
        <v>1</v>
      </c>
      <c r="N531" s="233" t="s">
        <v>45</v>
      </c>
      <c r="O531" s="86"/>
      <c r="P531" s="234">
        <f>O531*H531</f>
        <v>0</v>
      </c>
      <c r="Q531" s="234">
        <v>0</v>
      </c>
      <c r="R531" s="234">
        <f>Q531*H531</f>
        <v>0</v>
      </c>
      <c r="S531" s="234">
        <v>0</v>
      </c>
      <c r="T531" s="235">
        <f>S531*H531</f>
        <v>0</v>
      </c>
      <c r="AR531" s="236" t="s">
        <v>264</v>
      </c>
      <c r="AT531" s="236" t="s">
        <v>259</v>
      </c>
      <c r="AU531" s="236" t="s">
        <v>89</v>
      </c>
      <c r="AY531" s="17" t="s">
        <v>257</v>
      </c>
      <c r="BE531" s="237">
        <f>IF(N531="základní",J531,0)</f>
        <v>0</v>
      </c>
      <c r="BF531" s="237">
        <f>IF(N531="snížená",J531,0)</f>
        <v>0</v>
      </c>
      <c r="BG531" s="237">
        <f>IF(N531="zákl. přenesená",J531,0)</f>
        <v>0</v>
      </c>
      <c r="BH531" s="237">
        <f>IF(N531="sníž. přenesená",J531,0)</f>
        <v>0</v>
      </c>
      <c r="BI531" s="237">
        <f>IF(N531="nulová",J531,0)</f>
        <v>0</v>
      </c>
      <c r="BJ531" s="17" t="s">
        <v>21</v>
      </c>
      <c r="BK531" s="237">
        <f>ROUND(I531*H531,2)</f>
        <v>0</v>
      </c>
      <c r="BL531" s="17" t="s">
        <v>264</v>
      </c>
      <c r="BM531" s="236" t="s">
        <v>707</v>
      </c>
    </row>
    <row r="532" spans="2:51" s="13" customFormat="1" ht="12">
      <c r="B532" s="249"/>
      <c r="C532" s="250"/>
      <c r="D532" s="240" t="s">
        <v>266</v>
      </c>
      <c r="E532" s="251" t="s">
        <v>1</v>
      </c>
      <c r="F532" s="252" t="s">
        <v>114</v>
      </c>
      <c r="G532" s="250"/>
      <c r="H532" s="253">
        <v>1039.668</v>
      </c>
      <c r="I532" s="254"/>
      <c r="J532" s="250"/>
      <c r="K532" s="250"/>
      <c r="L532" s="255"/>
      <c r="M532" s="256"/>
      <c r="N532" s="257"/>
      <c r="O532" s="257"/>
      <c r="P532" s="257"/>
      <c r="Q532" s="257"/>
      <c r="R532" s="257"/>
      <c r="S532" s="257"/>
      <c r="T532" s="258"/>
      <c r="AT532" s="259" t="s">
        <v>266</v>
      </c>
      <c r="AU532" s="259" t="s">
        <v>89</v>
      </c>
      <c r="AV532" s="13" t="s">
        <v>89</v>
      </c>
      <c r="AW532" s="13" t="s">
        <v>36</v>
      </c>
      <c r="AX532" s="13" t="s">
        <v>80</v>
      </c>
      <c r="AY532" s="259" t="s">
        <v>257</v>
      </c>
    </row>
    <row r="533" spans="2:51" s="15" customFormat="1" ht="12">
      <c r="B533" s="271"/>
      <c r="C533" s="272"/>
      <c r="D533" s="240" t="s">
        <v>266</v>
      </c>
      <c r="E533" s="273" t="s">
        <v>1</v>
      </c>
      <c r="F533" s="274" t="s">
        <v>286</v>
      </c>
      <c r="G533" s="272"/>
      <c r="H533" s="275">
        <v>1039.668</v>
      </c>
      <c r="I533" s="276"/>
      <c r="J533" s="272"/>
      <c r="K533" s="272"/>
      <c r="L533" s="277"/>
      <c r="M533" s="278"/>
      <c r="N533" s="279"/>
      <c r="O533" s="279"/>
      <c r="P533" s="279"/>
      <c r="Q533" s="279"/>
      <c r="R533" s="279"/>
      <c r="S533" s="279"/>
      <c r="T533" s="280"/>
      <c r="AT533" s="281" t="s">
        <v>266</v>
      </c>
      <c r="AU533" s="281" t="s">
        <v>89</v>
      </c>
      <c r="AV533" s="15" t="s">
        <v>264</v>
      </c>
      <c r="AW533" s="15" t="s">
        <v>36</v>
      </c>
      <c r="AX533" s="15" t="s">
        <v>21</v>
      </c>
      <c r="AY533" s="281" t="s">
        <v>257</v>
      </c>
    </row>
    <row r="534" spans="2:65" s="1" customFormat="1" ht="16.5" customHeight="1">
      <c r="B534" s="38"/>
      <c r="C534" s="225" t="s">
        <v>708</v>
      </c>
      <c r="D534" s="225" t="s">
        <v>259</v>
      </c>
      <c r="E534" s="226" t="s">
        <v>709</v>
      </c>
      <c r="F534" s="227" t="s">
        <v>710</v>
      </c>
      <c r="G534" s="228" t="s">
        <v>262</v>
      </c>
      <c r="H534" s="229">
        <v>62380.08</v>
      </c>
      <c r="I534" s="230"/>
      <c r="J534" s="231">
        <f>ROUND(I534*H534,2)</f>
        <v>0</v>
      </c>
      <c r="K534" s="227" t="s">
        <v>263</v>
      </c>
      <c r="L534" s="43"/>
      <c r="M534" s="232" t="s">
        <v>1</v>
      </c>
      <c r="N534" s="233" t="s">
        <v>45</v>
      </c>
      <c r="O534" s="86"/>
      <c r="P534" s="234">
        <f>O534*H534</f>
        <v>0</v>
      </c>
      <c r="Q534" s="234">
        <v>0</v>
      </c>
      <c r="R534" s="234">
        <f>Q534*H534</f>
        <v>0</v>
      </c>
      <c r="S534" s="234">
        <v>0</v>
      </c>
      <c r="T534" s="235">
        <f>S534*H534</f>
        <v>0</v>
      </c>
      <c r="AR534" s="236" t="s">
        <v>264</v>
      </c>
      <c r="AT534" s="236" t="s">
        <v>259</v>
      </c>
      <c r="AU534" s="236" t="s">
        <v>89</v>
      </c>
      <c r="AY534" s="17" t="s">
        <v>257</v>
      </c>
      <c r="BE534" s="237">
        <f>IF(N534="základní",J534,0)</f>
        <v>0</v>
      </c>
      <c r="BF534" s="237">
        <f>IF(N534="snížená",J534,0)</f>
        <v>0</v>
      </c>
      <c r="BG534" s="237">
        <f>IF(N534="zákl. přenesená",J534,0)</f>
        <v>0</v>
      </c>
      <c r="BH534" s="237">
        <f>IF(N534="sníž. přenesená",J534,0)</f>
        <v>0</v>
      </c>
      <c r="BI534" s="237">
        <f>IF(N534="nulová",J534,0)</f>
        <v>0</v>
      </c>
      <c r="BJ534" s="17" t="s">
        <v>21</v>
      </c>
      <c r="BK534" s="237">
        <f>ROUND(I534*H534,2)</f>
        <v>0</v>
      </c>
      <c r="BL534" s="17" t="s">
        <v>264</v>
      </c>
      <c r="BM534" s="236" t="s">
        <v>711</v>
      </c>
    </row>
    <row r="535" spans="2:51" s="13" customFormat="1" ht="12">
      <c r="B535" s="249"/>
      <c r="C535" s="250"/>
      <c r="D535" s="240" t="s">
        <v>266</v>
      </c>
      <c r="E535" s="251" t="s">
        <v>1</v>
      </c>
      <c r="F535" s="252" t="s">
        <v>699</v>
      </c>
      <c r="G535" s="250"/>
      <c r="H535" s="253">
        <v>62380.08</v>
      </c>
      <c r="I535" s="254"/>
      <c r="J535" s="250"/>
      <c r="K535" s="250"/>
      <c r="L535" s="255"/>
      <c r="M535" s="256"/>
      <c r="N535" s="257"/>
      <c r="O535" s="257"/>
      <c r="P535" s="257"/>
      <c r="Q535" s="257"/>
      <c r="R535" s="257"/>
      <c r="S535" s="257"/>
      <c r="T535" s="258"/>
      <c r="AT535" s="259" t="s">
        <v>266</v>
      </c>
      <c r="AU535" s="259" t="s">
        <v>89</v>
      </c>
      <c r="AV535" s="13" t="s">
        <v>89</v>
      </c>
      <c r="AW535" s="13" t="s">
        <v>36</v>
      </c>
      <c r="AX535" s="13" t="s">
        <v>80</v>
      </c>
      <c r="AY535" s="259" t="s">
        <v>257</v>
      </c>
    </row>
    <row r="536" spans="2:51" s="15" customFormat="1" ht="12">
      <c r="B536" s="271"/>
      <c r="C536" s="272"/>
      <c r="D536" s="240" t="s">
        <v>266</v>
      </c>
      <c r="E536" s="273" t="s">
        <v>1</v>
      </c>
      <c r="F536" s="274" t="s">
        <v>286</v>
      </c>
      <c r="G536" s="272"/>
      <c r="H536" s="275">
        <v>62380.08</v>
      </c>
      <c r="I536" s="276"/>
      <c r="J536" s="272"/>
      <c r="K536" s="272"/>
      <c r="L536" s="277"/>
      <c r="M536" s="278"/>
      <c r="N536" s="279"/>
      <c r="O536" s="279"/>
      <c r="P536" s="279"/>
      <c r="Q536" s="279"/>
      <c r="R536" s="279"/>
      <c r="S536" s="279"/>
      <c r="T536" s="280"/>
      <c r="AT536" s="281" t="s">
        <v>266</v>
      </c>
      <c r="AU536" s="281" t="s">
        <v>89</v>
      </c>
      <c r="AV536" s="15" t="s">
        <v>264</v>
      </c>
      <c r="AW536" s="15" t="s">
        <v>36</v>
      </c>
      <c r="AX536" s="15" t="s">
        <v>21</v>
      </c>
      <c r="AY536" s="281" t="s">
        <v>257</v>
      </c>
    </row>
    <row r="537" spans="2:65" s="1" customFormat="1" ht="16.5" customHeight="1">
      <c r="B537" s="38"/>
      <c r="C537" s="225" t="s">
        <v>712</v>
      </c>
      <c r="D537" s="225" t="s">
        <v>259</v>
      </c>
      <c r="E537" s="226" t="s">
        <v>713</v>
      </c>
      <c r="F537" s="227" t="s">
        <v>714</v>
      </c>
      <c r="G537" s="228" t="s">
        <v>262</v>
      </c>
      <c r="H537" s="229">
        <v>1039.668</v>
      </c>
      <c r="I537" s="230"/>
      <c r="J537" s="231">
        <f>ROUND(I537*H537,2)</f>
        <v>0</v>
      </c>
      <c r="K537" s="227" t="s">
        <v>263</v>
      </c>
      <c r="L537" s="43"/>
      <c r="M537" s="232" t="s">
        <v>1</v>
      </c>
      <c r="N537" s="233" t="s">
        <v>45</v>
      </c>
      <c r="O537" s="86"/>
      <c r="P537" s="234">
        <f>O537*H537</f>
        <v>0</v>
      </c>
      <c r="Q537" s="234">
        <v>0</v>
      </c>
      <c r="R537" s="234">
        <f>Q537*H537</f>
        <v>0</v>
      </c>
      <c r="S537" s="234">
        <v>0</v>
      </c>
      <c r="T537" s="235">
        <f>S537*H537</f>
        <v>0</v>
      </c>
      <c r="AR537" s="236" t="s">
        <v>264</v>
      </c>
      <c r="AT537" s="236" t="s">
        <v>259</v>
      </c>
      <c r="AU537" s="236" t="s">
        <v>89</v>
      </c>
      <c r="AY537" s="17" t="s">
        <v>257</v>
      </c>
      <c r="BE537" s="237">
        <f>IF(N537="základní",J537,0)</f>
        <v>0</v>
      </c>
      <c r="BF537" s="237">
        <f>IF(N537="snížená",J537,0)</f>
        <v>0</v>
      </c>
      <c r="BG537" s="237">
        <f>IF(N537="zákl. přenesená",J537,0)</f>
        <v>0</v>
      </c>
      <c r="BH537" s="237">
        <f>IF(N537="sníž. přenesená",J537,0)</f>
        <v>0</v>
      </c>
      <c r="BI537" s="237">
        <f>IF(N537="nulová",J537,0)</f>
        <v>0</v>
      </c>
      <c r="BJ537" s="17" t="s">
        <v>21</v>
      </c>
      <c r="BK537" s="237">
        <f>ROUND(I537*H537,2)</f>
        <v>0</v>
      </c>
      <c r="BL537" s="17" t="s">
        <v>264</v>
      </c>
      <c r="BM537" s="236" t="s">
        <v>715</v>
      </c>
    </row>
    <row r="538" spans="2:51" s="13" customFormat="1" ht="12">
      <c r="B538" s="249"/>
      <c r="C538" s="250"/>
      <c r="D538" s="240" t="s">
        <v>266</v>
      </c>
      <c r="E538" s="251" t="s">
        <v>1</v>
      </c>
      <c r="F538" s="252" t="s">
        <v>114</v>
      </c>
      <c r="G538" s="250"/>
      <c r="H538" s="253">
        <v>1039.668</v>
      </c>
      <c r="I538" s="254"/>
      <c r="J538" s="250"/>
      <c r="K538" s="250"/>
      <c r="L538" s="255"/>
      <c r="M538" s="256"/>
      <c r="N538" s="257"/>
      <c r="O538" s="257"/>
      <c r="P538" s="257"/>
      <c r="Q538" s="257"/>
      <c r="R538" s="257"/>
      <c r="S538" s="257"/>
      <c r="T538" s="258"/>
      <c r="AT538" s="259" t="s">
        <v>266</v>
      </c>
      <c r="AU538" s="259" t="s">
        <v>89</v>
      </c>
      <c r="AV538" s="13" t="s">
        <v>89</v>
      </c>
      <c r="AW538" s="13" t="s">
        <v>36</v>
      </c>
      <c r="AX538" s="13" t="s">
        <v>80</v>
      </c>
      <c r="AY538" s="259" t="s">
        <v>257</v>
      </c>
    </row>
    <row r="539" spans="2:51" s="15" customFormat="1" ht="12">
      <c r="B539" s="271"/>
      <c r="C539" s="272"/>
      <c r="D539" s="240" t="s">
        <v>266</v>
      </c>
      <c r="E539" s="273" t="s">
        <v>1</v>
      </c>
      <c r="F539" s="274" t="s">
        <v>286</v>
      </c>
      <c r="G539" s="272"/>
      <c r="H539" s="275">
        <v>1039.668</v>
      </c>
      <c r="I539" s="276"/>
      <c r="J539" s="272"/>
      <c r="K539" s="272"/>
      <c r="L539" s="277"/>
      <c r="M539" s="278"/>
      <c r="N539" s="279"/>
      <c r="O539" s="279"/>
      <c r="P539" s="279"/>
      <c r="Q539" s="279"/>
      <c r="R539" s="279"/>
      <c r="S539" s="279"/>
      <c r="T539" s="280"/>
      <c r="AT539" s="281" t="s">
        <v>266</v>
      </c>
      <c r="AU539" s="281" t="s">
        <v>89</v>
      </c>
      <c r="AV539" s="15" t="s">
        <v>264</v>
      </c>
      <c r="AW539" s="15" t="s">
        <v>36</v>
      </c>
      <c r="AX539" s="15" t="s">
        <v>21</v>
      </c>
      <c r="AY539" s="281" t="s">
        <v>257</v>
      </c>
    </row>
    <row r="540" spans="2:65" s="1" customFormat="1" ht="24" customHeight="1">
      <c r="B540" s="38"/>
      <c r="C540" s="225" t="s">
        <v>716</v>
      </c>
      <c r="D540" s="225" t="s">
        <v>259</v>
      </c>
      <c r="E540" s="226" t="s">
        <v>717</v>
      </c>
      <c r="F540" s="227" t="s">
        <v>718</v>
      </c>
      <c r="G540" s="228" t="s">
        <v>262</v>
      </c>
      <c r="H540" s="229">
        <v>780</v>
      </c>
      <c r="I540" s="230"/>
      <c r="J540" s="231">
        <f>ROUND(I540*H540,2)</f>
        <v>0</v>
      </c>
      <c r="K540" s="227" t="s">
        <v>263</v>
      </c>
      <c r="L540" s="43"/>
      <c r="M540" s="232" t="s">
        <v>1</v>
      </c>
      <c r="N540" s="233" t="s">
        <v>45</v>
      </c>
      <c r="O540" s="86"/>
      <c r="P540" s="234">
        <f>O540*H540</f>
        <v>0</v>
      </c>
      <c r="Q540" s="234">
        <v>0.00013</v>
      </c>
      <c r="R540" s="234">
        <f>Q540*H540</f>
        <v>0.10139999999999999</v>
      </c>
      <c r="S540" s="234">
        <v>0</v>
      </c>
      <c r="T540" s="235">
        <f>S540*H540</f>
        <v>0</v>
      </c>
      <c r="AR540" s="236" t="s">
        <v>264</v>
      </c>
      <c r="AT540" s="236" t="s">
        <v>259</v>
      </c>
      <c r="AU540" s="236" t="s">
        <v>89</v>
      </c>
      <c r="AY540" s="17" t="s">
        <v>257</v>
      </c>
      <c r="BE540" s="237">
        <f>IF(N540="základní",J540,0)</f>
        <v>0</v>
      </c>
      <c r="BF540" s="237">
        <f>IF(N540="snížená",J540,0)</f>
        <v>0</v>
      </c>
      <c r="BG540" s="237">
        <f>IF(N540="zákl. přenesená",J540,0)</f>
        <v>0</v>
      </c>
      <c r="BH540" s="237">
        <f>IF(N540="sníž. přenesená",J540,0)</f>
        <v>0</v>
      </c>
      <c r="BI540" s="237">
        <f>IF(N540="nulová",J540,0)</f>
        <v>0</v>
      </c>
      <c r="BJ540" s="17" t="s">
        <v>21</v>
      </c>
      <c r="BK540" s="237">
        <f>ROUND(I540*H540,2)</f>
        <v>0</v>
      </c>
      <c r="BL540" s="17" t="s">
        <v>264</v>
      </c>
      <c r="BM540" s="236" t="s">
        <v>719</v>
      </c>
    </row>
    <row r="541" spans="2:51" s="13" customFormat="1" ht="12">
      <c r="B541" s="249"/>
      <c r="C541" s="250"/>
      <c r="D541" s="240" t="s">
        <v>266</v>
      </c>
      <c r="E541" s="251" t="s">
        <v>1</v>
      </c>
      <c r="F541" s="252" t="s">
        <v>720</v>
      </c>
      <c r="G541" s="250"/>
      <c r="H541" s="253">
        <v>780</v>
      </c>
      <c r="I541" s="254"/>
      <c r="J541" s="250"/>
      <c r="K541" s="250"/>
      <c r="L541" s="255"/>
      <c r="M541" s="256"/>
      <c r="N541" s="257"/>
      <c r="O541" s="257"/>
      <c r="P541" s="257"/>
      <c r="Q541" s="257"/>
      <c r="R541" s="257"/>
      <c r="S541" s="257"/>
      <c r="T541" s="258"/>
      <c r="AT541" s="259" t="s">
        <v>266</v>
      </c>
      <c r="AU541" s="259" t="s">
        <v>89</v>
      </c>
      <c r="AV541" s="13" t="s">
        <v>89</v>
      </c>
      <c r="AW541" s="13" t="s">
        <v>36</v>
      </c>
      <c r="AX541" s="13" t="s">
        <v>80</v>
      </c>
      <c r="AY541" s="259" t="s">
        <v>257</v>
      </c>
    </row>
    <row r="542" spans="2:51" s="15" customFormat="1" ht="12">
      <c r="B542" s="271"/>
      <c r="C542" s="272"/>
      <c r="D542" s="240" t="s">
        <v>266</v>
      </c>
      <c r="E542" s="273" t="s">
        <v>1</v>
      </c>
      <c r="F542" s="274" t="s">
        <v>286</v>
      </c>
      <c r="G542" s="272"/>
      <c r="H542" s="275">
        <v>780</v>
      </c>
      <c r="I542" s="276"/>
      <c r="J542" s="272"/>
      <c r="K542" s="272"/>
      <c r="L542" s="277"/>
      <c r="M542" s="278"/>
      <c r="N542" s="279"/>
      <c r="O542" s="279"/>
      <c r="P542" s="279"/>
      <c r="Q542" s="279"/>
      <c r="R542" s="279"/>
      <c r="S542" s="279"/>
      <c r="T542" s="280"/>
      <c r="AT542" s="281" t="s">
        <v>266</v>
      </c>
      <c r="AU542" s="281" t="s">
        <v>89</v>
      </c>
      <c r="AV542" s="15" t="s">
        <v>264</v>
      </c>
      <c r="AW542" s="15" t="s">
        <v>36</v>
      </c>
      <c r="AX542" s="15" t="s">
        <v>21</v>
      </c>
      <c r="AY542" s="281" t="s">
        <v>257</v>
      </c>
    </row>
    <row r="543" spans="2:65" s="1" customFormat="1" ht="36" customHeight="1">
      <c r="B543" s="38"/>
      <c r="C543" s="225" t="s">
        <v>187</v>
      </c>
      <c r="D543" s="225" t="s">
        <v>259</v>
      </c>
      <c r="E543" s="226" t="s">
        <v>721</v>
      </c>
      <c r="F543" s="227" t="s">
        <v>722</v>
      </c>
      <c r="G543" s="228" t="s">
        <v>262</v>
      </c>
      <c r="H543" s="229">
        <v>1200</v>
      </c>
      <c r="I543" s="230"/>
      <c r="J543" s="231">
        <f>ROUND(I543*H543,2)</f>
        <v>0</v>
      </c>
      <c r="K543" s="227" t="s">
        <v>263</v>
      </c>
      <c r="L543" s="43"/>
      <c r="M543" s="232" t="s">
        <v>1</v>
      </c>
      <c r="N543" s="233" t="s">
        <v>45</v>
      </c>
      <c r="O543" s="86"/>
      <c r="P543" s="234">
        <f>O543*H543</f>
        <v>0</v>
      </c>
      <c r="Q543" s="234">
        <v>4E-05</v>
      </c>
      <c r="R543" s="234">
        <f>Q543*H543</f>
        <v>0.048</v>
      </c>
      <c r="S543" s="234">
        <v>0</v>
      </c>
      <c r="T543" s="235">
        <f>S543*H543</f>
        <v>0</v>
      </c>
      <c r="AR543" s="236" t="s">
        <v>264</v>
      </c>
      <c r="AT543" s="236" t="s">
        <v>259</v>
      </c>
      <c r="AU543" s="236" t="s">
        <v>89</v>
      </c>
      <c r="AY543" s="17" t="s">
        <v>257</v>
      </c>
      <c r="BE543" s="237">
        <f>IF(N543="základní",J543,0)</f>
        <v>0</v>
      </c>
      <c r="BF543" s="237">
        <f>IF(N543="snížená",J543,0)</f>
        <v>0</v>
      </c>
      <c r="BG543" s="237">
        <f>IF(N543="zákl. přenesená",J543,0)</f>
        <v>0</v>
      </c>
      <c r="BH543" s="237">
        <f>IF(N543="sníž. přenesená",J543,0)</f>
        <v>0</v>
      </c>
      <c r="BI543" s="237">
        <f>IF(N543="nulová",J543,0)</f>
        <v>0</v>
      </c>
      <c r="BJ543" s="17" t="s">
        <v>21</v>
      </c>
      <c r="BK543" s="237">
        <f>ROUND(I543*H543,2)</f>
        <v>0</v>
      </c>
      <c r="BL543" s="17" t="s">
        <v>264</v>
      </c>
      <c r="BM543" s="236" t="s">
        <v>723</v>
      </c>
    </row>
    <row r="544" spans="2:51" s="13" customFormat="1" ht="12">
      <c r="B544" s="249"/>
      <c r="C544" s="250"/>
      <c r="D544" s="240" t="s">
        <v>266</v>
      </c>
      <c r="E544" s="251" t="s">
        <v>1</v>
      </c>
      <c r="F544" s="252" t="s">
        <v>724</v>
      </c>
      <c r="G544" s="250"/>
      <c r="H544" s="253">
        <v>1200</v>
      </c>
      <c r="I544" s="254"/>
      <c r="J544" s="250"/>
      <c r="K544" s="250"/>
      <c r="L544" s="255"/>
      <c r="M544" s="256"/>
      <c r="N544" s="257"/>
      <c r="O544" s="257"/>
      <c r="P544" s="257"/>
      <c r="Q544" s="257"/>
      <c r="R544" s="257"/>
      <c r="S544" s="257"/>
      <c r="T544" s="258"/>
      <c r="AT544" s="259" t="s">
        <v>266</v>
      </c>
      <c r="AU544" s="259" t="s">
        <v>89</v>
      </c>
      <c r="AV544" s="13" t="s">
        <v>89</v>
      </c>
      <c r="AW544" s="13" t="s">
        <v>36</v>
      </c>
      <c r="AX544" s="13" t="s">
        <v>21</v>
      </c>
      <c r="AY544" s="259" t="s">
        <v>257</v>
      </c>
    </row>
    <row r="545" spans="2:65" s="1" customFormat="1" ht="24" customHeight="1">
      <c r="B545" s="38"/>
      <c r="C545" s="225" t="s">
        <v>725</v>
      </c>
      <c r="D545" s="225" t="s">
        <v>259</v>
      </c>
      <c r="E545" s="226" t="s">
        <v>726</v>
      </c>
      <c r="F545" s="227" t="s">
        <v>727</v>
      </c>
      <c r="G545" s="228" t="s">
        <v>275</v>
      </c>
      <c r="H545" s="229">
        <v>5.38</v>
      </c>
      <c r="I545" s="230"/>
      <c r="J545" s="231">
        <f>ROUND(I545*H545,2)</f>
        <v>0</v>
      </c>
      <c r="K545" s="227" t="s">
        <v>263</v>
      </c>
      <c r="L545" s="43"/>
      <c r="M545" s="232" t="s">
        <v>1</v>
      </c>
      <c r="N545" s="233" t="s">
        <v>45</v>
      </c>
      <c r="O545" s="86"/>
      <c r="P545" s="234">
        <f>O545*H545</f>
        <v>0</v>
      </c>
      <c r="Q545" s="234">
        <v>0</v>
      </c>
      <c r="R545" s="234">
        <f>Q545*H545</f>
        <v>0</v>
      </c>
      <c r="S545" s="234">
        <v>1.8</v>
      </c>
      <c r="T545" s="235">
        <f>S545*H545</f>
        <v>9.684</v>
      </c>
      <c r="AR545" s="236" t="s">
        <v>264</v>
      </c>
      <c r="AT545" s="236" t="s">
        <v>259</v>
      </c>
      <c r="AU545" s="236" t="s">
        <v>89</v>
      </c>
      <c r="AY545" s="17" t="s">
        <v>257</v>
      </c>
      <c r="BE545" s="237">
        <f>IF(N545="základní",J545,0)</f>
        <v>0</v>
      </c>
      <c r="BF545" s="237">
        <f>IF(N545="snížená",J545,0)</f>
        <v>0</v>
      </c>
      <c r="BG545" s="237">
        <f>IF(N545="zákl. přenesená",J545,0)</f>
        <v>0</v>
      </c>
      <c r="BH545" s="237">
        <f>IF(N545="sníž. přenesená",J545,0)</f>
        <v>0</v>
      </c>
      <c r="BI545" s="237">
        <f>IF(N545="nulová",J545,0)</f>
        <v>0</v>
      </c>
      <c r="BJ545" s="17" t="s">
        <v>21</v>
      </c>
      <c r="BK545" s="237">
        <f>ROUND(I545*H545,2)</f>
        <v>0</v>
      </c>
      <c r="BL545" s="17" t="s">
        <v>264</v>
      </c>
      <c r="BM545" s="236" t="s">
        <v>728</v>
      </c>
    </row>
    <row r="546" spans="2:65" s="1" customFormat="1" ht="16.5" customHeight="1">
      <c r="B546" s="38"/>
      <c r="C546" s="225" t="s">
        <v>729</v>
      </c>
      <c r="D546" s="225" t="s">
        <v>259</v>
      </c>
      <c r="E546" s="226" t="s">
        <v>730</v>
      </c>
      <c r="F546" s="227" t="s">
        <v>731</v>
      </c>
      <c r="G546" s="228" t="s">
        <v>275</v>
      </c>
      <c r="H546" s="229">
        <v>68.4</v>
      </c>
      <c r="I546" s="230"/>
      <c r="J546" s="231">
        <f>ROUND(I546*H546,2)</f>
        <v>0</v>
      </c>
      <c r="K546" s="227" t="s">
        <v>1</v>
      </c>
      <c r="L546" s="43"/>
      <c r="M546" s="232" t="s">
        <v>1</v>
      </c>
      <c r="N546" s="233" t="s">
        <v>45</v>
      </c>
      <c r="O546" s="86"/>
      <c r="P546" s="234">
        <f>O546*H546</f>
        <v>0</v>
      </c>
      <c r="Q546" s="234">
        <v>0</v>
      </c>
      <c r="R546" s="234">
        <f>Q546*H546</f>
        <v>0</v>
      </c>
      <c r="S546" s="234">
        <v>2.1</v>
      </c>
      <c r="T546" s="235">
        <f>S546*H546</f>
        <v>143.64000000000001</v>
      </c>
      <c r="AR546" s="236" t="s">
        <v>264</v>
      </c>
      <c r="AT546" s="236" t="s">
        <v>259</v>
      </c>
      <c r="AU546" s="236" t="s">
        <v>89</v>
      </c>
      <c r="AY546" s="17" t="s">
        <v>257</v>
      </c>
      <c r="BE546" s="237">
        <f>IF(N546="základní",J546,0)</f>
        <v>0</v>
      </c>
      <c r="BF546" s="237">
        <f>IF(N546="snížená",J546,0)</f>
        <v>0</v>
      </c>
      <c r="BG546" s="237">
        <f>IF(N546="zákl. přenesená",J546,0)</f>
        <v>0</v>
      </c>
      <c r="BH546" s="237">
        <f>IF(N546="sníž. přenesená",J546,0)</f>
        <v>0</v>
      </c>
      <c r="BI546" s="237">
        <f>IF(N546="nulová",J546,0)</f>
        <v>0</v>
      </c>
      <c r="BJ546" s="17" t="s">
        <v>21</v>
      </c>
      <c r="BK546" s="237">
        <f>ROUND(I546*H546,2)</f>
        <v>0</v>
      </c>
      <c r="BL546" s="17" t="s">
        <v>264</v>
      </c>
      <c r="BM546" s="236" t="s">
        <v>732</v>
      </c>
    </row>
    <row r="547" spans="2:51" s="13" customFormat="1" ht="12">
      <c r="B547" s="249"/>
      <c r="C547" s="250"/>
      <c r="D547" s="240" t="s">
        <v>266</v>
      </c>
      <c r="E547" s="251" t="s">
        <v>1</v>
      </c>
      <c r="F547" s="252" t="s">
        <v>733</v>
      </c>
      <c r="G547" s="250"/>
      <c r="H547" s="253">
        <v>68.4</v>
      </c>
      <c r="I547" s="254"/>
      <c r="J547" s="250"/>
      <c r="K547" s="250"/>
      <c r="L547" s="255"/>
      <c r="M547" s="256"/>
      <c r="N547" s="257"/>
      <c r="O547" s="257"/>
      <c r="P547" s="257"/>
      <c r="Q547" s="257"/>
      <c r="R547" s="257"/>
      <c r="S547" s="257"/>
      <c r="T547" s="258"/>
      <c r="AT547" s="259" t="s">
        <v>266</v>
      </c>
      <c r="AU547" s="259" t="s">
        <v>89</v>
      </c>
      <c r="AV547" s="13" t="s">
        <v>89</v>
      </c>
      <c r="AW547" s="13" t="s">
        <v>36</v>
      </c>
      <c r="AX547" s="13" t="s">
        <v>80</v>
      </c>
      <c r="AY547" s="259" t="s">
        <v>257</v>
      </c>
    </row>
    <row r="548" spans="2:51" s="15" customFormat="1" ht="12">
      <c r="B548" s="271"/>
      <c r="C548" s="272"/>
      <c r="D548" s="240" t="s">
        <v>266</v>
      </c>
      <c r="E548" s="273" t="s">
        <v>1</v>
      </c>
      <c r="F548" s="274" t="s">
        <v>286</v>
      </c>
      <c r="G548" s="272"/>
      <c r="H548" s="275">
        <v>68.4</v>
      </c>
      <c r="I548" s="276"/>
      <c r="J548" s="272"/>
      <c r="K548" s="272"/>
      <c r="L548" s="277"/>
      <c r="M548" s="278"/>
      <c r="N548" s="279"/>
      <c r="O548" s="279"/>
      <c r="P548" s="279"/>
      <c r="Q548" s="279"/>
      <c r="R548" s="279"/>
      <c r="S548" s="279"/>
      <c r="T548" s="280"/>
      <c r="AT548" s="281" t="s">
        <v>266</v>
      </c>
      <c r="AU548" s="281" t="s">
        <v>89</v>
      </c>
      <c r="AV548" s="15" t="s">
        <v>264</v>
      </c>
      <c r="AW548" s="15" t="s">
        <v>36</v>
      </c>
      <c r="AX548" s="15" t="s">
        <v>21</v>
      </c>
      <c r="AY548" s="281" t="s">
        <v>257</v>
      </c>
    </row>
    <row r="549" spans="2:65" s="1" customFormat="1" ht="24" customHeight="1">
      <c r="B549" s="38"/>
      <c r="C549" s="225" t="s">
        <v>734</v>
      </c>
      <c r="D549" s="225" t="s">
        <v>259</v>
      </c>
      <c r="E549" s="226" t="s">
        <v>735</v>
      </c>
      <c r="F549" s="227" t="s">
        <v>736</v>
      </c>
      <c r="G549" s="228" t="s">
        <v>262</v>
      </c>
      <c r="H549" s="229">
        <v>157.719</v>
      </c>
      <c r="I549" s="230"/>
      <c r="J549" s="231">
        <f>ROUND(I549*H549,2)</f>
        <v>0</v>
      </c>
      <c r="K549" s="227" t="s">
        <v>263</v>
      </c>
      <c r="L549" s="43"/>
      <c r="M549" s="232" t="s">
        <v>1</v>
      </c>
      <c r="N549" s="233" t="s">
        <v>45</v>
      </c>
      <c r="O549" s="86"/>
      <c r="P549" s="234">
        <f>O549*H549</f>
        <v>0</v>
      </c>
      <c r="Q549" s="234">
        <v>0</v>
      </c>
      <c r="R549" s="234">
        <f>Q549*H549</f>
        <v>0</v>
      </c>
      <c r="S549" s="234">
        <v>0.035</v>
      </c>
      <c r="T549" s="235">
        <f>S549*H549</f>
        <v>5.520165</v>
      </c>
      <c r="AR549" s="236" t="s">
        <v>264</v>
      </c>
      <c r="AT549" s="236" t="s">
        <v>259</v>
      </c>
      <c r="AU549" s="236" t="s">
        <v>89</v>
      </c>
      <c r="AY549" s="17" t="s">
        <v>257</v>
      </c>
      <c r="BE549" s="237">
        <f>IF(N549="základní",J549,0)</f>
        <v>0</v>
      </c>
      <c r="BF549" s="237">
        <f>IF(N549="snížená",J549,0)</f>
        <v>0</v>
      </c>
      <c r="BG549" s="237">
        <f>IF(N549="zákl. přenesená",J549,0)</f>
        <v>0</v>
      </c>
      <c r="BH549" s="237">
        <f>IF(N549="sníž. přenesená",J549,0)</f>
        <v>0</v>
      </c>
      <c r="BI549" s="237">
        <f>IF(N549="nulová",J549,0)</f>
        <v>0</v>
      </c>
      <c r="BJ549" s="17" t="s">
        <v>21</v>
      </c>
      <c r="BK549" s="237">
        <f>ROUND(I549*H549,2)</f>
        <v>0</v>
      </c>
      <c r="BL549" s="17" t="s">
        <v>264</v>
      </c>
      <c r="BM549" s="236" t="s">
        <v>737</v>
      </c>
    </row>
    <row r="550" spans="2:65" s="1" customFormat="1" ht="24" customHeight="1">
      <c r="B550" s="38"/>
      <c r="C550" s="225" t="s">
        <v>738</v>
      </c>
      <c r="D550" s="225" t="s">
        <v>259</v>
      </c>
      <c r="E550" s="226" t="s">
        <v>739</v>
      </c>
      <c r="F550" s="227" t="s">
        <v>740</v>
      </c>
      <c r="G550" s="228" t="s">
        <v>262</v>
      </c>
      <c r="H550" s="229">
        <v>130</v>
      </c>
      <c r="I550" s="230"/>
      <c r="J550" s="231">
        <f>ROUND(I550*H550,2)</f>
        <v>0</v>
      </c>
      <c r="K550" s="227" t="s">
        <v>263</v>
      </c>
      <c r="L550" s="43"/>
      <c r="M550" s="232" t="s">
        <v>1</v>
      </c>
      <c r="N550" s="233" t="s">
        <v>45</v>
      </c>
      <c r="O550" s="86"/>
      <c r="P550" s="234">
        <f>O550*H550</f>
        <v>0</v>
      </c>
      <c r="Q550" s="234">
        <v>0</v>
      </c>
      <c r="R550" s="234">
        <f>Q550*H550</f>
        <v>0</v>
      </c>
      <c r="S550" s="234">
        <v>0.068</v>
      </c>
      <c r="T550" s="235">
        <f>S550*H550</f>
        <v>8.84</v>
      </c>
      <c r="AR550" s="236" t="s">
        <v>264</v>
      </c>
      <c r="AT550" s="236" t="s">
        <v>259</v>
      </c>
      <c r="AU550" s="236" t="s">
        <v>89</v>
      </c>
      <c r="AY550" s="17" t="s">
        <v>257</v>
      </c>
      <c r="BE550" s="237">
        <f>IF(N550="základní",J550,0)</f>
        <v>0</v>
      </c>
      <c r="BF550" s="237">
        <f>IF(N550="snížená",J550,0)</f>
        <v>0</v>
      </c>
      <c r="BG550" s="237">
        <f>IF(N550="zákl. přenesená",J550,0)</f>
        <v>0</v>
      </c>
      <c r="BH550" s="237">
        <f>IF(N550="sníž. přenesená",J550,0)</f>
        <v>0</v>
      </c>
      <c r="BI550" s="237">
        <f>IF(N550="nulová",J550,0)</f>
        <v>0</v>
      </c>
      <c r="BJ550" s="17" t="s">
        <v>21</v>
      </c>
      <c r="BK550" s="237">
        <f>ROUND(I550*H550,2)</f>
        <v>0</v>
      </c>
      <c r="BL550" s="17" t="s">
        <v>264</v>
      </c>
      <c r="BM550" s="236" t="s">
        <v>741</v>
      </c>
    </row>
    <row r="551" spans="2:51" s="13" customFormat="1" ht="12">
      <c r="B551" s="249"/>
      <c r="C551" s="250"/>
      <c r="D551" s="240" t="s">
        <v>266</v>
      </c>
      <c r="E551" s="251" t="s">
        <v>1</v>
      </c>
      <c r="F551" s="252" t="s">
        <v>742</v>
      </c>
      <c r="G551" s="250"/>
      <c r="H551" s="253">
        <v>27</v>
      </c>
      <c r="I551" s="254"/>
      <c r="J551" s="250"/>
      <c r="K551" s="250"/>
      <c r="L551" s="255"/>
      <c r="M551" s="256"/>
      <c r="N551" s="257"/>
      <c r="O551" s="257"/>
      <c r="P551" s="257"/>
      <c r="Q551" s="257"/>
      <c r="R551" s="257"/>
      <c r="S551" s="257"/>
      <c r="T551" s="258"/>
      <c r="AT551" s="259" t="s">
        <v>266</v>
      </c>
      <c r="AU551" s="259" t="s">
        <v>89</v>
      </c>
      <c r="AV551" s="13" t="s">
        <v>89</v>
      </c>
      <c r="AW551" s="13" t="s">
        <v>36</v>
      </c>
      <c r="AX551" s="13" t="s">
        <v>80</v>
      </c>
      <c r="AY551" s="259" t="s">
        <v>257</v>
      </c>
    </row>
    <row r="552" spans="2:51" s="13" customFormat="1" ht="12">
      <c r="B552" s="249"/>
      <c r="C552" s="250"/>
      <c r="D552" s="240" t="s">
        <v>266</v>
      </c>
      <c r="E552" s="251" t="s">
        <v>1</v>
      </c>
      <c r="F552" s="252" t="s">
        <v>743</v>
      </c>
      <c r="G552" s="250"/>
      <c r="H552" s="253">
        <v>15</v>
      </c>
      <c r="I552" s="254"/>
      <c r="J552" s="250"/>
      <c r="K552" s="250"/>
      <c r="L552" s="255"/>
      <c r="M552" s="256"/>
      <c r="N552" s="257"/>
      <c r="O552" s="257"/>
      <c r="P552" s="257"/>
      <c r="Q552" s="257"/>
      <c r="R552" s="257"/>
      <c r="S552" s="257"/>
      <c r="T552" s="258"/>
      <c r="AT552" s="259" t="s">
        <v>266</v>
      </c>
      <c r="AU552" s="259" t="s">
        <v>89</v>
      </c>
      <c r="AV552" s="13" t="s">
        <v>89</v>
      </c>
      <c r="AW552" s="13" t="s">
        <v>36</v>
      </c>
      <c r="AX552" s="13" t="s">
        <v>80</v>
      </c>
      <c r="AY552" s="259" t="s">
        <v>257</v>
      </c>
    </row>
    <row r="553" spans="2:51" s="13" customFormat="1" ht="12">
      <c r="B553" s="249"/>
      <c r="C553" s="250"/>
      <c r="D553" s="240" t="s">
        <v>266</v>
      </c>
      <c r="E553" s="251" t="s">
        <v>1</v>
      </c>
      <c r="F553" s="252" t="s">
        <v>744</v>
      </c>
      <c r="G553" s="250"/>
      <c r="H553" s="253">
        <v>88</v>
      </c>
      <c r="I553" s="254"/>
      <c r="J553" s="250"/>
      <c r="K553" s="250"/>
      <c r="L553" s="255"/>
      <c r="M553" s="256"/>
      <c r="N553" s="257"/>
      <c r="O553" s="257"/>
      <c r="P553" s="257"/>
      <c r="Q553" s="257"/>
      <c r="R553" s="257"/>
      <c r="S553" s="257"/>
      <c r="T553" s="258"/>
      <c r="AT553" s="259" t="s">
        <v>266</v>
      </c>
      <c r="AU553" s="259" t="s">
        <v>89</v>
      </c>
      <c r="AV553" s="13" t="s">
        <v>89</v>
      </c>
      <c r="AW553" s="13" t="s">
        <v>36</v>
      </c>
      <c r="AX553" s="13" t="s">
        <v>80</v>
      </c>
      <c r="AY553" s="259" t="s">
        <v>257</v>
      </c>
    </row>
    <row r="554" spans="2:51" s="15" customFormat="1" ht="12">
      <c r="B554" s="271"/>
      <c r="C554" s="272"/>
      <c r="D554" s="240" t="s">
        <v>266</v>
      </c>
      <c r="E554" s="273" t="s">
        <v>1</v>
      </c>
      <c r="F554" s="274" t="s">
        <v>286</v>
      </c>
      <c r="G554" s="272"/>
      <c r="H554" s="275">
        <v>130</v>
      </c>
      <c r="I554" s="276"/>
      <c r="J554" s="272"/>
      <c r="K554" s="272"/>
      <c r="L554" s="277"/>
      <c r="M554" s="278"/>
      <c r="N554" s="279"/>
      <c r="O554" s="279"/>
      <c r="P554" s="279"/>
      <c r="Q554" s="279"/>
      <c r="R554" s="279"/>
      <c r="S554" s="279"/>
      <c r="T554" s="280"/>
      <c r="AT554" s="281" t="s">
        <v>266</v>
      </c>
      <c r="AU554" s="281" t="s">
        <v>89</v>
      </c>
      <c r="AV554" s="15" t="s">
        <v>264</v>
      </c>
      <c r="AW554" s="15" t="s">
        <v>36</v>
      </c>
      <c r="AX554" s="15" t="s">
        <v>21</v>
      </c>
      <c r="AY554" s="281" t="s">
        <v>257</v>
      </c>
    </row>
    <row r="555" spans="2:65" s="1" customFormat="1" ht="24" customHeight="1">
      <c r="B555" s="38"/>
      <c r="C555" s="225" t="s">
        <v>745</v>
      </c>
      <c r="D555" s="225" t="s">
        <v>259</v>
      </c>
      <c r="E555" s="226" t="s">
        <v>746</v>
      </c>
      <c r="F555" s="227" t="s">
        <v>747</v>
      </c>
      <c r="G555" s="228" t="s">
        <v>262</v>
      </c>
      <c r="H555" s="229">
        <v>79.598</v>
      </c>
      <c r="I555" s="230"/>
      <c r="J555" s="231">
        <f>ROUND(I555*H555,2)</f>
        <v>0</v>
      </c>
      <c r="K555" s="227" t="s">
        <v>263</v>
      </c>
      <c r="L555" s="43"/>
      <c r="M555" s="232" t="s">
        <v>1</v>
      </c>
      <c r="N555" s="233" t="s">
        <v>45</v>
      </c>
      <c r="O555" s="86"/>
      <c r="P555" s="234">
        <f>O555*H555</f>
        <v>0</v>
      </c>
      <c r="Q555" s="234">
        <v>0</v>
      </c>
      <c r="R555" s="234">
        <f>Q555*H555</f>
        <v>0</v>
      </c>
      <c r="S555" s="234">
        <v>0.038</v>
      </c>
      <c r="T555" s="235">
        <f>S555*H555</f>
        <v>3.024724</v>
      </c>
      <c r="AR555" s="236" t="s">
        <v>264</v>
      </c>
      <c r="AT555" s="236" t="s">
        <v>259</v>
      </c>
      <c r="AU555" s="236" t="s">
        <v>89</v>
      </c>
      <c r="AY555" s="17" t="s">
        <v>257</v>
      </c>
      <c r="BE555" s="237">
        <f>IF(N555="základní",J555,0)</f>
        <v>0</v>
      </c>
      <c r="BF555" s="237">
        <f>IF(N555="snížená",J555,0)</f>
        <v>0</v>
      </c>
      <c r="BG555" s="237">
        <f>IF(N555="zákl. přenesená",J555,0)</f>
        <v>0</v>
      </c>
      <c r="BH555" s="237">
        <f>IF(N555="sníž. přenesená",J555,0)</f>
        <v>0</v>
      </c>
      <c r="BI555" s="237">
        <f>IF(N555="nulová",J555,0)</f>
        <v>0</v>
      </c>
      <c r="BJ555" s="17" t="s">
        <v>21</v>
      </c>
      <c r="BK555" s="237">
        <f>ROUND(I555*H555,2)</f>
        <v>0</v>
      </c>
      <c r="BL555" s="17" t="s">
        <v>264</v>
      </c>
      <c r="BM555" s="236" t="s">
        <v>748</v>
      </c>
    </row>
    <row r="556" spans="2:51" s="12" customFormat="1" ht="12">
      <c r="B556" s="238"/>
      <c r="C556" s="239"/>
      <c r="D556" s="240" t="s">
        <v>266</v>
      </c>
      <c r="E556" s="241" t="s">
        <v>1</v>
      </c>
      <c r="F556" s="242" t="s">
        <v>433</v>
      </c>
      <c r="G556" s="239"/>
      <c r="H556" s="241" t="s">
        <v>1</v>
      </c>
      <c r="I556" s="243"/>
      <c r="J556" s="239"/>
      <c r="K556" s="239"/>
      <c r="L556" s="244"/>
      <c r="M556" s="245"/>
      <c r="N556" s="246"/>
      <c r="O556" s="246"/>
      <c r="P556" s="246"/>
      <c r="Q556" s="246"/>
      <c r="R556" s="246"/>
      <c r="S556" s="246"/>
      <c r="T556" s="247"/>
      <c r="AT556" s="248" t="s">
        <v>266</v>
      </c>
      <c r="AU556" s="248" t="s">
        <v>89</v>
      </c>
      <c r="AV556" s="12" t="s">
        <v>21</v>
      </c>
      <c r="AW556" s="12" t="s">
        <v>36</v>
      </c>
      <c r="AX556" s="12" t="s">
        <v>80</v>
      </c>
      <c r="AY556" s="248" t="s">
        <v>257</v>
      </c>
    </row>
    <row r="557" spans="2:51" s="13" customFormat="1" ht="12">
      <c r="B557" s="249"/>
      <c r="C557" s="250"/>
      <c r="D557" s="240" t="s">
        <v>266</v>
      </c>
      <c r="E557" s="251" t="s">
        <v>1</v>
      </c>
      <c r="F557" s="252" t="s">
        <v>749</v>
      </c>
      <c r="G557" s="250"/>
      <c r="H557" s="253">
        <v>16.936</v>
      </c>
      <c r="I557" s="254"/>
      <c r="J557" s="250"/>
      <c r="K557" s="250"/>
      <c r="L557" s="255"/>
      <c r="M557" s="256"/>
      <c r="N557" s="257"/>
      <c r="O557" s="257"/>
      <c r="P557" s="257"/>
      <c r="Q557" s="257"/>
      <c r="R557" s="257"/>
      <c r="S557" s="257"/>
      <c r="T557" s="258"/>
      <c r="AT557" s="259" t="s">
        <v>266</v>
      </c>
      <c r="AU557" s="259" t="s">
        <v>89</v>
      </c>
      <c r="AV557" s="13" t="s">
        <v>89</v>
      </c>
      <c r="AW557" s="13" t="s">
        <v>36</v>
      </c>
      <c r="AX557" s="13" t="s">
        <v>80</v>
      </c>
      <c r="AY557" s="259" t="s">
        <v>257</v>
      </c>
    </row>
    <row r="558" spans="2:51" s="12" customFormat="1" ht="12">
      <c r="B558" s="238"/>
      <c r="C558" s="239"/>
      <c r="D558" s="240" t="s">
        <v>266</v>
      </c>
      <c r="E558" s="241" t="s">
        <v>1</v>
      </c>
      <c r="F558" s="242" t="s">
        <v>439</v>
      </c>
      <c r="G558" s="239"/>
      <c r="H558" s="241" t="s">
        <v>1</v>
      </c>
      <c r="I558" s="243"/>
      <c r="J558" s="239"/>
      <c r="K558" s="239"/>
      <c r="L558" s="244"/>
      <c r="M558" s="245"/>
      <c r="N558" s="246"/>
      <c r="O558" s="246"/>
      <c r="P558" s="246"/>
      <c r="Q558" s="246"/>
      <c r="R558" s="246"/>
      <c r="S558" s="246"/>
      <c r="T558" s="247"/>
      <c r="AT558" s="248" t="s">
        <v>266</v>
      </c>
      <c r="AU558" s="248" t="s">
        <v>89</v>
      </c>
      <c r="AV558" s="12" t="s">
        <v>21</v>
      </c>
      <c r="AW558" s="12" t="s">
        <v>36</v>
      </c>
      <c r="AX558" s="12" t="s">
        <v>80</v>
      </c>
      <c r="AY558" s="248" t="s">
        <v>257</v>
      </c>
    </row>
    <row r="559" spans="2:51" s="13" customFormat="1" ht="12">
      <c r="B559" s="249"/>
      <c r="C559" s="250"/>
      <c r="D559" s="240" t="s">
        <v>266</v>
      </c>
      <c r="E559" s="251" t="s">
        <v>1</v>
      </c>
      <c r="F559" s="252" t="s">
        <v>750</v>
      </c>
      <c r="G559" s="250"/>
      <c r="H559" s="253">
        <v>49.114</v>
      </c>
      <c r="I559" s="254"/>
      <c r="J559" s="250"/>
      <c r="K559" s="250"/>
      <c r="L559" s="255"/>
      <c r="M559" s="256"/>
      <c r="N559" s="257"/>
      <c r="O559" s="257"/>
      <c r="P559" s="257"/>
      <c r="Q559" s="257"/>
      <c r="R559" s="257"/>
      <c r="S559" s="257"/>
      <c r="T559" s="258"/>
      <c r="AT559" s="259" t="s">
        <v>266</v>
      </c>
      <c r="AU559" s="259" t="s">
        <v>89</v>
      </c>
      <c r="AV559" s="13" t="s">
        <v>89</v>
      </c>
      <c r="AW559" s="13" t="s">
        <v>36</v>
      </c>
      <c r="AX559" s="13" t="s">
        <v>80</v>
      </c>
      <c r="AY559" s="259" t="s">
        <v>257</v>
      </c>
    </row>
    <row r="560" spans="2:51" s="14" customFormat="1" ht="12">
      <c r="B560" s="260"/>
      <c r="C560" s="261"/>
      <c r="D560" s="240" t="s">
        <v>266</v>
      </c>
      <c r="E560" s="262" t="s">
        <v>1</v>
      </c>
      <c r="F560" s="263" t="s">
        <v>280</v>
      </c>
      <c r="G560" s="261"/>
      <c r="H560" s="264">
        <v>66.05</v>
      </c>
      <c r="I560" s="265"/>
      <c r="J560" s="261"/>
      <c r="K560" s="261"/>
      <c r="L560" s="266"/>
      <c r="M560" s="267"/>
      <c r="N560" s="268"/>
      <c r="O560" s="268"/>
      <c r="P560" s="268"/>
      <c r="Q560" s="268"/>
      <c r="R560" s="268"/>
      <c r="S560" s="268"/>
      <c r="T560" s="269"/>
      <c r="AT560" s="270" t="s">
        <v>266</v>
      </c>
      <c r="AU560" s="270" t="s">
        <v>89</v>
      </c>
      <c r="AV560" s="14" t="s">
        <v>130</v>
      </c>
      <c r="AW560" s="14" t="s">
        <v>36</v>
      </c>
      <c r="AX560" s="14" t="s">
        <v>80</v>
      </c>
      <c r="AY560" s="270" t="s">
        <v>257</v>
      </c>
    </row>
    <row r="561" spans="2:51" s="12" customFormat="1" ht="12">
      <c r="B561" s="238"/>
      <c r="C561" s="239"/>
      <c r="D561" s="240" t="s">
        <v>266</v>
      </c>
      <c r="E561" s="241" t="s">
        <v>1</v>
      </c>
      <c r="F561" s="242" t="s">
        <v>443</v>
      </c>
      <c r="G561" s="239"/>
      <c r="H561" s="241" t="s">
        <v>1</v>
      </c>
      <c r="I561" s="243"/>
      <c r="J561" s="239"/>
      <c r="K561" s="239"/>
      <c r="L561" s="244"/>
      <c r="M561" s="245"/>
      <c r="N561" s="246"/>
      <c r="O561" s="246"/>
      <c r="P561" s="246"/>
      <c r="Q561" s="246"/>
      <c r="R561" s="246"/>
      <c r="S561" s="246"/>
      <c r="T561" s="247"/>
      <c r="AT561" s="248" t="s">
        <v>266</v>
      </c>
      <c r="AU561" s="248" t="s">
        <v>89</v>
      </c>
      <c r="AV561" s="12" t="s">
        <v>21</v>
      </c>
      <c r="AW561" s="12" t="s">
        <v>36</v>
      </c>
      <c r="AX561" s="12" t="s">
        <v>80</v>
      </c>
      <c r="AY561" s="248" t="s">
        <v>257</v>
      </c>
    </row>
    <row r="562" spans="2:51" s="13" customFormat="1" ht="12">
      <c r="B562" s="249"/>
      <c r="C562" s="250"/>
      <c r="D562" s="240" t="s">
        <v>266</v>
      </c>
      <c r="E562" s="251" t="s">
        <v>1</v>
      </c>
      <c r="F562" s="252" t="s">
        <v>751</v>
      </c>
      <c r="G562" s="250"/>
      <c r="H562" s="253">
        <v>6.774</v>
      </c>
      <c r="I562" s="254"/>
      <c r="J562" s="250"/>
      <c r="K562" s="250"/>
      <c r="L562" s="255"/>
      <c r="M562" s="256"/>
      <c r="N562" s="257"/>
      <c r="O562" s="257"/>
      <c r="P562" s="257"/>
      <c r="Q562" s="257"/>
      <c r="R562" s="257"/>
      <c r="S562" s="257"/>
      <c r="T562" s="258"/>
      <c r="AT562" s="259" t="s">
        <v>266</v>
      </c>
      <c r="AU562" s="259" t="s">
        <v>89</v>
      </c>
      <c r="AV562" s="13" t="s">
        <v>89</v>
      </c>
      <c r="AW562" s="13" t="s">
        <v>36</v>
      </c>
      <c r="AX562" s="13" t="s">
        <v>80</v>
      </c>
      <c r="AY562" s="259" t="s">
        <v>257</v>
      </c>
    </row>
    <row r="563" spans="2:51" s="12" customFormat="1" ht="12">
      <c r="B563" s="238"/>
      <c r="C563" s="239"/>
      <c r="D563" s="240" t="s">
        <v>266</v>
      </c>
      <c r="E563" s="241" t="s">
        <v>1</v>
      </c>
      <c r="F563" s="242" t="s">
        <v>445</v>
      </c>
      <c r="G563" s="239"/>
      <c r="H563" s="241" t="s">
        <v>1</v>
      </c>
      <c r="I563" s="243"/>
      <c r="J563" s="239"/>
      <c r="K563" s="239"/>
      <c r="L563" s="244"/>
      <c r="M563" s="245"/>
      <c r="N563" s="246"/>
      <c r="O563" s="246"/>
      <c r="P563" s="246"/>
      <c r="Q563" s="246"/>
      <c r="R563" s="246"/>
      <c r="S563" s="246"/>
      <c r="T563" s="247"/>
      <c r="AT563" s="248" t="s">
        <v>266</v>
      </c>
      <c r="AU563" s="248" t="s">
        <v>89</v>
      </c>
      <c r="AV563" s="12" t="s">
        <v>21</v>
      </c>
      <c r="AW563" s="12" t="s">
        <v>36</v>
      </c>
      <c r="AX563" s="12" t="s">
        <v>80</v>
      </c>
      <c r="AY563" s="248" t="s">
        <v>257</v>
      </c>
    </row>
    <row r="564" spans="2:51" s="13" customFormat="1" ht="12">
      <c r="B564" s="249"/>
      <c r="C564" s="250"/>
      <c r="D564" s="240" t="s">
        <v>266</v>
      </c>
      <c r="E564" s="251" t="s">
        <v>1</v>
      </c>
      <c r="F564" s="252" t="s">
        <v>751</v>
      </c>
      <c r="G564" s="250"/>
      <c r="H564" s="253">
        <v>6.774</v>
      </c>
      <c r="I564" s="254"/>
      <c r="J564" s="250"/>
      <c r="K564" s="250"/>
      <c r="L564" s="255"/>
      <c r="M564" s="256"/>
      <c r="N564" s="257"/>
      <c r="O564" s="257"/>
      <c r="P564" s="257"/>
      <c r="Q564" s="257"/>
      <c r="R564" s="257"/>
      <c r="S564" s="257"/>
      <c r="T564" s="258"/>
      <c r="AT564" s="259" t="s">
        <v>266</v>
      </c>
      <c r="AU564" s="259" t="s">
        <v>89</v>
      </c>
      <c r="AV564" s="13" t="s">
        <v>89</v>
      </c>
      <c r="AW564" s="13" t="s">
        <v>36</v>
      </c>
      <c r="AX564" s="13" t="s">
        <v>80</v>
      </c>
      <c r="AY564" s="259" t="s">
        <v>257</v>
      </c>
    </row>
    <row r="565" spans="2:51" s="15" customFormat="1" ht="12">
      <c r="B565" s="271"/>
      <c r="C565" s="272"/>
      <c r="D565" s="240" t="s">
        <v>266</v>
      </c>
      <c r="E565" s="273" t="s">
        <v>1</v>
      </c>
      <c r="F565" s="274" t="s">
        <v>286</v>
      </c>
      <c r="G565" s="272"/>
      <c r="H565" s="275">
        <v>79.598</v>
      </c>
      <c r="I565" s="276"/>
      <c r="J565" s="272"/>
      <c r="K565" s="272"/>
      <c r="L565" s="277"/>
      <c r="M565" s="278"/>
      <c r="N565" s="279"/>
      <c r="O565" s="279"/>
      <c r="P565" s="279"/>
      <c r="Q565" s="279"/>
      <c r="R565" s="279"/>
      <c r="S565" s="279"/>
      <c r="T565" s="280"/>
      <c r="AT565" s="281" t="s">
        <v>266</v>
      </c>
      <c r="AU565" s="281" t="s">
        <v>89</v>
      </c>
      <c r="AV565" s="15" t="s">
        <v>264</v>
      </c>
      <c r="AW565" s="15" t="s">
        <v>36</v>
      </c>
      <c r="AX565" s="15" t="s">
        <v>21</v>
      </c>
      <c r="AY565" s="281" t="s">
        <v>257</v>
      </c>
    </row>
    <row r="566" spans="2:65" s="1" customFormat="1" ht="16.5" customHeight="1">
      <c r="B566" s="38"/>
      <c r="C566" s="225" t="s">
        <v>752</v>
      </c>
      <c r="D566" s="225" t="s">
        <v>259</v>
      </c>
      <c r="E566" s="226" t="s">
        <v>753</v>
      </c>
      <c r="F566" s="227" t="s">
        <v>754</v>
      </c>
      <c r="G566" s="228" t="s">
        <v>262</v>
      </c>
      <c r="H566" s="229">
        <v>4.83</v>
      </c>
      <c r="I566" s="230"/>
      <c r="J566" s="231">
        <f>ROUND(I566*H566,2)</f>
        <v>0</v>
      </c>
      <c r="K566" s="227" t="s">
        <v>263</v>
      </c>
      <c r="L566" s="43"/>
      <c r="M566" s="232" t="s">
        <v>1</v>
      </c>
      <c r="N566" s="233" t="s">
        <v>45</v>
      </c>
      <c r="O566" s="86"/>
      <c r="P566" s="234">
        <f>O566*H566</f>
        <v>0</v>
      </c>
      <c r="Q566" s="234">
        <v>0</v>
      </c>
      <c r="R566" s="234">
        <f>Q566*H566</f>
        <v>0</v>
      </c>
      <c r="S566" s="234">
        <v>0.063</v>
      </c>
      <c r="T566" s="235">
        <f>S566*H566</f>
        <v>0.30429</v>
      </c>
      <c r="AR566" s="236" t="s">
        <v>264</v>
      </c>
      <c r="AT566" s="236" t="s">
        <v>259</v>
      </c>
      <c r="AU566" s="236" t="s">
        <v>89</v>
      </c>
      <c r="AY566" s="17" t="s">
        <v>257</v>
      </c>
      <c r="BE566" s="237">
        <f>IF(N566="základní",J566,0)</f>
        <v>0</v>
      </c>
      <c r="BF566" s="237">
        <f>IF(N566="snížená",J566,0)</f>
        <v>0</v>
      </c>
      <c r="BG566" s="237">
        <f>IF(N566="zákl. přenesená",J566,0)</f>
        <v>0</v>
      </c>
      <c r="BH566" s="237">
        <f>IF(N566="sníž. přenesená",J566,0)</f>
        <v>0</v>
      </c>
      <c r="BI566" s="237">
        <f>IF(N566="nulová",J566,0)</f>
        <v>0</v>
      </c>
      <c r="BJ566" s="17" t="s">
        <v>21</v>
      </c>
      <c r="BK566" s="237">
        <f>ROUND(I566*H566,2)</f>
        <v>0</v>
      </c>
      <c r="BL566" s="17" t="s">
        <v>264</v>
      </c>
      <c r="BM566" s="236" t="s">
        <v>755</v>
      </c>
    </row>
    <row r="567" spans="2:51" s="12" customFormat="1" ht="12">
      <c r="B567" s="238"/>
      <c r="C567" s="239"/>
      <c r="D567" s="240" t="s">
        <v>266</v>
      </c>
      <c r="E567" s="241" t="s">
        <v>1</v>
      </c>
      <c r="F567" s="242" t="s">
        <v>433</v>
      </c>
      <c r="G567" s="239"/>
      <c r="H567" s="241" t="s">
        <v>1</v>
      </c>
      <c r="I567" s="243"/>
      <c r="J567" s="239"/>
      <c r="K567" s="239"/>
      <c r="L567" s="244"/>
      <c r="M567" s="245"/>
      <c r="N567" s="246"/>
      <c r="O567" s="246"/>
      <c r="P567" s="246"/>
      <c r="Q567" s="246"/>
      <c r="R567" s="246"/>
      <c r="S567" s="246"/>
      <c r="T567" s="247"/>
      <c r="AT567" s="248" t="s">
        <v>266</v>
      </c>
      <c r="AU567" s="248" t="s">
        <v>89</v>
      </c>
      <c r="AV567" s="12" t="s">
        <v>21</v>
      </c>
      <c r="AW567" s="12" t="s">
        <v>36</v>
      </c>
      <c r="AX567" s="12" t="s">
        <v>80</v>
      </c>
      <c r="AY567" s="248" t="s">
        <v>257</v>
      </c>
    </row>
    <row r="568" spans="2:51" s="13" customFormat="1" ht="12">
      <c r="B568" s="249"/>
      <c r="C568" s="250"/>
      <c r="D568" s="240" t="s">
        <v>266</v>
      </c>
      <c r="E568" s="251" t="s">
        <v>1</v>
      </c>
      <c r="F568" s="252" t="s">
        <v>756</v>
      </c>
      <c r="G568" s="250"/>
      <c r="H568" s="253">
        <v>2.3</v>
      </c>
      <c r="I568" s="254"/>
      <c r="J568" s="250"/>
      <c r="K568" s="250"/>
      <c r="L568" s="255"/>
      <c r="M568" s="256"/>
      <c r="N568" s="257"/>
      <c r="O568" s="257"/>
      <c r="P568" s="257"/>
      <c r="Q568" s="257"/>
      <c r="R568" s="257"/>
      <c r="S568" s="257"/>
      <c r="T568" s="258"/>
      <c r="AT568" s="259" t="s">
        <v>266</v>
      </c>
      <c r="AU568" s="259" t="s">
        <v>89</v>
      </c>
      <c r="AV568" s="13" t="s">
        <v>89</v>
      </c>
      <c r="AW568" s="13" t="s">
        <v>36</v>
      </c>
      <c r="AX568" s="13" t="s">
        <v>80</v>
      </c>
      <c r="AY568" s="259" t="s">
        <v>257</v>
      </c>
    </row>
    <row r="569" spans="2:51" s="12" customFormat="1" ht="12">
      <c r="B569" s="238"/>
      <c r="C569" s="239"/>
      <c r="D569" s="240" t="s">
        <v>266</v>
      </c>
      <c r="E569" s="241" t="s">
        <v>1</v>
      </c>
      <c r="F569" s="242" t="s">
        <v>439</v>
      </c>
      <c r="G569" s="239"/>
      <c r="H569" s="241" t="s">
        <v>1</v>
      </c>
      <c r="I569" s="243"/>
      <c r="J569" s="239"/>
      <c r="K569" s="239"/>
      <c r="L569" s="244"/>
      <c r="M569" s="245"/>
      <c r="N569" s="246"/>
      <c r="O569" s="246"/>
      <c r="P569" s="246"/>
      <c r="Q569" s="246"/>
      <c r="R569" s="246"/>
      <c r="S569" s="246"/>
      <c r="T569" s="247"/>
      <c r="AT569" s="248" t="s">
        <v>266</v>
      </c>
      <c r="AU569" s="248" t="s">
        <v>89</v>
      </c>
      <c r="AV569" s="12" t="s">
        <v>21</v>
      </c>
      <c r="AW569" s="12" t="s">
        <v>36</v>
      </c>
      <c r="AX569" s="12" t="s">
        <v>80</v>
      </c>
      <c r="AY569" s="248" t="s">
        <v>257</v>
      </c>
    </row>
    <row r="570" spans="2:51" s="13" customFormat="1" ht="12">
      <c r="B570" s="249"/>
      <c r="C570" s="250"/>
      <c r="D570" s="240" t="s">
        <v>266</v>
      </c>
      <c r="E570" s="251" t="s">
        <v>1</v>
      </c>
      <c r="F570" s="252" t="s">
        <v>757</v>
      </c>
      <c r="G570" s="250"/>
      <c r="H570" s="253">
        <v>2.53</v>
      </c>
      <c r="I570" s="254"/>
      <c r="J570" s="250"/>
      <c r="K570" s="250"/>
      <c r="L570" s="255"/>
      <c r="M570" s="256"/>
      <c r="N570" s="257"/>
      <c r="O570" s="257"/>
      <c r="P570" s="257"/>
      <c r="Q570" s="257"/>
      <c r="R570" s="257"/>
      <c r="S570" s="257"/>
      <c r="T570" s="258"/>
      <c r="AT570" s="259" t="s">
        <v>266</v>
      </c>
      <c r="AU570" s="259" t="s">
        <v>89</v>
      </c>
      <c r="AV570" s="13" t="s">
        <v>89</v>
      </c>
      <c r="AW570" s="13" t="s">
        <v>36</v>
      </c>
      <c r="AX570" s="13" t="s">
        <v>80</v>
      </c>
      <c r="AY570" s="259" t="s">
        <v>257</v>
      </c>
    </row>
    <row r="571" spans="2:51" s="15" customFormat="1" ht="12">
      <c r="B571" s="271"/>
      <c r="C571" s="272"/>
      <c r="D571" s="240" t="s">
        <v>266</v>
      </c>
      <c r="E571" s="273" t="s">
        <v>1</v>
      </c>
      <c r="F571" s="274" t="s">
        <v>286</v>
      </c>
      <c r="G571" s="272"/>
      <c r="H571" s="275">
        <v>4.83</v>
      </c>
      <c r="I571" s="276"/>
      <c r="J571" s="272"/>
      <c r="K571" s="272"/>
      <c r="L571" s="277"/>
      <c r="M571" s="278"/>
      <c r="N571" s="279"/>
      <c r="O571" s="279"/>
      <c r="P571" s="279"/>
      <c r="Q571" s="279"/>
      <c r="R571" s="279"/>
      <c r="S571" s="279"/>
      <c r="T571" s="280"/>
      <c r="AT571" s="281" t="s">
        <v>266</v>
      </c>
      <c r="AU571" s="281" t="s">
        <v>89</v>
      </c>
      <c r="AV571" s="15" t="s">
        <v>264</v>
      </c>
      <c r="AW571" s="15" t="s">
        <v>36</v>
      </c>
      <c r="AX571" s="15" t="s">
        <v>21</v>
      </c>
      <c r="AY571" s="281" t="s">
        <v>257</v>
      </c>
    </row>
    <row r="572" spans="2:65" s="1" customFormat="1" ht="24" customHeight="1">
      <c r="B572" s="38"/>
      <c r="C572" s="225" t="s">
        <v>758</v>
      </c>
      <c r="D572" s="225" t="s">
        <v>259</v>
      </c>
      <c r="E572" s="226" t="s">
        <v>759</v>
      </c>
      <c r="F572" s="227" t="s">
        <v>760</v>
      </c>
      <c r="G572" s="228" t="s">
        <v>262</v>
      </c>
      <c r="H572" s="229">
        <v>243.26</v>
      </c>
      <c r="I572" s="230"/>
      <c r="J572" s="231">
        <f>ROUND(I572*H572,2)</f>
        <v>0</v>
      </c>
      <c r="K572" s="227" t="s">
        <v>263</v>
      </c>
      <c r="L572" s="43"/>
      <c r="M572" s="232" t="s">
        <v>1</v>
      </c>
      <c r="N572" s="233" t="s">
        <v>45</v>
      </c>
      <c r="O572" s="86"/>
      <c r="P572" s="234">
        <f>O572*H572</f>
        <v>0</v>
      </c>
      <c r="Q572" s="234">
        <v>0</v>
      </c>
      <c r="R572" s="234">
        <f>Q572*H572</f>
        <v>0</v>
      </c>
      <c r="S572" s="234">
        <v>0.015</v>
      </c>
      <c r="T572" s="235">
        <f>S572*H572</f>
        <v>3.6489</v>
      </c>
      <c r="AR572" s="236" t="s">
        <v>264</v>
      </c>
      <c r="AT572" s="236" t="s">
        <v>259</v>
      </c>
      <c r="AU572" s="236" t="s">
        <v>89</v>
      </c>
      <c r="AY572" s="17" t="s">
        <v>257</v>
      </c>
      <c r="BE572" s="237">
        <f>IF(N572="základní",J572,0)</f>
        <v>0</v>
      </c>
      <c r="BF572" s="237">
        <f>IF(N572="snížená",J572,0)</f>
        <v>0</v>
      </c>
      <c r="BG572" s="237">
        <f>IF(N572="zákl. přenesená",J572,0)</f>
        <v>0</v>
      </c>
      <c r="BH572" s="237">
        <f>IF(N572="sníž. přenesená",J572,0)</f>
        <v>0</v>
      </c>
      <c r="BI572" s="237">
        <f>IF(N572="nulová",J572,0)</f>
        <v>0</v>
      </c>
      <c r="BJ572" s="17" t="s">
        <v>21</v>
      </c>
      <c r="BK572" s="237">
        <f>ROUND(I572*H572,2)</f>
        <v>0</v>
      </c>
      <c r="BL572" s="17" t="s">
        <v>264</v>
      </c>
      <c r="BM572" s="236" t="s">
        <v>761</v>
      </c>
    </row>
    <row r="573" spans="2:51" s="12" customFormat="1" ht="12">
      <c r="B573" s="238"/>
      <c r="C573" s="239"/>
      <c r="D573" s="240" t="s">
        <v>266</v>
      </c>
      <c r="E573" s="241" t="s">
        <v>1</v>
      </c>
      <c r="F573" s="242" t="s">
        <v>433</v>
      </c>
      <c r="G573" s="239"/>
      <c r="H573" s="241" t="s">
        <v>1</v>
      </c>
      <c r="I573" s="243"/>
      <c r="J573" s="239"/>
      <c r="K573" s="239"/>
      <c r="L573" s="244"/>
      <c r="M573" s="245"/>
      <c r="N573" s="246"/>
      <c r="O573" s="246"/>
      <c r="P573" s="246"/>
      <c r="Q573" s="246"/>
      <c r="R573" s="246"/>
      <c r="S573" s="246"/>
      <c r="T573" s="247"/>
      <c r="AT573" s="248" t="s">
        <v>266</v>
      </c>
      <c r="AU573" s="248" t="s">
        <v>89</v>
      </c>
      <c r="AV573" s="12" t="s">
        <v>21</v>
      </c>
      <c r="AW573" s="12" t="s">
        <v>36</v>
      </c>
      <c r="AX573" s="12" t="s">
        <v>80</v>
      </c>
      <c r="AY573" s="248" t="s">
        <v>257</v>
      </c>
    </row>
    <row r="574" spans="2:51" s="13" customFormat="1" ht="12">
      <c r="B574" s="249"/>
      <c r="C574" s="250"/>
      <c r="D574" s="240" t="s">
        <v>266</v>
      </c>
      <c r="E574" s="251" t="s">
        <v>1</v>
      </c>
      <c r="F574" s="252" t="s">
        <v>762</v>
      </c>
      <c r="G574" s="250"/>
      <c r="H574" s="253">
        <v>51.772</v>
      </c>
      <c r="I574" s="254"/>
      <c r="J574" s="250"/>
      <c r="K574" s="250"/>
      <c r="L574" s="255"/>
      <c r="M574" s="256"/>
      <c r="N574" s="257"/>
      <c r="O574" s="257"/>
      <c r="P574" s="257"/>
      <c r="Q574" s="257"/>
      <c r="R574" s="257"/>
      <c r="S574" s="257"/>
      <c r="T574" s="258"/>
      <c r="AT574" s="259" t="s">
        <v>266</v>
      </c>
      <c r="AU574" s="259" t="s">
        <v>89</v>
      </c>
      <c r="AV574" s="13" t="s">
        <v>89</v>
      </c>
      <c r="AW574" s="13" t="s">
        <v>36</v>
      </c>
      <c r="AX574" s="13" t="s">
        <v>80</v>
      </c>
      <c r="AY574" s="259" t="s">
        <v>257</v>
      </c>
    </row>
    <row r="575" spans="2:51" s="13" customFormat="1" ht="12">
      <c r="B575" s="249"/>
      <c r="C575" s="250"/>
      <c r="D575" s="240" t="s">
        <v>266</v>
      </c>
      <c r="E575" s="251" t="s">
        <v>1</v>
      </c>
      <c r="F575" s="252" t="s">
        <v>763</v>
      </c>
      <c r="G575" s="250"/>
      <c r="H575" s="253">
        <v>57.6</v>
      </c>
      <c r="I575" s="254"/>
      <c r="J575" s="250"/>
      <c r="K575" s="250"/>
      <c r="L575" s="255"/>
      <c r="M575" s="256"/>
      <c r="N575" s="257"/>
      <c r="O575" s="257"/>
      <c r="P575" s="257"/>
      <c r="Q575" s="257"/>
      <c r="R575" s="257"/>
      <c r="S575" s="257"/>
      <c r="T575" s="258"/>
      <c r="AT575" s="259" t="s">
        <v>266</v>
      </c>
      <c r="AU575" s="259" t="s">
        <v>89</v>
      </c>
      <c r="AV575" s="13" t="s">
        <v>89</v>
      </c>
      <c r="AW575" s="13" t="s">
        <v>36</v>
      </c>
      <c r="AX575" s="13" t="s">
        <v>80</v>
      </c>
      <c r="AY575" s="259" t="s">
        <v>257</v>
      </c>
    </row>
    <row r="576" spans="2:51" s="13" customFormat="1" ht="12">
      <c r="B576" s="249"/>
      <c r="C576" s="250"/>
      <c r="D576" s="240" t="s">
        <v>266</v>
      </c>
      <c r="E576" s="251" t="s">
        <v>1</v>
      </c>
      <c r="F576" s="252" t="s">
        <v>764</v>
      </c>
      <c r="G576" s="250"/>
      <c r="H576" s="253">
        <v>18.688</v>
      </c>
      <c r="I576" s="254"/>
      <c r="J576" s="250"/>
      <c r="K576" s="250"/>
      <c r="L576" s="255"/>
      <c r="M576" s="256"/>
      <c r="N576" s="257"/>
      <c r="O576" s="257"/>
      <c r="P576" s="257"/>
      <c r="Q576" s="257"/>
      <c r="R576" s="257"/>
      <c r="S576" s="257"/>
      <c r="T576" s="258"/>
      <c r="AT576" s="259" t="s">
        <v>266</v>
      </c>
      <c r="AU576" s="259" t="s">
        <v>89</v>
      </c>
      <c r="AV576" s="13" t="s">
        <v>89</v>
      </c>
      <c r="AW576" s="13" t="s">
        <v>36</v>
      </c>
      <c r="AX576" s="13" t="s">
        <v>80</v>
      </c>
      <c r="AY576" s="259" t="s">
        <v>257</v>
      </c>
    </row>
    <row r="577" spans="2:51" s="12" customFormat="1" ht="12">
      <c r="B577" s="238"/>
      <c r="C577" s="239"/>
      <c r="D577" s="240" t="s">
        <v>266</v>
      </c>
      <c r="E577" s="241" t="s">
        <v>1</v>
      </c>
      <c r="F577" s="242" t="s">
        <v>439</v>
      </c>
      <c r="G577" s="239"/>
      <c r="H577" s="241" t="s">
        <v>1</v>
      </c>
      <c r="I577" s="243"/>
      <c r="J577" s="239"/>
      <c r="K577" s="239"/>
      <c r="L577" s="244"/>
      <c r="M577" s="245"/>
      <c r="N577" s="246"/>
      <c r="O577" s="246"/>
      <c r="P577" s="246"/>
      <c r="Q577" s="246"/>
      <c r="R577" s="246"/>
      <c r="S577" s="246"/>
      <c r="T577" s="247"/>
      <c r="AT577" s="248" t="s">
        <v>266</v>
      </c>
      <c r="AU577" s="248" t="s">
        <v>89</v>
      </c>
      <c r="AV577" s="12" t="s">
        <v>21</v>
      </c>
      <c r="AW577" s="12" t="s">
        <v>36</v>
      </c>
      <c r="AX577" s="12" t="s">
        <v>80</v>
      </c>
      <c r="AY577" s="248" t="s">
        <v>257</v>
      </c>
    </row>
    <row r="578" spans="2:51" s="13" customFormat="1" ht="12">
      <c r="B578" s="249"/>
      <c r="C578" s="250"/>
      <c r="D578" s="240" t="s">
        <v>266</v>
      </c>
      <c r="E578" s="251" t="s">
        <v>1</v>
      </c>
      <c r="F578" s="252" t="s">
        <v>765</v>
      </c>
      <c r="G578" s="250"/>
      <c r="H578" s="253">
        <v>115.2</v>
      </c>
      <c r="I578" s="254"/>
      <c r="J578" s="250"/>
      <c r="K578" s="250"/>
      <c r="L578" s="255"/>
      <c r="M578" s="256"/>
      <c r="N578" s="257"/>
      <c r="O578" s="257"/>
      <c r="P578" s="257"/>
      <c r="Q578" s="257"/>
      <c r="R578" s="257"/>
      <c r="S578" s="257"/>
      <c r="T578" s="258"/>
      <c r="AT578" s="259" t="s">
        <v>266</v>
      </c>
      <c r="AU578" s="259" t="s">
        <v>89</v>
      </c>
      <c r="AV578" s="13" t="s">
        <v>89</v>
      </c>
      <c r="AW578" s="13" t="s">
        <v>36</v>
      </c>
      <c r="AX578" s="13" t="s">
        <v>80</v>
      </c>
      <c r="AY578" s="259" t="s">
        <v>257</v>
      </c>
    </row>
    <row r="579" spans="2:51" s="15" customFormat="1" ht="12">
      <c r="B579" s="271"/>
      <c r="C579" s="272"/>
      <c r="D579" s="240" t="s">
        <v>266</v>
      </c>
      <c r="E579" s="273" t="s">
        <v>1</v>
      </c>
      <c r="F579" s="274" t="s">
        <v>286</v>
      </c>
      <c r="G579" s="272"/>
      <c r="H579" s="275">
        <v>243.26</v>
      </c>
      <c r="I579" s="276"/>
      <c r="J579" s="272"/>
      <c r="K579" s="272"/>
      <c r="L579" s="277"/>
      <c r="M579" s="278"/>
      <c r="N579" s="279"/>
      <c r="O579" s="279"/>
      <c r="P579" s="279"/>
      <c r="Q579" s="279"/>
      <c r="R579" s="279"/>
      <c r="S579" s="279"/>
      <c r="T579" s="280"/>
      <c r="AT579" s="281" t="s">
        <v>266</v>
      </c>
      <c r="AU579" s="281" t="s">
        <v>89</v>
      </c>
      <c r="AV579" s="15" t="s">
        <v>264</v>
      </c>
      <c r="AW579" s="15" t="s">
        <v>36</v>
      </c>
      <c r="AX579" s="15" t="s">
        <v>21</v>
      </c>
      <c r="AY579" s="281" t="s">
        <v>257</v>
      </c>
    </row>
    <row r="580" spans="2:65" s="1" customFormat="1" ht="24" customHeight="1">
      <c r="B580" s="38"/>
      <c r="C580" s="225" t="s">
        <v>766</v>
      </c>
      <c r="D580" s="225" t="s">
        <v>259</v>
      </c>
      <c r="E580" s="226" t="s">
        <v>767</v>
      </c>
      <c r="F580" s="227" t="s">
        <v>768</v>
      </c>
      <c r="G580" s="228" t="s">
        <v>275</v>
      </c>
      <c r="H580" s="229">
        <v>70.457</v>
      </c>
      <c r="I580" s="230"/>
      <c r="J580" s="231">
        <f>ROUND(I580*H580,2)</f>
        <v>0</v>
      </c>
      <c r="K580" s="227" t="s">
        <v>263</v>
      </c>
      <c r="L580" s="43"/>
      <c r="M580" s="232" t="s">
        <v>1</v>
      </c>
      <c r="N580" s="233" t="s">
        <v>45</v>
      </c>
      <c r="O580" s="86"/>
      <c r="P580" s="234">
        <f>O580*H580</f>
        <v>0</v>
      </c>
      <c r="Q580" s="234">
        <v>0.0001</v>
      </c>
      <c r="R580" s="234">
        <f>Q580*H580</f>
        <v>0.007045699999999999</v>
      </c>
      <c r="S580" s="234">
        <v>2.41</v>
      </c>
      <c r="T580" s="235">
        <f>S580*H580</f>
        <v>169.80137</v>
      </c>
      <c r="AR580" s="236" t="s">
        <v>264</v>
      </c>
      <c r="AT580" s="236" t="s">
        <v>259</v>
      </c>
      <c r="AU580" s="236" t="s">
        <v>89</v>
      </c>
      <c r="AY580" s="17" t="s">
        <v>257</v>
      </c>
      <c r="BE580" s="237">
        <f>IF(N580="základní",J580,0)</f>
        <v>0</v>
      </c>
      <c r="BF580" s="237">
        <f>IF(N580="snížená",J580,0)</f>
        <v>0</v>
      </c>
      <c r="BG580" s="237">
        <f>IF(N580="zákl. přenesená",J580,0)</f>
        <v>0</v>
      </c>
      <c r="BH580" s="237">
        <f>IF(N580="sníž. přenesená",J580,0)</f>
        <v>0</v>
      </c>
      <c r="BI580" s="237">
        <f>IF(N580="nulová",J580,0)</f>
        <v>0</v>
      </c>
      <c r="BJ580" s="17" t="s">
        <v>21</v>
      </c>
      <c r="BK580" s="237">
        <f>ROUND(I580*H580,2)</f>
        <v>0</v>
      </c>
      <c r="BL580" s="17" t="s">
        <v>264</v>
      </c>
      <c r="BM580" s="236" t="s">
        <v>769</v>
      </c>
    </row>
    <row r="581" spans="2:51" s="13" customFormat="1" ht="12">
      <c r="B581" s="249"/>
      <c r="C581" s="250"/>
      <c r="D581" s="240" t="s">
        <v>266</v>
      </c>
      <c r="E581" s="251" t="s">
        <v>1</v>
      </c>
      <c r="F581" s="252" t="s">
        <v>770</v>
      </c>
      <c r="G581" s="250"/>
      <c r="H581" s="253">
        <v>70.457</v>
      </c>
      <c r="I581" s="254"/>
      <c r="J581" s="250"/>
      <c r="K581" s="250"/>
      <c r="L581" s="255"/>
      <c r="M581" s="256"/>
      <c r="N581" s="257"/>
      <c r="O581" s="257"/>
      <c r="P581" s="257"/>
      <c r="Q581" s="257"/>
      <c r="R581" s="257"/>
      <c r="S581" s="257"/>
      <c r="T581" s="258"/>
      <c r="AT581" s="259" t="s">
        <v>266</v>
      </c>
      <c r="AU581" s="259" t="s">
        <v>89</v>
      </c>
      <c r="AV581" s="13" t="s">
        <v>89</v>
      </c>
      <c r="AW581" s="13" t="s">
        <v>36</v>
      </c>
      <c r="AX581" s="13" t="s">
        <v>80</v>
      </c>
      <c r="AY581" s="259" t="s">
        <v>257</v>
      </c>
    </row>
    <row r="582" spans="2:51" s="15" customFormat="1" ht="12">
      <c r="B582" s="271"/>
      <c r="C582" s="272"/>
      <c r="D582" s="240" t="s">
        <v>266</v>
      </c>
      <c r="E582" s="273" t="s">
        <v>1</v>
      </c>
      <c r="F582" s="274" t="s">
        <v>286</v>
      </c>
      <c r="G582" s="272"/>
      <c r="H582" s="275">
        <v>70.457</v>
      </c>
      <c r="I582" s="276"/>
      <c r="J582" s="272"/>
      <c r="K582" s="272"/>
      <c r="L582" s="277"/>
      <c r="M582" s="278"/>
      <c r="N582" s="279"/>
      <c r="O582" s="279"/>
      <c r="P582" s="279"/>
      <c r="Q582" s="279"/>
      <c r="R582" s="279"/>
      <c r="S582" s="279"/>
      <c r="T582" s="280"/>
      <c r="AT582" s="281" t="s">
        <v>266</v>
      </c>
      <c r="AU582" s="281" t="s">
        <v>89</v>
      </c>
      <c r="AV582" s="15" t="s">
        <v>264</v>
      </c>
      <c r="AW582" s="15" t="s">
        <v>36</v>
      </c>
      <c r="AX582" s="15" t="s">
        <v>21</v>
      </c>
      <c r="AY582" s="281" t="s">
        <v>257</v>
      </c>
    </row>
    <row r="583" spans="2:65" s="1" customFormat="1" ht="16.5" customHeight="1">
      <c r="B583" s="38"/>
      <c r="C583" s="225" t="s">
        <v>181</v>
      </c>
      <c r="D583" s="292" t="s">
        <v>259</v>
      </c>
      <c r="E583" s="226" t="s">
        <v>771</v>
      </c>
      <c r="F583" s="227" t="s">
        <v>772</v>
      </c>
      <c r="G583" s="228" t="s">
        <v>773</v>
      </c>
      <c r="H583" s="229">
        <v>1</v>
      </c>
      <c r="I583" s="230"/>
      <c r="J583" s="231">
        <f>ROUND(I583*H583,2)</f>
        <v>0</v>
      </c>
      <c r="K583" s="227" t="s">
        <v>1</v>
      </c>
      <c r="L583" s="43"/>
      <c r="M583" s="232" t="s">
        <v>1</v>
      </c>
      <c r="N583" s="233" t="s">
        <v>45</v>
      </c>
      <c r="O583" s="86"/>
      <c r="P583" s="234">
        <f>O583*H583</f>
        <v>0</v>
      </c>
      <c r="Q583" s="234">
        <v>0</v>
      </c>
      <c r="R583" s="234">
        <f>Q583*H583</f>
        <v>0</v>
      </c>
      <c r="S583" s="234">
        <v>0</v>
      </c>
      <c r="T583" s="235">
        <f>S583*H583</f>
        <v>0</v>
      </c>
      <c r="AR583" s="236" t="s">
        <v>774</v>
      </c>
      <c r="AT583" s="236" t="s">
        <v>259</v>
      </c>
      <c r="AU583" s="236" t="s">
        <v>89</v>
      </c>
      <c r="AY583" s="17" t="s">
        <v>257</v>
      </c>
      <c r="BE583" s="237">
        <f>IF(N583="základní",J583,0)</f>
        <v>0</v>
      </c>
      <c r="BF583" s="237">
        <f>IF(N583="snížená",J583,0)</f>
        <v>0</v>
      </c>
      <c r="BG583" s="237">
        <f>IF(N583="zákl. přenesená",J583,0)</f>
        <v>0</v>
      </c>
      <c r="BH583" s="237">
        <f>IF(N583="sníž. přenesená",J583,0)</f>
        <v>0</v>
      </c>
      <c r="BI583" s="237">
        <f>IF(N583="nulová",J583,0)</f>
        <v>0</v>
      </c>
      <c r="BJ583" s="17" t="s">
        <v>21</v>
      </c>
      <c r="BK583" s="237">
        <f>ROUND(I583*H583,2)</f>
        <v>0</v>
      </c>
      <c r="BL583" s="17" t="s">
        <v>774</v>
      </c>
      <c r="BM583" s="236" t="s">
        <v>775</v>
      </c>
    </row>
    <row r="584" spans="2:51" s="13" customFormat="1" ht="12">
      <c r="B584" s="249"/>
      <c r="C584" s="250"/>
      <c r="D584" s="240" t="s">
        <v>266</v>
      </c>
      <c r="E584" s="251" t="s">
        <v>1</v>
      </c>
      <c r="F584" s="252" t="s">
        <v>776</v>
      </c>
      <c r="G584" s="250"/>
      <c r="H584" s="253">
        <v>1</v>
      </c>
      <c r="I584" s="254"/>
      <c r="J584" s="250"/>
      <c r="K584" s="250"/>
      <c r="L584" s="255"/>
      <c r="M584" s="256"/>
      <c r="N584" s="257"/>
      <c r="O584" s="257"/>
      <c r="P584" s="257"/>
      <c r="Q584" s="257"/>
      <c r="R584" s="257"/>
      <c r="S584" s="257"/>
      <c r="T584" s="258"/>
      <c r="AT584" s="259" t="s">
        <v>266</v>
      </c>
      <c r="AU584" s="259" t="s">
        <v>89</v>
      </c>
      <c r="AV584" s="13" t="s">
        <v>89</v>
      </c>
      <c r="AW584" s="13" t="s">
        <v>36</v>
      </c>
      <c r="AX584" s="13" t="s">
        <v>21</v>
      </c>
      <c r="AY584" s="259" t="s">
        <v>257</v>
      </c>
    </row>
    <row r="585" spans="2:65" s="1" customFormat="1" ht="24" customHeight="1">
      <c r="B585" s="38"/>
      <c r="C585" s="225" t="s">
        <v>777</v>
      </c>
      <c r="D585" s="225" t="s">
        <v>259</v>
      </c>
      <c r="E585" s="226" t="s">
        <v>778</v>
      </c>
      <c r="F585" s="227" t="s">
        <v>779</v>
      </c>
      <c r="G585" s="228" t="s">
        <v>780</v>
      </c>
      <c r="H585" s="229">
        <v>80</v>
      </c>
      <c r="I585" s="230"/>
      <c r="J585" s="231">
        <f>ROUND(I585*H585,2)</f>
        <v>0</v>
      </c>
      <c r="K585" s="227" t="s">
        <v>1</v>
      </c>
      <c r="L585" s="43"/>
      <c r="M585" s="232" t="s">
        <v>1</v>
      </c>
      <c r="N585" s="233" t="s">
        <v>45</v>
      </c>
      <c r="O585" s="86"/>
      <c r="P585" s="234">
        <f>O585*H585</f>
        <v>0</v>
      </c>
      <c r="Q585" s="234">
        <v>0</v>
      </c>
      <c r="R585" s="234">
        <f>Q585*H585</f>
        <v>0</v>
      </c>
      <c r="S585" s="234">
        <v>0</v>
      </c>
      <c r="T585" s="235">
        <f>S585*H585</f>
        <v>0</v>
      </c>
      <c r="AR585" s="236" t="s">
        <v>264</v>
      </c>
      <c r="AT585" s="236" t="s">
        <v>259</v>
      </c>
      <c r="AU585" s="236" t="s">
        <v>89</v>
      </c>
      <c r="AY585" s="17" t="s">
        <v>257</v>
      </c>
      <c r="BE585" s="237">
        <f>IF(N585="základní",J585,0)</f>
        <v>0</v>
      </c>
      <c r="BF585" s="237">
        <f>IF(N585="snížená",J585,0)</f>
        <v>0</v>
      </c>
      <c r="BG585" s="237">
        <f>IF(N585="zákl. přenesená",J585,0)</f>
        <v>0</v>
      </c>
      <c r="BH585" s="237">
        <f>IF(N585="sníž. přenesená",J585,0)</f>
        <v>0</v>
      </c>
      <c r="BI585" s="237">
        <f>IF(N585="nulová",J585,0)</f>
        <v>0</v>
      </c>
      <c r="BJ585" s="17" t="s">
        <v>21</v>
      </c>
      <c r="BK585" s="237">
        <f>ROUND(I585*H585,2)</f>
        <v>0</v>
      </c>
      <c r="BL585" s="17" t="s">
        <v>264</v>
      </c>
      <c r="BM585" s="236" t="s">
        <v>781</v>
      </c>
    </row>
    <row r="586" spans="2:65" s="1" customFormat="1" ht="36" customHeight="1">
      <c r="B586" s="38"/>
      <c r="C586" s="225" t="s">
        <v>782</v>
      </c>
      <c r="D586" s="292" t="s">
        <v>259</v>
      </c>
      <c r="E586" s="226" t="s">
        <v>783</v>
      </c>
      <c r="F586" s="227" t="s">
        <v>784</v>
      </c>
      <c r="G586" s="228" t="s">
        <v>773</v>
      </c>
      <c r="H586" s="229">
        <v>1</v>
      </c>
      <c r="I586" s="230"/>
      <c r="J586" s="231">
        <f>ROUND(I586*H586,2)</f>
        <v>0</v>
      </c>
      <c r="K586" s="227" t="s">
        <v>1</v>
      </c>
      <c r="L586" s="43"/>
      <c r="M586" s="232" t="s">
        <v>1</v>
      </c>
      <c r="N586" s="233" t="s">
        <v>45</v>
      </c>
      <c r="O586" s="86"/>
      <c r="P586" s="234">
        <f>O586*H586</f>
        <v>0</v>
      </c>
      <c r="Q586" s="234">
        <v>0</v>
      </c>
      <c r="R586" s="234">
        <f>Q586*H586</f>
        <v>0</v>
      </c>
      <c r="S586" s="234">
        <v>0</v>
      </c>
      <c r="T586" s="235">
        <f>S586*H586</f>
        <v>0</v>
      </c>
      <c r="AR586" s="236" t="s">
        <v>264</v>
      </c>
      <c r="AT586" s="236" t="s">
        <v>259</v>
      </c>
      <c r="AU586" s="236" t="s">
        <v>89</v>
      </c>
      <c r="AY586" s="17" t="s">
        <v>257</v>
      </c>
      <c r="BE586" s="237">
        <f>IF(N586="základní",J586,0)</f>
        <v>0</v>
      </c>
      <c r="BF586" s="237">
        <f>IF(N586="snížená",J586,0)</f>
        <v>0</v>
      </c>
      <c r="BG586" s="237">
        <f>IF(N586="zákl. přenesená",J586,0)</f>
        <v>0</v>
      </c>
      <c r="BH586" s="237">
        <f>IF(N586="sníž. přenesená",J586,0)</f>
        <v>0</v>
      </c>
      <c r="BI586" s="237">
        <f>IF(N586="nulová",J586,0)</f>
        <v>0</v>
      </c>
      <c r="BJ586" s="17" t="s">
        <v>21</v>
      </c>
      <c r="BK586" s="237">
        <f>ROUND(I586*H586,2)</f>
        <v>0</v>
      </c>
      <c r="BL586" s="17" t="s">
        <v>264</v>
      </c>
      <c r="BM586" s="236" t="s">
        <v>785</v>
      </c>
    </row>
    <row r="587" spans="2:65" s="1" customFormat="1" ht="24" customHeight="1">
      <c r="B587" s="38"/>
      <c r="C587" s="225" t="s">
        <v>786</v>
      </c>
      <c r="D587" s="225" t="s">
        <v>259</v>
      </c>
      <c r="E587" s="226" t="s">
        <v>787</v>
      </c>
      <c r="F587" s="227" t="s">
        <v>788</v>
      </c>
      <c r="G587" s="228" t="s">
        <v>328</v>
      </c>
      <c r="H587" s="229">
        <v>810</v>
      </c>
      <c r="I587" s="230"/>
      <c r="J587" s="231">
        <f>ROUND(I587*H587,2)</f>
        <v>0</v>
      </c>
      <c r="K587" s="227" t="s">
        <v>263</v>
      </c>
      <c r="L587" s="43"/>
      <c r="M587" s="232" t="s">
        <v>1</v>
      </c>
      <c r="N587" s="233" t="s">
        <v>45</v>
      </c>
      <c r="O587" s="86"/>
      <c r="P587" s="234">
        <f>O587*H587</f>
        <v>0</v>
      </c>
      <c r="Q587" s="234">
        <v>0</v>
      </c>
      <c r="R587" s="234">
        <f>Q587*H587</f>
        <v>0</v>
      </c>
      <c r="S587" s="234">
        <v>0.001</v>
      </c>
      <c r="T587" s="235">
        <f>S587*H587</f>
        <v>0.81</v>
      </c>
      <c r="AR587" s="236" t="s">
        <v>264</v>
      </c>
      <c r="AT587" s="236" t="s">
        <v>259</v>
      </c>
      <c r="AU587" s="236" t="s">
        <v>89</v>
      </c>
      <c r="AY587" s="17" t="s">
        <v>257</v>
      </c>
      <c r="BE587" s="237">
        <f>IF(N587="základní",J587,0)</f>
        <v>0</v>
      </c>
      <c r="BF587" s="237">
        <f>IF(N587="snížená",J587,0)</f>
        <v>0</v>
      </c>
      <c r="BG587" s="237">
        <f>IF(N587="zákl. přenesená",J587,0)</f>
        <v>0</v>
      </c>
      <c r="BH587" s="237">
        <f>IF(N587="sníž. přenesená",J587,0)</f>
        <v>0</v>
      </c>
      <c r="BI587" s="237">
        <f>IF(N587="nulová",J587,0)</f>
        <v>0</v>
      </c>
      <c r="BJ587" s="17" t="s">
        <v>21</v>
      </c>
      <c r="BK587" s="237">
        <f>ROUND(I587*H587,2)</f>
        <v>0</v>
      </c>
      <c r="BL587" s="17" t="s">
        <v>264</v>
      </c>
      <c r="BM587" s="236" t="s">
        <v>789</v>
      </c>
    </row>
    <row r="588" spans="2:65" s="1" customFormat="1" ht="72" customHeight="1">
      <c r="B588" s="38"/>
      <c r="C588" s="225" t="s">
        <v>790</v>
      </c>
      <c r="D588" s="292" t="s">
        <v>259</v>
      </c>
      <c r="E588" s="226" t="s">
        <v>791</v>
      </c>
      <c r="F588" s="227" t="s">
        <v>792</v>
      </c>
      <c r="G588" s="228" t="s">
        <v>773</v>
      </c>
      <c r="H588" s="229">
        <v>1</v>
      </c>
      <c r="I588" s="230"/>
      <c r="J588" s="231">
        <f>ROUND(I588*H588,2)</f>
        <v>0</v>
      </c>
      <c r="K588" s="227" t="s">
        <v>1</v>
      </c>
      <c r="L588" s="43"/>
      <c r="M588" s="232" t="s">
        <v>1</v>
      </c>
      <c r="N588" s="233" t="s">
        <v>45</v>
      </c>
      <c r="O588" s="86"/>
      <c r="P588" s="234">
        <f>O588*H588</f>
        <v>0</v>
      </c>
      <c r="Q588" s="234">
        <v>0</v>
      </c>
      <c r="R588" s="234">
        <f>Q588*H588</f>
        <v>0</v>
      </c>
      <c r="S588" s="234">
        <v>0.75</v>
      </c>
      <c r="T588" s="235">
        <f>S588*H588</f>
        <v>0.75</v>
      </c>
      <c r="AR588" s="236" t="s">
        <v>264</v>
      </c>
      <c r="AT588" s="236" t="s">
        <v>259</v>
      </c>
      <c r="AU588" s="236" t="s">
        <v>89</v>
      </c>
      <c r="AY588" s="17" t="s">
        <v>257</v>
      </c>
      <c r="BE588" s="237">
        <f>IF(N588="základní",J588,0)</f>
        <v>0</v>
      </c>
      <c r="BF588" s="237">
        <f>IF(N588="snížená",J588,0)</f>
        <v>0</v>
      </c>
      <c r="BG588" s="237">
        <f>IF(N588="zákl. přenesená",J588,0)</f>
        <v>0</v>
      </c>
      <c r="BH588" s="237">
        <f>IF(N588="sníž. přenesená",J588,0)</f>
        <v>0</v>
      </c>
      <c r="BI588" s="237">
        <f>IF(N588="nulová",J588,0)</f>
        <v>0</v>
      </c>
      <c r="BJ588" s="17" t="s">
        <v>21</v>
      </c>
      <c r="BK588" s="237">
        <f>ROUND(I588*H588,2)</f>
        <v>0</v>
      </c>
      <c r="BL588" s="17" t="s">
        <v>264</v>
      </c>
      <c r="BM588" s="236" t="s">
        <v>793</v>
      </c>
    </row>
    <row r="589" spans="2:51" s="13" customFormat="1" ht="12">
      <c r="B589" s="249"/>
      <c r="C589" s="250"/>
      <c r="D589" s="240" t="s">
        <v>266</v>
      </c>
      <c r="E589" s="251" t="s">
        <v>1</v>
      </c>
      <c r="F589" s="252" t="s">
        <v>794</v>
      </c>
      <c r="G589" s="250"/>
      <c r="H589" s="253">
        <v>1</v>
      </c>
      <c r="I589" s="254"/>
      <c r="J589" s="250"/>
      <c r="K589" s="250"/>
      <c r="L589" s="255"/>
      <c r="M589" s="256"/>
      <c r="N589" s="257"/>
      <c r="O589" s="257"/>
      <c r="P589" s="257"/>
      <c r="Q589" s="257"/>
      <c r="R589" s="257"/>
      <c r="S589" s="257"/>
      <c r="T589" s="258"/>
      <c r="AT589" s="259" t="s">
        <v>266</v>
      </c>
      <c r="AU589" s="259" t="s">
        <v>89</v>
      </c>
      <c r="AV589" s="13" t="s">
        <v>89</v>
      </c>
      <c r="AW589" s="13" t="s">
        <v>36</v>
      </c>
      <c r="AX589" s="13" t="s">
        <v>80</v>
      </c>
      <c r="AY589" s="259" t="s">
        <v>257</v>
      </c>
    </row>
    <row r="590" spans="2:51" s="15" customFormat="1" ht="12">
      <c r="B590" s="271"/>
      <c r="C590" s="272"/>
      <c r="D590" s="240" t="s">
        <v>266</v>
      </c>
      <c r="E590" s="273" t="s">
        <v>1</v>
      </c>
      <c r="F590" s="274" t="s">
        <v>286</v>
      </c>
      <c r="G590" s="272"/>
      <c r="H590" s="275">
        <v>1</v>
      </c>
      <c r="I590" s="276"/>
      <c r="J590" s="272"/>
      <c r="K590" s="272"/>
      <c r="L590" s="277"/>
      <c r="M590" s="278"/>
      <c r="N590" s="279"/>
      <c r="O590" s="279"/>
      <c r="P590" s="279"/>
      <c r="Q590" s="279"/>
      <c r="R590" s="279"/>
      <c r="S590" s="279"/>
      <c r="T590" s="280"/>
      <c r="AT590" s="281" t="s">
        <v>266</v>
      </c>
      <c r="AU590" s="281" t="s">
        <v>89</v>
      </c>
      <c r="AV590" s="15" t="s">
        <v>264</v>
      </c>
      <c r="AW590" s="15" t="s">
        <v>36</v>
      </c>
      <c r="AX590" s="15" t="s">
        <v>21</v>
      </c>
      <c r="AY590" s="281" t="s">
        <v>257</v>
      </c>
    </row>
    <row r="591" spans="2:65" s="1" customFormat="1" ht="60" customHeight="1">
      <c r="B591" s="38"/>
      <c r="C591" s="225" t="s">
        <v>795</v>
      </c>
      <c r="D591" s="292" t="s">
        <v>259</v>
      </c>
      <c r="E591" s="226" t="s">
        <v>796</v>
      </c>
      <c r="F591" s="227" t="s">
        <v>797</v>
      </c>
      <c r="G591" s="228" t="s">
        <v>773</v>
      </c>
      <c r="H591" s="229">
        <v>1</v>
      </c>
      <c r="I591" s="230"/>
      <c r="J591" s="231">
        <f>ROUND(I591*H591,2)</f>
        <v>0</v>
      </c>
      <c r="K591" s="227" t="s">
        <v>1</v>
      </c>
      <c r="L591" s="43"/>
      <c r="M591" s="232" t="s">
        <v>1</v>
      </c>
      <c r="N591" s="233" t="s">
        <v>45</v>
      </c>
      <c r="O591" s="86"/>
      <c r="P591" s="234">
        <f>O591*H591</f>
        <v>0</v>
      </c>
      <c r="Q591" s="234">
        <v>0</v>
      </c>
      <c r="R591" s="234">
        <f>Q591*H591</f>
        <v>0</v>
      </c>
      <c r="S591" s="234">
        <v>0</v>
      </c>
      <c r="T591" s="235">
        <f>S591*H591</f>
        <v>0</v>
      </c>
      <c r="AR591" s="236" t="s">
        <v>264</v>
      </c>
      <c r="AT591" s="236" t="s">
        <v>259</v>
      </c>
      <c r="AU591" s="236" t="s">
        <v>89</v>
      </c>
      <c r="AY591" s="17" t="s">
        <v>257</v>
      </c>
      <c r="BE591" s="237">
        <f>IF(N591="základní",J591,0)</f>
        <v>0</v>
      </c>
      <c r="BF591" s="237">
        <f>IF(N591="snížená",J591,0)</f>
        <v>0</v>
      </c>
      <c r="BG591" s="237">
        <f>IF(N591="zákl. přenesená",J591,0)</f>
        <v>0</v>
      </c>
      <c r="BH591" s="237">
        <f>IF(N591="sníž. přenesená",J591,0)</f>
        <v>0</v>
      </c>
      <c r="BI591" s="237">
        <f>IF(N591="nulová",J591,0)</f>
        <v>0</v>
      </c>
      <c r="BJ591" s="17" t="s">
        <v>21</v>
      </c>
      <c r="BK591" s="237">
        <f>ROUND(I591*H591,2)</f>
        <v>0</v>
      </c>
      <c r="BL591" s="17" t="s">
        <v>264</v>
      </c>
      <c r="BM591" s="236" t="s">
        <v>798</v>
      </c>
    </row>
    <row r="592" spans="2:51" s="13" customFormat="1" ht="12">
      <c r="B592" s="249"/>
      <c r="C592" s="250"/>
      <c r="D592" s="240" t="s">
        <v>266</v>
      </c>
      <c r="E592" s="251" t="s">
        <v>1</v>
      </c>
      <c r="F592" s="252" t="s">
        <v>799</v>
      </c>
      <c r="G592" s="250"/>
      <c r="H592" s="253">
        <v>1</v>
      </c>
      <c r="I592" s="254"/>
      <c r="J592" s="250"/>
      <c r="K592" s="250"/>
      <c r="L592" s="255"/>
      <c r="M592" s="256"/>
      <c r="N592" s="257"/>
      <c r="O592" s="257"/>
      <c r="P592" s="257"/>
      <c r="Q592" s="257"/>
      <c r="R592" s="257"/>
      <c r="S592" s="257"/>
      <c r="T592" s="258"/>
      <c r="AT592" s="259" t="s">
        <v>266</v>
      </c>
      <c r="AU592" s="259" t="s">
        <v>89</v>
      </c>
      <c r="AV592" s="13" t="s">
        <v>89</v>
      </c>
      <c r="AW592" s="13" t="s">
        <v>36</v>
      </c>
      <c r="AX592" s="13" t="s">
        <v>80</v>
      </c>
      <c r="AY592" s="259" t="s">
        <v>257</v>
      </c>
    </row>
    <row r="593" spans="2:51" s="15" customFormat="1" ht="12">
      <c r="B593" s="271"/>
      <c r="C593" s="272"/>
      <c r="D593" s="240" t="s">
        <v>266</v>
      </c>
      <c r="E593" s="273" t="s">
        <v>1</v>
      </c>
      <c r="F593" s="274" t="s">
        <v>286</v>
      </c>
      <c r="G593" s="272"/>
      <c r="H593" s="275">
        <v>1</v>
      </c>
      <c r="I593" s="276"/>
      <c r="J593" s="272"/>
      <c r="K593" s="272"/>
      <c r="L593" s="277"/>
      <c r="M593" s="278"/>
      <c r="N593" s="279"/>
      <c r="O593" s="279"/>
      <c r="P593" s="279"/>
      <c r="Q593" s="279"/>
      <c r="R593" s="279"/>
      <c r="S593" s="279"/>
      <c r="T593" s="280"/>
      <c r="AT593" s="281" t="s">
        <v>266</v>
      </c>
      <c r="AU593" s="281" t="s">
        <v>89</v>
      </c>
      <c r="AV593" s="15" t="s">
        <v>264</v>
      </c>
      <c r="AW593" s="15" t="s">
        <v>36</v>
      </c>
      <c r="AX593" s="15" t="s">
        <v>21</v>
      </c>
      <c r="AY593" s="281" t="s">
        <v>257</v>
      </c>
    </row>
    <row r="594" spans="2:65" s="1" customFormat="1" ht="60" customHeight="1">
      <c r="B594" s="38"/>
      <c r="C594" s="225" t="s">
        <v>800</v>
      </c>
      <c r="D594" s="292" t="s">
        <v>259</v>
      </c>
      <c r="E594" s="226" t="s">
        <v>801</v>
      </c>
      <c r="F594" s="227" t="s">
        <v>802</v>
      </c>
      <c r="G594" s="228" t="s">
        <v>773</v>
      </c>
      <c r="H594" s="229">
        <v>1</v>
      </c>
      <c r="I594" s="230"/>
      <c r="J594" s="231">
        <f>ROUND(I594*H594,2)</f>
        <v>0</v>
      </c>
      <c r="K594" s="227" t="s">
        <v>1</v>
      </c>
      <c r="L594" s="43"/>
      <c r="M594" s="232" t="s">
        <v>1</v>
      </c>
      <c r="N594" s="233" t="s">
        <v>45</v>
      </c>
      <c r="O594" s="86"/>
      <c r="P594" s="234">
        <f>O594*H594</f>
        <v>0</v>
      </c>
      <c r="Q594" s="234">
        <v>0</v>
      </c>
      <c r="R594" s="234">
        <f>Q594*H594</f>
        <v>0</v>
      </c>
      <c r="S594" s="234">
        <v>0</v>
      </c>
      <c r="T594" s="235">
        <f>S594*H594</f>
        <v>0</v>
      </c>
      <c r="AR594" s="236" t="s">
        <v>264</v>
      </c>
      <c r="AT594" s="236" t="s">
        <v>259</v>
      </c>
      <c r="AU594" s="236" t="s">
        <v>89</v>
      </c>
      <c r="AY594" s="17" t="s">
        <v>257</v>
      </c>
      <c r="BE594" s="237">
        <f>IF(N594="základní",J594,0)</f>
        <v>0</v>
      </c>
      <c r="BF594" s="237">
        <f>IF(N594="snížená",J594,0)</f>
        <v>0</v>
      </c>
      <c r="BG594" s="237">
        <f>IF(N594="zákl. přenesená",J594,0)</f>
        <v>0</v>
      </c>
      <c r="BH594" s="237">
        <f>IF(N594="sníž. přenesená",J594,0)</f>
        <v>0</v>
      </c>
      <c r="BI594" s="237">
        <f>IF(N594="nulová",J594,0)</f>
        <v>0</v>
      </c>
      <c r="BJ594" s="17" t="s">
        <v>21</v>
      </c>
      <c r="BK594" s="237">
        <f>ROUND(I594*H594,2)</f>
        <v>0</v>
      </c>
      <c r="BL594" s="17" t="s">
        <v>264</v>
      </c>
      <c r="BM594" s="236" t="s">
        <v>803</v>
      </c>
    </row>
    <row r="595" spans="2:51" s="13" customFormat="1" ht="12">
      <c r="B595" s="249"/>
      <c r="C595" s="250"/>
      <c r="D595" s="240" t="s">
        <v>266</v>
      </c>
      <c r="E595" s="251" t="s">
        <v>1</v>
      </c>
      <c r="F595" s="252" t="s">
        <v>804</v>
      </c>
      <c r="G595" s="250"/>
      <c r="H595" s="253">
        <v>1</v>
      </c>
      <c r="I595" s="254"/>
      <c r="J595" s="250"/>
      <c r="K595" s="250"/>
      <c r="L595" s="255"/>
      <c r="M595" s="256"/>
      <c r="N595" s="257"/>
      <c r="O595" s="257"/>
      <c r="P595" s="257"/>
      <c r="Q595" s="257"/>
      <c r="R595" s="257"/>
      <c r="S595" s="257"/>
      <c r="T595" s="258"/>
      <c r="AT595" s="259" t="s">
        <v>266</v>
      </c>
      <c r="AU595" s="259" t="s">
        <v>89</v>
      </c>
      <c r="AV595" s="13" t="s">
        <v>89</v>
      </c>
      <c r="AW595" s="13" t="s">
        <v>36</v>
      </c>
      <c r="AX595" s="13" t="s">
        <v>80</v>
      </c>
      <c r="AY595" s="259" t="s">
        <v>257</v>
      </c>
    </row>
    <row r="596" spans="2:51" s="15" customFormat="1" ht="12">
      <c r="B596" s="271"/>
      <c r="C596" s="272"/>
      <c r="D596" s="240" t="s">
        <v>266</v>
      </c>
      <c r="E596" s="273" t="s">
        <v>1</v>
      </c>
      <c r="F596" s="274" t="s">
        <v>286</v>
      </c>
      <c r="G596" s="272"/>
      <c r="H596" s="275">
        <v>1</v>
      </c>
      <c r="I596" s="276"/>
      <c r="J596" s="272"/>
      <c r="K596" s="272"/>
      <c r="L596" s="277"/>
      <c r="M596" s="278"/>
      <c r="N596" s="279"/>
      <c r="O596" s="279"/>
      <c r="P596" s="279"/>
      <c r="Q596" s="279"/>
      <c r="R596" s="279"/>
      <c r="S596" s="279"/>
      <c r="T596" s="280"/>
      <c r="AT596" s="281" t="s">
        <v>266</v>
      </c>
      <c r="AU596" s="281" t="s">
        <v>89</v>
      </c>
      <c r="AV596" s="15" t="s">
        <v>264</v>
      </c>
      <c r="AW596" s="15" t="s">
        <v>36</v>
      </c>
      <c r="AX596" s="15" t="s">
        <v>21</v>
      </c>
      <c r="AY596" s="281" t="s">
        <v>257</v>
      </c>
    </row>
    <row r="597" spans="2:65" s="1" customFormat="1" ht="36" customHeight="1">
      <c r="B597" s="38"/>
      <c r="C597" s="225" t="s">
        <v>805</v>
      </c>
      <c r="D597" s="225" t="s">
        <v>259</v>
      </c>
      <c r="E597" s="226" t="s">
        <v>806</v>
      </c>
      <c r="F597" s="227" t="s">
        <v>807</v>
      </c>
      <c r="G597" s="228" t="s">
        <v>773</v>
      </c>
      <c r="H597" s="229">
        <v>1</v>
      </c>
      <c r="I597" s="230"/>
      <c r="J597" s="231">
        <f>ROUND(I597*H597,2)</f>
        <v>0</v>
      </c>
      <c r="K597" s="227" t="s">
        <v>1</v>
      </c>
      <c r="L597" s="43"/>
      <c r="M597" s="232" t="s">
        <v>1</v>
      </c>
      <c r="N597" s="233" t="s">
        <v>45</v>
      </c>
      <c r="O597" s="86"/>
      <c r="P597" s="234">
        <f>O597*H597</f>
        <v>0</v>
      </c>
      <c r="Q597" s="234">
        <v>0</v>
      </c>
      <c r="R597" s="234">
        <f>Q597*H597</f>
        <v>0</v>
      </c>
      <c r="S597" s="234">
        <v>0</v>
      </c>
      <c r="T597" s="235">
        <f>S597*H597</f>
        <v>0</v>
      </c>
      <c r="AR597" s="236" t="s">
        <v>264</v>
      </c>
      <c r="AT597" s="236" t="s">
        <v>259</v>
      </c>
      <c r="AU597" s="236" t="s">
        <v>89</v>
      </c>
      <c r="AY597" s="17" t="s">
        <v>257</v>
      </c>
      <c r="BE597" s="237">
        <f>IF(N597="základní",J597,0)</f>
        <v>0</v>
      </c>
      <c r="BF597" s="237">
        <f>IF(N597="snížená",J597,0)</f>
        <v>0</v>
      </c>
      <c r="BG597" s="237">
        <f>IF(N597="zákl. přenesená",J597,0)</f>
        <v>0</v>
      </c>
      <c r="BH597" s="237">
        <f>IF(N597="sníž. přenesená",J597,0)</f>
        <v>0</v>
      </c>
      <c r="BI597" s="237">
        <f>IF(N597="nulová",J597,0)</f>
        <v>0</v>
      </c>
      <c r="BJ597" s="17" t="s">
        <v>21</v>
      </c>
      <c r="BK597" s="237">
        <f>ROUND(I597*H597,2)</f>
        <v>0</v>
      </c>
      <c r="BL597" s="17" t="s">
        <v>264</v>
      </c>
      <c r="BM597" s="236" t="s">
        <v>808</v>
      </c>
    </row>
    <row r="598" spans="2:51" s="13" customFormat="1" ht="12">
      <c r="B598" s="249"/>
      <c r="C598" s="250"/>
      <c r="D598" s="240" t="s">
        <v>266</v>
      </c>
      <c r="E598" s="251" t="s">
        <v>1</v>
      </c>
      <c r="F598" s="252" t="s">
        <v>809</v>
      </c>
      <c r="G598" s="250"/>
      <c r="H598" s="253">
        <v>1</v>
      </c>
      <c r="I598" s="254"/>
      <c r="J598" s="250"/>
      <c r="K598" s="250"/>
      <c r="L598" s="255"/>
      <c r="M598" s="256"/>
      <c r="N598" s="257"/>
      <c r="O598" s="257"/>
      <c r="P598" s="257"/>
      <c r="Q598" s="257"/>
      <c r="R598" s="257"/>
      <c r="S598" s="257"/>
      <c r="T598" s="258"/>
      <c r="AT598" s="259" t="s">
        <v>266</v>
      </c>
      <c r="AU598" s="259" t="s">
        <v>89</v>
      </c>
      <c r="AV598" s="13" t="s">
        <v>89</v>
      </c>
      <c r="AW598" s="13" t="s">
        <v>36</v>
      </c>
      <c r="AX598" s="13" t="s">
        <v>80</v>
      </c>
      <c r="AY598" s="259" t="s">
        <v>257</v>
      </c>
    </row>
    <row r="599" spans="2:51" s="15" customFormat="1" ht="12">
      <c r="B599" s="271"/>
      <c r="C599" s="272"/>
      <c r="D599" s="240" t="s">
        <v>266</v>
      </c>
      <c r="E599" s="273" t="s">
        <v>1</v>
      </c>
      <c r="F599" s="274" t="s">
        <v>286</v>
      </c>
      <c r="G599" s="272"/>
      <c r="H599" s="275">
        <v>1</v>
      </c>
      <c r="I599" s="276"/>
      <c r="J599" s="272"/>
      <c r="K599" s="272"/>
      <c r="L599" s="277"/>
      <c r="M599" s="278"/>
      <c r="N599" s="279"/>
      <c r="O599" s="279"/>
      <c r="P599" s="279"/>
      <c r="Q599" s="279"/>
      <c r="R599" s="279"/>
      <c r="S599" s="279"/>
      <c r="T599" s="280"/>
      <c r="AT599" s="281" t="s">
        <v>266</v>
      </c>
      <c r="AU599" s="281" t="s">
        <v>89</v>
      </c>
      <c r="AV599" s="15" t="s">
        <v>264</v>
      </c>
      <c r="AW599" s="15" t="s">
        <v>36</v>
      </c>
      <c r="AX599" s="15" t="s">
        <v>21</v>
      </c>
      <c r="AY599" s="281" t="s">
        <v>257</v>
      </c>
    </row>
    <row r="600" spans="2:65" s="1" customFormat="1" ht="48" customHeight="1">
      <c r="B600" s="38"/>
      <c r="C600" s="225" t="s">
        <v>810</v>
      </c>
      <c r="D600" s="292" t="s">
        <v>259</v>
      </c>
      <c r="E600" s="226" t="s">
        <v>811</v>
      </c>
      <c r="F600" s="227" t="s">
        <v>812</v>
      </c>
      <c r="G600" s="228" t="s">
        <v>773</v>
      </c>
      <c r="H600" s="229">
        <v>1</v>
      </c>
      <c r="I600" s="230"/>
      <c r="J600" s="231">
        <f>ROUND(I600*H600,2)</f>
        <v>0</v>
      </c>
      <c r="K600" s="227" t="s">
        <v>1</v>
      </c>
      <c r="L600" s="43"/>
      <c r="M600" s="232" t="s">
        <v>1</v>
      </c>
      <c r="N600" s="233" t="s">
        <v>45</v>
      </c>
      <c r="O600" s="86"/>
      <c r="P600" s="234">
        <f>O600*H600</f>
        <v>0</v>
      </c>
      <c r="Q600" s="234">
        <v>0</v>
      </c>
      <c r="R600" s="234">
        <f>Q600*H600</f>
        <v>0</v>
      </c>
      <c r="S600" s="234">
        <v>0.9</v>
      </c>
      <c r="T600" s="235">
        <f>S600*H600</f>
        <v>0.9</v>
      </c>
      <c r="AR600" s="236" t="s">
        <v>264</v>
      </c>
      <c r="AT600" s="236" t="s">
        <v>259</v>
      </c>
      <c r="AU600" s="236" t="s">
        <v>89</v>
      </c>
      <c r="AY600" s="17" t="s">
        <v>257</v>
      </c>
      <c r="BE600" s="237">
        <f>IF(N600="základní",J600,0)</f>
        <v>0</v>
      </c>
      <c r="BF600" s="237">
        <f>IF(N600="snížená",J600,0)</f>
        <v>0</v>
      </c>
      <c r="BG600" s="237">
        <f>IF(N600="zákl. přenesená",J600,0)</f>
        <v>0</v>
      </c>
      <c r="BH600" s="237">
        <f>IF(N600="sníž. přenesená",J600,0)</f>
        <v>0</v>
      </c>
      <c r="BI600" s="237">
        <f>IF(N600="nulová",J600,0)</f>
        <v>0</v>
      </c>
      <c r="BJ600" s="17" t="s">
        <v>21</v>
      </c>
      <c r="BK600" s="237">
        <f>ROUND(I600*H600,2)</f>
        <v>0</v>
      </c>
      <c r="BL600" s="17" t="s">
        <v>264</v>
      </c>
      <c r="BM600" s="236" t="s">
        <v>813</v>
      </c>
    </row>
    <row r="601" spans="2:51" s="13" customFormat="1" ht="12">
      <c r="B601" s="249"/>
      <c r="C601" s="250"/>
      <c r="D601" s="240" t="s">
        <v>266</v>
      </c>
      <c r="E601" s="251" t="s">
        <v>1</v>
      </c>
      <c r="F601" s="252" t="s">
        <v>814</v>
      </c>
      <c r="G601" s="250"/>
      <c r="H601" s="253">
        <v>1</v>
      </c>
      <c r="I601" s="254"/>
      <c r="J601" s="250"/>
      <c r="K601" s="250"/>
      <c r="L601" s="255"/>
      <c r="M601" s="256"/>
      <c r="N601" s="257"/>
      <c r="O601" s="257"/>
      <c r="P601" s="257"/>
      <c r="Q601" s="257"/>
      <c r="R601" s="257"/>
      <c r="S601" s="257"/>
      <c r="T601" s="258"/>
      <c r="AT601" s="259" t="s">
        <v>266</v>
      </c>
      <c r="AU601" s="259" t="s">
        <v>89</v>
      </c>
      <c r="AV601" s="13" t="s">
        <v>89</v>
      </c>
      <c r="AW601" s="13" t="s">
        <v>36</v>
      </c>
      <c r="AX601" s="13" t="s">
        <v>80</v>
      </c>
      <c r="AY601" s="259" t="s">
        <v>257</v>
      </c>
    </row>
    <row r="602" spans="2:51" s="15" customFormat="1" ht="12">
      <c r="B602" s="271"/>
      <c r="C602" s="272"/>
      <c r="D602" s="240" t="s">
        <v>266</v>
      </c>
      <c r="E602" s="273" t="s">
        <v>1</v>
      </c>
      <c r="F602" s="274" t="s">
        <v>286</v>
      </c>
      <c r="G602" s="272"/>
      <c r="H602" s="275">
        <v>1</v>
      </c>
      <c r="I602" s="276"/>
      <c r="J602" s="272"/>
      <c r="K602" s="272"/>
      <c r="L602" s="277"/>
      <c r="M602" s="278"/>
      <c r="N602" s="279"/>
      <c r="O602" s="279"/>
      <c r="P602" s="279"/>
      <c r="Q602" s="279"/>
      <c r="R602" s="279"/>
      <c r="S602" s="279"/>
      <c r="T602" s="280"/>
      <c r="AT602" s="281" t="s">
        <v>266</v>
      </c>
      <c r="AU602" s="281" t="s">
        <v>89</v>
      </c>
      <c r="AV602" s="15" t="s">
        <v>264</v>
      </c>
      <c r="AW602" s="15" t="s">
        <v>36</v>
      </c>
      <c r="AX602" s="15" t="s">
        <v>21</v>
      </c>
      <c r="AY602" s="281" t="s">
        <v>257</v>
      </c>
    </row>
    <row r="603" spans="2:65" s="1" customFormat="1" ht="60" customHeight="1">
      <c r="B603" s="38"/>
      <c r="C603" s="225" t="s">
        <v>815</v>
      </c>
      <c r="D603" s="292" t="s">
        <v>259</v>
      </c>
      <c r="E603" s="226" t="s">
        <v>816</v>
      </c>
      <c r="F603" s="227" t="s">
        <v>817</v>
      </c>
      <c r="G603" s="228" t="s">
        <v>773</v>
      </c>
      <c r="H603" s="229">
        <v>1</v>
      </c>
      <c r="I603" s="230"/>
      <c r="J603" s="231">
        <f>ROUND(I603*H603,2)</f>
        <v>0</v>
      </c>
      <c r="K603" s="227" t="s">
        <v>1</v>
      </c>
      <c r="L603" s="43"/>
      <c r="M603" s="232" t="s">
        <v>1</v>
      </c>
      <c r="N603" s="233" t="s">
        <v>45</v>
      </c>
      <c r="O603" s="86"/>
      <c r="P603" s="234">
        <f>O603*H603</f>
        <v>0</v>
      </c>
      <c r="Q603" s="234">
        <v>0</v>
      </c>
      <c r="R603" s="234">
        <f>Q603*H603</f>
        <v>0</v>
      </c>
      <c r="S603" s="234">
        <v>0</v>
      </c>
      <c r="T603" s="235">
        <f>S603*H603</f>
        <v>0</v>
      </c>
      <c r="AR603" s="236" t="s">
        <v>264</v>
      </c>
      <c r="AT603" s="236" t="s">
        <v>259</v>
      </c>
      <c r="AU603" s="236" t="s">
        <v>89</v>
      </c>
      <c r="AY603" s="17" t="s">
        <v>257</v>
      </c>
      <c r="BE603" s="237">
        <f>IF(N603="základní",J603,0)</f>
        <v>0</v>
      </c>
      <c r="BF603" s="237">
        <f>IF(N603="snížená",J603,0)</f>
        <v>0</v>
      </c>
      <c r="BG603" s="237">
        <f>IF(N603="zákl. přenesená",J603,0)</f>
        <v>0</v>
      </c>
      <c r="BH603" s="237">
        <f>IF(N603="sníž. přenesená",J603,0)</f>
        <v>0</v>
      </c>
      <c r="BI603" s="237">
        <f>IF(N603="nulová",J603,0)</f>
        <v>0</v>
      </c>
      <c r="BJ603" s="17" t="s">
        <v>21</v>
      </c>
      <c r="BK603" s="237">
        <f>ROUND(I603*H603,2)</f>
        <v>0</v>
      </c>
      <c r="BL603" s="17" t="s">
        <v>264</v>
      </c>
      <c r="BM603" s="236" t="s">
        <v>818</v>
      </c>
    </row>
    <row r="604" spans="2:51" s="13" customFormat="1" ht="12">
      <c r="B604" s="249"/>
      <c r="C604" s="250"/>
      <c r="D604" s="240" t="s">
        <v>266</v>
      </c>
      <c r="E604" s="251" t="s">
        <v>1</v>
      </c>
      <c r="F604" s="252" t="s">
        <v>819</v>
      </c>
      <c r="G604" s="250"/>
      <c r="H604" s="253">
        <v>1</v>
      </c>
      <c r="I604" s="254"/>
      <c r="J604" s="250"/>
      <c r="K604" s="250"/>
      <c r="L604" s="255"/>
      <c r="M604" s="256"/>
      <c r="N604" s="257"/>
      <c r="O604" s="257"/>
      <c r="P604" s="257"/>
      <c r="Q604" s="257"/>
      <c r="R604" s="257"/>
      <c r="S604" s="257"/>
      <c r="T604" s="258"/>
      <c r="AT604" s="259" t="s">
        <v>266</v>
      </c>
      <c r="AU604" s="259" t="s">
        <v>89</v>
      </c>
      <c r="AV604" s="13" t="s">
        <v>89</v>
      </c>
      <c r="AW604" s="13" t="s">
        <v>36</v>
      </c>
      <c r="AX604" s="13" t="s">
        <v>80</v>
      </c>
      <c r="AY604" s="259" t="s">
        <v>257</v>
      </c>
    </row>
    <row r="605" spans="2:51" s="15" customFormat="1" ht="12">
      <c r="B605" s="271"/>
      <c r="C605" s="272"/>
      <c r="D605" s="240" t="s">
        <v>266</v>
      </c>
      <c r="E605" s="273" t="s">
        <v>1</v>
      </c>
      <c r="F605" s="274" t="s">
        <v>286</v>
      </c>
      <c r="G605" s="272"/>
      <c r="H605" s="275">
        <v>1</v>
      </c>
      <c r="I605" s="276"/>
      <c r="J605" s="272"/>
      <c r="K605" s="272"/>
      <c r="L605" s="277"/>
      <c r="M605" s="278"/>
      <c r="N605" s="279"/>
      <c r="O605" s="279"/>
      <c r="P605" s="279"/>
      <c r="Q605" s="279"/>
      <c r="R605" s="279"/>
      <c r="S605" s="279"/>
      <c r="T605" s="280"/>
      <c r="AT605" s="281" t="s">
        <v>266</v>
      </c>
      <c r="AU605" s="281" t="s">
        <v>89</v>
      </c>
      <c r="AV605" s="15" t="s">
        <v>264</v>
      </c>
      <c r="AW605" s="15" t="s">
        <v>36</v>
      </c>
      <c r="AX605" s="15" t="s">
        <v>21</v>
      </c>
      <c r="AY605" s="281" t="s">
        <v>257</v>
      </c>
    </row>
    <row r="606" spans="2:65" s="1" customFormat="1" ht="60" customHeight="1">
      <c r="B606" s="38"/>
      <c r="C606" s="225" t="s">
        <v>820</v>
      </c>
      <c r="D606" s="292" t="s">
        <v>259</v>
      </c>
      <c r="E606" s="226" t="s">
        <v>821</v>
      </c>
      <c r="F606" s="227" t="s">
        <v>822</v>
      </c>
      <c r="G606" s="228" t="s">
        <v>773</v>
      </c>
      <c r="H606" s="229">
        <v>1</v>
      </c>
      <c r="I606" s="230"/>
      <c r="J606" s="231">
        <f>ROUND(I606*H606,2)</f>
        <v>0</v>
      </c>
      <c r="K606" s="227" t="s">
        <v>1</v>
      </c>
      <c r="L606" s="43"/>
      <c r="M606" s="232" t="s">
        <v>1</v>
      </c>
      <c r="N606" s="233" t="s">
        <v>45</v>
      </c>
      <c r="O606" s="86"/>
      <c r="P606" s="234">
        <f>O606*H606</f>
        <v>0</v>
      </c>
      <c r="Q606" s="234">
        <v>0</v>
      </c>
      <c r="R606" s="234">
        <f>Q606*H606</f>
        <v>0</v>
      </c>
      <c r="S606" s="234">
        <v>0.5</v>
      </c>
      <c r="T606" s="235">
        <f>S606*H606</f>
        <v>0.5</v>
      </c>
      <c r="AR606" s="236" t="s">
        <v>264</v>
      </c>
      <c r="AT606" s="236" t="s">
        <v>259</v>
      </c>
      <c r="AU606" s="236" t="s">
        <v>89</v>
      </c>
      <c r="AY606" s="17" t="s">
        <v>257</v>
      </c>
      <c r="BE606" s="237">
        <f>IF(N606="základní",J606,0)</f>
        <v>0</v>
      </c>
      <c r="BF606" s="237">
        <f>IF(N606="snížená",J606,0)</f>
        <v>0</v>
      </c>
      <c r="BG606" s="237">
        <f>IF(N606="zákl. přenesená",J606,0)</f>
        <v>0</v>
      </c>
      <c r="BH606" s="237">
        <f>IF(N606="sníž. přenesená",J606,0)</f>
        <v>0</v>
      </c>
      <c r="BI606" s="237">
        <f>IF(N606="nulová",J606,0)</f>
        <v>0</v>
      </c>
      <c r="BJ606" s="17" t="s">
        <v>21</v>
      </c>
      <c r="BK606" s="237">
        <f>ROUND(I606*H606,2)</f>
        <v>0</v>
      </c>
      <c r="BL606" s="17" t="s">
        <v>264</v>
      </c>
      <c r="BM606" s="236" t="s">
        <v>823</v>
      </c>
    </row>
    <row r="607" spans="2:51" s="13" customFormat="1" ht="12">
      <c r="B607" s="249"/>
      <c r="C607" s="250"/>
      <c r="D607" s="240" t="s">
        <v>266</v>
      </c>
      <c r="E607" s="251" t="s">
        <v>1</v>
      </c>
      <c r="F607" s="252" t="s">
        <v>824</v>
      </c>
      <c r="G607" s="250"/>
      <c r="H607" s="253">
        <v>1</v>
      </c>
      <c r="I607" s="254"/>
      <c r="J607" s="250"/>
      <c r="K607" s="250"/>
      <c r="L607" s="255"/>
      <c r="M607" s="256"/>
      <c r="N607" s="257"/>
      <c r="O607" s="257"/>
      <c r="P607" s="257"/>
      <c r="Q607" s="257"/>
      <c r="R607" s="257"/>
      <c r="S607" s="257"/>
      <c r="T607" s="258"/>
      <c r="AT607" s="259" t="s">
        <v>266</v>
      </c>
      <c r="AU607" s="259" t="s">
        <v>89</v>
      </c>
      <c r="AV607" s="13" t="s">
        <v>89</v>
      </c>
      <c r="AW607" s="13" t="s">
        <v>36</v>
      </c>
      <c r="AX607" s="13" t="s">
        <v>80</v>
      </c>
      <c r="AY607" s="259" t="s">
        <v>257</v>
      </c>
    </row>
    <row r="608" spans="2:51" s="15" customFormat="1" ht="12">
      <c r="B608" s="271"/>
      <c r="C608" s="272"/>
      <c r="D608" s="240" t="s">
        <v>266</v>
      </c>
      <c r="E608" s="273" t="s">
        <v>1</v>
      </c>
      <c r="F608" s="274" t="s">
        <v>286</v>
      </c>
      <c r="G608" s="272"/>
      <c r="H608" s="275">
        <v>1</v>
      </c>
      <c r="I608" s="276"/>
      <c r="J608" s="272"/>
      <c r="K608" s="272"/>
      <c r="L608" s="277"/>
      <c r="M608" s="278"/>
      <c r="N608" s="279"/>
      <c r="O608" s="279"/>
      <c r="P608" s="279"/>
      <c r="Q608" s="279"/>
      <c r="R608" s="279"/>
      <c r="S608" s="279"/>
      <c r="T608" s="280"/>
      <c r="AT608" s="281" t="s">
        <v>266</v>
      </c>
      <c r="AU608" s="281" t="s">
        <v>89</v>
      </c>
      <c r="AV608" s="15" t="s">
        <v>264</v>
      </c>
      <c r="AW608" s="15" t="s">
        <v>36</v>
      </c>
      <c r="AX608" s="15" t="s">
        <v>21</v>
      </c>
      <c r="AY608" s="281" t="s">
        <v>257</v>
      </c>
    </row>
    <row r="609" spans="2:65" s="1" customFormat="1" ht="48" customHeight="1">
      <c r="B609" s="38"/>
      <c r="C609" s="225" t="s">
        <v>825</v>
      </c>
      <c r="D609" s="225" t="s">
        <v>259</v>
      </c>
      <c r="E609" s="226" t="s">
        <v>826</v>
      </c>
      <c r="F609" s="227" t="s">
        <v>827</v>
      </c>
      <c r="G609" s="228" t="s">
        <v>661</v>
      </c>
      <c r="H609" s="229">
        <v>1</v>
      </c>
      <c r="I609" s="230"/>
      <c r="J609" s="231">
        <f>ROUND(I609*H609,2)</f>
        <v>0</v>
      </c>
      <c r="K609" s="227" t="s">
        <v>1</v>
      </c>
      <c r="L609" s="43"/>
      <c r="M609" s="232" t="s">
        <v>1</v>
      </c>
      <c r="N609" s="233" t="s">
        <v>45</v>
      </c>
      <c r="O609" s="86"/>
      <c r="P609" s="234">
        <f>O609*H609</f>
        <v>0</v>
      </c>
      <c r="Q609" s="234">
        <v>0</v>
      </c>
      <c r="R609" s="234">
        <f>Q609*H609</f>
        <v>0</v>
      </c>
      <c r="S609" s="234">
        <v>0</v>
      </c>
      <c r="T609" s="235">
        <f>S609*H609</f>
        <v>0</v>
      </c>
      <c r="AR609" s="236" t="s">
        <v>264</v>
      </c>
      <c r="AT609" s="236" t="s">
        <v>259</v>
      </c>
      <c r="AU609" s="236" t="s">
        <v>89</v>
      </c>
      <c r="AY609" s="17" t="s">
        <v>257</v>
      </c>
      <c r="BE609" s="237">
        <f>IF(N609="základní",J609,0)</f>
        <v>0</v>
      </c>
      <c r="BF609" s="237">
        <f>IF(N609="snížená",J609,0)</f>
        <v>0</v>
      </c>
      <c r="BG609" s="237">
        <f>IF(N609="zákl. přenesená",J609,0)</f>
        <v>0</v>
      </c>
      <c r="BH609" s="237">
        <f>IF(N609="sníž. přenesená",J609,0)</f>
        <v>0</v>
      </c>
      <c r="BI609" s="237">
        <f>IF(N609="nulová",J609,0)</f>
        <v>0</v>
      </c>
      <c r="BJ609" s="17" t="s">
        <v>21</v>
      </c>
      <c r="BK609" s="237">
        <f>ROUND(I609*H609,2)</f>
        <v>0</v>
      </c>
      <c r="BL609" s="17" t="s">
        <v>264</v>
      </c>
      <c r="BM609" s="236" t="s">
        <v>828</v>
      </c>
    </row>
    <row r="610" spans="2:51" s="13" customFormat="1" ht="12">
      <c r="B610" s="249"/>
      <c r="C610" s="250"/>
      <c r="D610" s="240" t="s">
        <v>266</v>
      </c>
      <c r="E610" s="251" t="s">
        <v>1</v>
      </c>
      <c r="F610" s="252" t="s">
        <v>829</v>
      </c>
      <c r="G610" s="250"/>
      <c r="H610" s="253">
        <v>1</v>
      </c>
      <c r="I610" s="254"/>
      <c r="J610" s="250"/>
      <c r="K610" s="250"/>
      <c r="L610" s="255"/>
      <c r="M610" s="256"/>
      <c r="N610" s="257"/>
      <c r="O610" s="257"/>
      <c r="P610" s="257"/>
      <c r="Q610" s="257"/>
      <c r="R610" s="257"/>
      <c r="S610" s="257"/>
      <c r="T610" s="258"/>
      <c r="AT610" s="259" t="s">
        <v>266</v>
      </c>
      <c r="AU610" s="259" t="s">
        <v>89</v>
      </c>
      <c r="AV610" s="13" t="s">
        <v>89</v>
      </c>
      <c r="AW610" s="13" t="s">
        <v>36</v>
      </c>
      <c r="AX610" s="13" t="s">
        <v>80</v>
      </c>
      <c r="AY610" s="259" t="s">
        <v>257</v>
      </c>
    </row>
    <row r="611" spans="2:51" s="15" customFormat="1" ht="12">
      <c r="B611" s="271"/>
      <c r="C611" s="272"/>
      <c r="D611" s="240" t="s">
        <v>266</v>
      </c>
      <c r="E611" s="273" t="s">
        <v>1</v>
      </c>
      <c r="F611" s="274" t="s">
        <v>286</v>
      </c>
      <c r="G611" s="272"/>
      <c r="H611" s="275">
        <v>1</v>
      </c>
      <c r="I611" s="276"/>
      <c r="J611" s="272"/>
      <c r="K611" s="272"/>
      <c r="L611" s="277"/>
      <c r="M611" s="278"/>
      <c r="N611" s="279"/>
      <c r="O611" s="279"/>
      <c r="P611" s="279"/>
      <c r="Q611" s="279"/>
      <c r="R611" s="279"/>
      <c r="S611" s="279"/>
      <c r="T611" s="280"/>
      <c r="AT611" s="281" t="s">
        <v>266</v>
      </c>
      <c r="AU611" s="281" t="s">
        <v>89</v>
      </c>
      <c r="AV611" s="15" t="s">
        <v>264</v>
      </c>
      <c r="AW611" s="15" t="s">
        <v>36</v>
      </c>
      <c r="AX611" s="15" t="s">
        <v>21</v>
      </c>
      <c r="AY611" s="281" t="s">
        <v>257</v>
      </c>
    </row>
    <row r="612" spans="2:65" s="1" customFormat="1" ht="36" customHeight="1">
      <c r="B612" s="38"/>
      <c r="C612" s="225" t="s">
        <v>830</v>
      </c>
      <c r="D612" s="225" t="s">
        <v>259</v>
      </c>
      <c r="E612" s="226" t="s">
        <v>831</v>
      </c>
      <c r="F612" s="227" t="s">
        <v>832</v>
      </c>
      <c r="G612" s="228" t="s">
        <v>661</v>
      </c>
      <c r="H612" s="229">
        <v>1</v>
      </c>
      <c r="I612" s="230"/>
      <c r="J612" s="231">
        <f>ROUND(I612*H612,2)</f>
        <v>0</v>
      </c>
      <c r="K612" s="227" t="s">
        <v>1</v>
      </c>
      <c r="L612" s="43"/>
      <c r="M612" s="232" t="s">
        <v>1</v>
      </c>
      <c r="N612" s="233" t="s">
        <v>45</v>
      </c>
      <c r="O612" s="86"/>
      <c r="P612" s="234">
        <f>O612*H612</f>
        <v>0</v>
      </c>
      <c r="Q612" s="234">
        <v>0</v>
      </c>
      <c r="R612" s="234">
        <f>Q612*H612</f>
        <v>0</v>
      </c>
      <c r="S612" s="234">
        <v>0</v>
      </c>
      <c r="T612" s="235">
        <f>S612*H612</f>
        <v>0</v>
      </c>
      <c r="AR612" s="236" t="s">
        <v>264</v>
      </c>
      <c r="AT612" s="236" t="s">
        <v>259</v>
      </c>
      <c r="AU612" s="236" t="s">
        <v>89</v>
      </c>
      <c r="AY612" s="17" t="s">
        <v>257</v>
      </c>
      <c r="BE612" s="237">
        <f>IF(N612="základní",J612,0)</f>
        <v>0</v>
      </c>
      <c r="BF612" s="237">
        <f>IF(N612="snížená",J612,0)</f>
        <v>0</v>
      </c>
      <c r="BG612" s="237">
        <f>IF(N612="zákl. přenesená",J612,0)</f>
        <v>0</v>
      </c>
      <c r="BH612" s="237">
        <f>IF(N612="sníž. přenesená",J612,0)</f>
        <v>0</v>
      </c>
      <c r="BI612" s="237">
        <f>IF(N612="nulová",J612,0)</f>
        <v>0</v>
      </c>
      <c r="BJ612" s="17" t="s">
        <v>21</v>
      </c>
      <c r="BK612" s="237">
        <f>ROUND(I612*H612,2)</f>
        <v>0</v>
      </c>
      <c r="BL612" s="17" t="s">
        <v>264</v>
      </c>
      <c r="BM612" s="236" t="s">
        <v>833</v>
      </c>
    </row>
    <row r="613" spans="2:51" s="13" customFormat="1" ht="12">
      <c r="B613" s="249"/>
      <c r="C613" s="250"/>
      <c r="D613" s="240" t="s">
        <v>266</v>
      </c>
      <c r="E613" s="251" t="s">
        <v>1</v>
      </c>
      <c r="F613" s="252" t="s">
        <v>834</v>
      </c>
      <c r="G613" s="250"/>
      <c r="H613" s="253">
        <v>1</v>
      </c>
      <c r="I613" s="254"/>
      <c r="J613" s="250"/>
      <c r="K613" s="250"/>
      <c r="L613" s="255"/>
      <c r="M613" s="256"/>
      <c r="N613" s="257"/>
      <c r="O613" s="257"/>
      <c r="P613" s="257"/>
      <c r="Q613" s="257"/>
      <c r="R613" s="257"/>
      <c r="S613" s="257"/>
      <c r="T613" s="258"/>
      <c r="AT613" s="259" t="s">
        <v>266</v>
      </c>
      <c r="AU613" s="259" t="s">
        <v>89</v>
      </c>
      <c r="AV613" s="13" t="s">
        <v>89</v>
      </c>
      <c r="AW613" s="13" t="s">
        <v>36</v>
      </c>
      <c r="AX613" s="13" t="s">
        <v>80</v>
      </c>
      <c r="AY613" s="259" t="s">
        <v>257</v>
      </c>
    </row>
    <row r="614" spans="2:51" s="15" customFormat="1" ht="12">
      <c r="B614" s="271"/>
      <c r="C614" s="272"/>
      <c r="D614" s="240" t="s">
        <v>266</v>
      </c>
      <c r="E614" s="273" t="s">
        <v>1</v>
      </c>
      <c r="F614" s="274" t="s">
        <v>286</v>
      </c>
      <c r="G614" s="272"/>
      <c r="H614" s="275">
        <v>1</v>
      </c>
      <c r="I614" s="276"/>
      <c r="J614" s="272"/>
      <c r="K614" s="272"/>
      <c r="L614" s="277"/>
      <c r="M614" s="278"/>
      <c r="N614" s="279"/>
      <c r="O614" s="279"/>
      <c r="P614" s="279"/>
      <c r="Q614" s="279"/>
      <c r="R614" s="279"/>
      <c r="S614" s="279"/>
      <c r="T614" s="280"/>
      <c r="AT614" s="281" t="s">
        <v>266</v>
      </c>
      <c r="AU614" s="281" t="s">
        <v>89</v>
      </c>
      <c r="AV614" s="15" t="s">
        <v>264</v>
      </c>
      <c r="AW614" s="15" t="s">
        <v>36</v>
      </c>
      <c r="AX614" s="15" t="s">
        <v>21</v>
      </c>
      <c r="AY614" s="281" t="s">
        <v>257</v>
      </c>
    </row>
    <row r="615" spans="2:65" s="1" customFormat="1" ht="60" customHeight="1">
      <c r="B615" s="38"/>
      <c r="C615" s="225" t="s">
        <v>835</v>
      </c>
      <c r="D615" s="292" t="s">
        <v>259</v>
      </c>
      <c r="E615" s="226" t="s">
        <v>836</v>
      </c>
      <c r="F615" s="227" t="s">
        <v>837</v>
      </c>
      <c r="G615" s="228" t="s">
        <v>454</v>
      </c>
      <c r="H615" s="229">
        <v>154</v>
      </c>
      <c r="I615" s="230"/>
      <c r="J615" s="231">
        <f>ROUND(I615*H615,2)</f>
        <v>0</v>
      </c>
      <c r="K615" s="227" t="s">
        <v>1</v>
      </c>
      <c r="L615" s="43"/>
      <c r="M615" s="232" t="s">
        <v>1</v>
      </c>
      <c r="N615" s="233" t="s">
        <v>45</v>
      </c>
      <c r="O615" s="86"/>
      <c r="P615" s="234">
        <f>O615*H615</f>
        <v>0</v>
      </c>
      <c r="Q615" s="234">
        <v>0</v>
      </c>
      <c r="R615" s="234">
        <f>Q615*H615</f>
        <v>0</v>
      </c>
      <c r="S615" s="234">
        <v>0</v>
      </c>
      <c r="T615" s="235">
        <f>S615*H615</f>
        <v>0</v>
      </c>
      <c r="AR615" s="236" t="s">
        <v>264</v>
      </c>
      <c r="AT615" s="236" t="s">
        <v>259</v>
      </c>
      <c r="AU615" s="236" t="s">
        <v>89</v>
      </c>
      <c r="AY615" s="17" t="s">
        <v>257</v>
      </c>
      <c r="BE615" s="237">
        <f>IF(N615="základní",J615,0)</f>
        <v>0</v>
      </c>
      <c r="BF615" s="237">
        <f>IF(N615="snížená",J615,0)</f>
        <v>0</v>
      </c>
      <c r="BG615" s="237">
        <f>IF(N615="zákl. přenesená",J615,0)</f>
        <v>0</v>
      </c>
      <c r="BH615" s="237">
        <f>IF(N615="sníž. přenesená",J615,0)</f>
        <v>0</v>
      </c>
      <c r="BI615" s="237">
        <f>IF(N615="nulová",J615,0)</f>
        <v>0</v>
      </c>
      <c r="BJ615" s="17" t="s">
        <v>21</v>
      </c>
      <c r="BK615" s="237">
        <f>ROUND(I615*H615,2)</f>
        <v>0</v>
      </c>
      <c r="BL615" s="17" t="s">
        <v>264</v>
      </c>
      <c r="BM615" s="236" t="s">
        <v>838</v>
      </c>
    </row>
    <row r="616" spans="2:51" s="13" customFormat="1" ht="12">
      <c r="B616" s="249"/>
      <c r="C616" s="250"/>
      <c r="D616" s="240" t="s">
        <v>266</v>
      </c>
      <c r="E616" s="251" t="s">
        <v>1</v>
      </c>
      <c r="F616" s="252" t="s">
        <v>839</v>
      </c>
      <c r="G616" s="250"/>
      <c r="H616" s="253">
        <v>154</v>
      </c>
      <c r="I616" s="254"/>
      <c r="J616" s="250"/>
      <c r="K616" s="250"/>
      <c r="L616" s="255"/>
      <c r="M616" s="256"/>
      <c r="N616" s="257"/>
      <c r="O616" s="257"/>
      <c r="P616" s="257"/>
      <c r="Q616" s="257"/>
      <c r="R616" s="257"/>
      <c r="S616" s="257"/>
      <c r="T616" s="258"/>
      <c r="AT616" s="259" t="s">
        <v>266</v>
      </c>
      <c r="AU616" s="259" t="s">
        <v>89</v>
      </c>
      <c r="AV616" s="13" t="s">
        <v>89</v>
      </c>
      <c r="AW616" s="13" t="s">
        <v>36</v>
      </c>
      <c r="AX616" s="13" t="s">
        <v>80</v>
      </c>
      <c r="AY616" s="259" t="s">
        <v>257</v>
      </c>
    </row>
    <row r="617" spans="2:51" s="15" customFormat="1" ht="12">
      <c r="B617" s="271"/>
      <c r="C617" s="272"/>
      <c r="D617" s="240" t="s">
        <v>266</v>
      </c>
      <c r="E617" s="273" t="s">
        <v>1</v>
      </c>
      <c r="F617" s="274" t="s">
        <v>286</v>
      </c>
      <c r="G617" s="272"/>
      <c r="H617" s="275">
        <v>154</v>
      </c>
      <c r="I617" s="276"/>
      <c r="J617" s="272"/>
      <c r="K617" s="272"/>
      <c r="L617" s="277"/>
      <c r="M617" s="278"/>
      <c r="N617" s="279"/>
      <c r="O617" s="279"/>
      <c r="P617" s="279"/>
      <c r="Q617" s="279"/>
      <c r="R617" s="279"/>
      <c r="S617" s="279"/>
      <c r="T617" s="280"/>
      <c r="AT617" s="281" t="s">
        <v>266</v>
      </c>
      <c r="AU617" s="281" t="s">
        <v>89</v>
      </c>
      <c r="AV617" s="15" t="s">
        <v>264</v>
      </c>
      <c r="AW617" s="15" t="s">
        <v>36</v>
      </c>
      <c r="AX617" s="15" t="s">
        <v>21</v>
      </c>
      <c r="AY617" s="281" t="s">
        <v>257</v>
      </c>
    </row>
    <row r="618" spans="2:65" s="1" customFormat="1" ht="48" customHeight="1">
      <c r="B618" s="38"/>
      <c r="C618" s="225" t="s">
        <v>840</v>
      </c>
      <c r="D618" s="225" t="s">
        <v>259</v>
      </c>
      <c r="E618" s="226" t="s">
        <v>841</v>
      </c>
      <c r="F618" s="227" t="s">
        <v>842</v>
      </c>
      <c r="G618" s="228" t="s">
        <v>843</v>
      </c>
      <c r="H618" s="229">
        <v>1</v>
      </c>
      <c r="I618" s="230"/>
      <c r="J618" s="231">
        <f>ROUND(I618*H618,2)</f>
        <v>0</v>
      </c>
      <c r="K618" s="227" t="s">
        <v>1</v>
      </c>
      <c r="L618" s="43"/>
      <c r="M618" s="232" t="s">
        <v>1</v>
      </c>
      <c r="N618" s="233" t="s">
        <v>45</v>
      </c>
      <c r="O618" s="86"/>
      <c r="P618" s="234">
        <f>O618*H618</f>
        <v>0</v>
      </c>
      <c r="Q618" s="234">
        <v>0</v>
      </c>
      <c r="R618" s="234">
        <f>Q618*H618</f>
        <v>0</v>
      </c>
      <c r="S618" s="234">
        <v>0.2</v>
      </c>
      <c r="T618" s="235">
        <f>S618*H618</f>
        <v>0.2</v>
      </c>
      <c r="AR618" s="236" t="s">
        <v>264</v>
      </c>
      <c r="AT618" s="236" t="s">
        <v>259</v>
      </c>
      <c r="AU618" s="236" t="s">
        <v>89</v>
      </c>
      <c r="AY618" s="17" t="s">
        <v>257</v>
      </c>
      <c r="BE618" s="237">
        <f>IF(N618="základní",J618,0)</f>
        <v>0</v>
      </c>
      <c r="BF618" s="237">
        <f>IF(N618="snížená",J618,0)</f>
        <v>0</v>
      </c>
      <c r="BG618" s="237">
        <f>IF(N618="zákl. přenesená",J618,0)</f>
        <v>0</v>
      </c>
      <c r="BH618" s="237">
        <f>IF(N618="sníž. přenesená",J618,0)</f>
        <v>0</v>
      </c>
      <c r="BI618" s="237">
        <f>IF(N618="nulová",J618,0)</f>
        <v>0</v>
      </c>
      <c r="BJ618" s="17" t="s">
        <v>21</v>
      </c>
      <c r="BK618" s="237">
        <f>ROUND(I618*H618,2)</f>
        <v>0</v>
      </c>
      <c r="BL618" s="17" t="s">
        <v>264</v>
      </c>
      <c r="BM618" s="236" t="s">
        <v>844</v>
      </c>
    </row>
    <row r="619" spans="2:51" s="13" customFormat="1" ht="12">
      <c r="B619" s="249"/>
      <c r="C619" s="250"/>
      <c r="D619" s="240" t="s">
        <v>266</v>
      </c>
      <c r="E619" s="251" t="s">
        <v>1</v>
      </c>
      <c r="F619" s="252" t="s">
        <v>845</v>
      </c>
      <c r="G619" s="250"/>
      <c r="H619" s="253">
        <v>1</v>
      </c>
      <c r="I619" s="254"/>
      <c r="J619" s="250"/>
      <c r="K619" s="250"/>
      <c r="L619" s="255"/>
      <c r="M619" s="256"/>
      <c r="N619" s="257"/>
      <c r="O619" s="257"/>
      <c r="P619" s="257"/>
      <c r="Q619" s="257"/>
      <c r="R619" s="257"/>
      <c r="S619" s="257"/>
      <c r="T619" s="258"/>
      <c r="AT619" s="259" t="s">
        <v>266</v>
      </c>
      <c r="AU619" s="259" t="s">
        <v>89</v>
      </c>
      <c r="AV619" s="13" t="s">
        <v>89</v>
      </c>
      <c r="AW619" s="13" t="s">
        <v>36</v>
      </c>
      <c r="AX619" s="13" t="s">
        <v>80</v>
      </c>
      <c r="AY619" s="259" t="s">
        <v>257</v>
      </c>
    </row>
    <row r="620" spans="2:51" s="15" customFormat="1" ht="12">
      <c r="B620" s="271"/>
      <c r="C620" s="272"/>
      <c r="D620" s="240" t="s">
        <v>266</v>
      </c>
      <c r="E620" s="273" t="s">
        <v>1</v>
      </c>
      <c r="F620" s="274" t="s">
        <v>286</v>
      </c>
      <c r="G620" s="272"/>
      <c r="H620" s="275">
        <v>1</v>
      </c>
      <c r="I620" s="276"/>
      <c r="J620" s="272"/>
      <c r="K620" s="272"/>
      <c r="L620" s="277"/>
      <c r="M620" s="278"/>
      <c r="N620" s="279"/>
      <c r="O620" s="279"/>
      <c r="P620" s="279"/>
      <c r="Q620" s="279"/>
      <c r="R620" s="279"/>
      <c r="S620" s="279"/>
      <c r="T620" s="280"/>
      <c r="AT620" s="281" t="s">
        <v>266</v>
      </c>
      <c r="AU620" s="281" t="s">
        <v>89</v>
      </c>
      <c r="AV620" s="15" t="s">
        <v>264</v>
      </c>
      <c r="AW620" s="15" t="s">
        <v>36</v>
      </c>
      <c r="AX620" s="15" t="s">
        <v>21</v>
      </c>
      <c r="AY620" s="281" t="s">
        <v>257</v>
      </c>
    </row>
    <row r="621" spans="2:65" s="1" customFormat="1" ht="48" customHeight="1">
      <c r="B621" s="38"/>
      <c r="C621" s="225" t="s">
        <v>184</v>
      </c>
      <c r="D621" s="292" t="s">
        <v>259</v>
      </c>
      <c r="E621" s="226" t="s">
        <v>846</v>
      </c>
      <c r="F621" s="227" t="s">
        <v>847</v>
      </c>
      <c r="G621" s="228" t="s">
        <v>773</v>
      </c>
      <c r="H621" s="229">
        <v>1</v>
      </c>
      <c r="I621" s="230"/>
      <c r="J621" s="231">
        <f>ROUND(I621*H621,2)</f>
        <v>0</v>
      </c>
      <c r="K621" s="227" t="s">
        <v>1</v>
      </c>
      <c r="L621" s="43"/>
      <c r="M621" s="232" t="s">
        <v>1</v>
      </c>
      <c r="N621" s="233" t="s">
        <v>45</v>
      </c>
      <c r="O621" s="86"/>
      <c r="P621" s="234">
        <f>O621*H621</f>
        <v>0</v>
      </c>
      <c r="Q621" s="234">
        <v>0</v>
      </c>
      <c r="R621" s="234">
        <f>Q621*H621</f>
        <v>0</v>
      </c>
      <c r="S621" s="234">
        <v>0</v>
      </c>
      <c r="T621" s="235">
        <f>S621*H621</f>
        <v>0</v>
      </c>
      <c r="AR621" s="236" t="s">
        <v>264</v>
      </c>
      <c r="AT621" s="236" t="s">
        <v>259</v>
      </c>
      <c r="AU621" s="236" t="s">
        <v>89</v>
      </c>
      <c r="AY621" s="17" t="s">
        <v>257</v>
      </c>
      <c r="BE621" s="237">
        <f>IF(N621="základní",J621,0)</f>
        <v>0</v>
      </c>
      <c r="BF621" s="237">
        <f>IF(N621="snížená",J621,0)</f>
        <v>0</v>
      </c>
      <c r="BG621" s="237">
        <f>IF(N621="zákl. přenesená",J621,0)</f>
        <v>0</v>
      </c>
      <c r="BH621" s="237">
        <f>IF(N621="sníž. přenesená",J621,0)</f>
        <v>0</v>
      </c>
      <c r="BI621" s="237">
        <f>IF(N621="nulová",J621,0)</f>
        <v>0</v>
      </c>
      <c r="BJ621" s="17" t="s">
        <v>21</v>
      </c>
      <c r="BK621" s="237">
        <f>ROUND(I621*H621,2)</f>
        <v>0</v>
      </c>
      <c r="BL621" s="17" t="s">
        <v>264</v>
      </c>
      <c r="BM621" s="236" t="s">
        <v>848</v>
      </c>
    </row>
    <row r="622" spans="2:51" s="13" customFormat="1" ht="12">
      <c r="B622" s="249"/>
      <c r="C622" s="250"/>
      <c r="D622" s="240" t="s">
        <v>266</v>
      </c>
      <c r="E622" s="251" t="s">
        <v>1</v>
      </c>
      <c r="F622" s="252" t="s">
        <v>849</v>
      </c>
      <c r="G622" s="250"/>
      <c r="H622" s="253">
        <v>1</v>
      </c>
      <c r="I622" s="254"/>
      <c r="J622" s="250"/>
      <c r="K622" s="250"/>
      <c r="L622" s="255"/>
      <c r="M622" s="256"/>
      <c r="N622" s="257"/>
      <c r="O622" s="257"/>
      <c r="P622" s="257"/>
      <c r="Q622" s="257"/>
      <c r="R622" s="257"/>
      <c r="S622" s="257"/>
      <c r="T622" s="258"/>
      <c r="AT622" s="259" t="s">
        <v>266</v>
      </c>
      <c r="AU622" s="259" t="s">
        <v>89</v>
      </c>
      <c r="AV622" s="13" t="s">
        <v>89</v>
      </c>
      <c r="AW622" s="13" t="s">
        <v>36</v>
      </c>
      <c r="AX622" s="13" t="s">
        <v>80</v>
      </c>
      <c r="AY622" s="259" t="s">
        <v>257</v>
      </c>
    </row>
    <row r="623" spans="2:51" s="15" customFormat="1" ht="12">
      <c r="B623" s="271"/>
      <c r="C623" s="272"/>
      <c r="D623" s="240" t="s">
        <v>266</v>
      </c>
      <c r="E623" s="273" t="s">
        <v>1</v>
      </c>
      <c r="F623" s="274" t="s">
        <v>286</v>
      </c>
      <c r="G623" s="272"/>
      <c r="H623" s="275">
        <v>1</v>
      </c>
      <c r="I623" s="276"/>
      <c r="J623" s="272"/>
      <c r="K623" s="272"/>
      <c r="L623" s="277"/>
      <c r="M623" s="278"/>
      <c r="N623" s="279"/>
      <c r="O623" s="279"/>
      <c r="P623" s="279"/>
      <c r="Q623" s="279"/>
      <c r="R623" s="279"/>
      <c r="S623" s="279"/>
      <c r="T623" s="280"/>
      <c r="AT623" s="281" t="s">
        <v>266</v>
      </c>
      <c r="AU623" s="281" t="s">
        <v>89</v>
      </c>
      <c r="AV623" s="15" t="s">
        <v>264</v>
      </c>
      <c r="AW623" s="15" t="s">
        <v>36</v>
      </c>
      <c r="AX623" s="15" t="s">
        <v>21</v>
      </c>
      <c r="AY623" s="281" t="s">
        <v>257</v>
      </c>
    </row>
    <row r="624" spans="2:65" s="1" customFormat="1" ht="36" customHeight="1">
      <c r="B624" s="38"/>
      <c r="C624" s="225" t="s">
        <v>27</v>
      </c>
      <c r="D624" s="225" t="s">
        <v>259</v>
      </c>
      <c r="E624" s="226" t="s">
        <v>850</v>
      </c>
      <c r="F624" s="227" t="s">
        <v>851</v>
      </c>
      <c r="G624" s="228" t="s">
        <v>454</v>
      </c>
      <c r="H624" s="229">
        <v>43</v>
      </c>
      <c r="I624" s="230"/>
      <c r="J624" s="231">
        <f>ROUND(I624*H624,2)</f>
        <v>0</v>
      </c>
      <c r="K624" s="227" t="s">
        <v>1</v>
      </c>
      <c r="L624" s="43"/>
      <c r="M624" s="232" t="s">
        <v>1</v>
      </c>
      <c r="N624" s="233" t="s">
        <v>45</v>
      </c>
      <c r="O624" s="86"/>
      <c r="P624" s="234">
        <f>O624*H624</f>
        <v>0</v>
      </c>
      <c r="Q624" s="234">
        <v>0</v>
      </c>
      <c r="R624" s="234">
        <f>Q624*H624</f>
        <v>0</v>
      </c>
      <c r="S624" s="234">
        <v>0.015</v>
      </c>
      <c r="T624" s="235">
        <f>S624*H624</f>
        <v>0.645</v>
      </c>
      <c r="AR624" s="236" t="s">
        <v>264</v>
      </c>
      <c r="AT624" s="236" t="s">
        <v>259</v>
      </c>
      <c r="AU624" s="236" t="s">
        <v>89</v>
      </c>
      <c r="AY624" s="17" t="s">
        <v>257</v>
      </c>
      <c r="BE624" s="237">
        <f>IF(N624="základní",J624,0)</f>
        <v>0</v>
      </c>
      <c r="BF624" s="237">
        <f>IF(N624="snížená",J624,0)</f>
        <v>0</v>
      </c>
      <c r="BG624" s="237">
        <f>IF(N624="zákl. přenesená",J624,0)</f>
        <v>0</v>
      </c>
      <c r="BH624" s="237">
        <f>IF(N624="sníž. přenesená",J624,0)</f>
        <v>0</v>
      </c>
      <c r="BI624" s="237">
        <f>IF(N624="nulová",J624,0)</f>
        <v>0</v>
      </c>
      <c r="BJ624" s="17" t="s">
        <v>21</v>
      </c>
      <c r="BK624" s="237">
        <f>ROUND(I624*H624,2)</f>
        <v>0</v>
      </c>
      <c r="BL624" s="17" t="s">
        <v>264</v>
      </c>
      <c r="BM624" s="236" t="s">
        <v>852</v>
      </c>
    </row>
    <row r="625" spans="2:51" s="13" customFormat="1" ht="12">
      <c r="B625" s="249"/>
      <c r="C625" s="250"/>
      <c r="D625" s="240" t="s">
        <v>266</v>
      </c>
      <c r="E625" s="251" t="s">
        <v>1</v>
      </c>
      <c r="F625" s="252" t="s">
        <v>853</v>
      </c>
      <c r="G625" s="250"/>
      <c r="H625" s="253">
        <v>43</v>
      </c>
      <c r="I625" s="254"/>
      <c r="J625" s="250"/>
      <c r="K625" s="250"/>
      <c r="L625" s="255"/>
      <c r="M625" s="256"/>
      <c r="N625" s="257"/>
      <c r="O625" s="257"/>
      <c r="P625" s="257"/>
      <c r="Q625" s="257"/>
      <c r="R625" s="257"/>
      <c r="S625" s="257"/>
      <c r="T625" s="258"/>
      <c r="AT625" s="259" t="s">
        <v>266</v>
      </c>
      <c r="AU625" s="259" t="s">
        <v>89</v>
      </c>
      <c r="AV625" s="13" t="s">
        <v>89</v>
      </c>
      <c r="AW625" s="13" t="s">
        <v>36</v>
      </c>
      <c r="AX625" s="13" t="s">
        <v>80</v>
      </c>
      <c r="AY625" s="259" t="s">
        <v>257</v>
      </c>
    </row>
    <row r="626" spans="2:51" s="15" customFormat="1" ht="12">
      <c r="B626" s="271"/>
      <c r="C626" s="272"/>
      <c r="D626" s="240" t="s">
        <v>266</v>
      </c>
      <c r="E626" s="273" t="s">
        <v>1</v>
      </c>
      <c r="F626" s="274" t="s">
        <v>286</v>
      </c>
      <c r="G626" s="272"/>
      <c r="H626" s="275">
        <v>43</v>
      </c>
      <c r="I626" s="276"/>
      <c r="J626" s="272"/>
      <c r="K626" s="272"/>
      <c r="L626" s="277"/>
      <c r="M626" s="278"/>
      <c r="N626" s="279"/>
      <c r="O626" s="279"/>
      <c r="P626" s="279"/>
      <c r="Q626" s="279"/>
      <c r="R626" s="279"/>
      <c r="S626" s="279"/>
      <c r="T626" s="280"/>
      <c r="AT626" s="281" t="s">
        <v>266</v>
      </c>
      <c r="AU626" s="281" t="s">
        <v>89</v>
      </c>
      <c r="AV626" s="15" t="s">
        <v>264</v>
      </c>
      <c r="AW626" s="15" t="s">
        <v>36</v>
      </c>
      <c r="AX626" s="15" t="s">
        <v>21</v>
      </c>
      <c r="AY626" s="281" t="s">
        <v>257</v>
      </c>
    </row>
    <row r="627" spans="2:65" s="1" customFormat="1" ht="24" customHeight="1">
      <c r="B627" s="38"/>
      <c r="C627" s="225" t="s">
        <v>854</v>
      </c>
      <c r="D627" s="225" t="s">
        <v>259</v>
      </c>
      <c r="E627" s="226" t="s">
        <v>855</v>
      </c>
      <c r="F627" s="227" t="s">
        <v>856</v>
      </c>
      <c r="G627" s="228" t="s">
        <v>454</v>
      </c>
      <c r="H627" s="229">
        <v>30.1</v>
      </c>
      <c r="I627" s="230"/>
      <c r="J627" s="231">
        <f>ROUND(I627*H627,2)</f>
        <v>0</v>
      </c>
      <c r="K627" s="227" t="s">
        <v>1</v>
      </c>
      <c r="L627" s="43"/>
      <c r="M627" s="232" t="s">
        <v>1</v>
      </c>
      <c r="N627" s="233" t="s">
        <v>45</v>
      </c>
      <c r="O627" s="86"/>
      <c r="P627" s="234">
        <f>O627*H627</f>
        <v>0</v>
      </c>
      <c r="Q627" s="234">
        <v>0</v>
      </c>
      <c r="R627" s="234">
        <f>Q627*H627</f>
        <v>0</v>
      </c>
      <c r="S627" s="234">
        <v>0</v>
      </c>
      <c r="T627" s="235">
        <f>S627*H627</f>
        <v>0</v>
      </c>
      <c r="AR627" s="236" t="s">
        <v>264</v>
      </c>
      <c r="AT627" s="236" t="s">
        <v>259</v>
      </c>
      <c r="AU627" s="236" t="s">
        <v>89</v>
      </c>
      <c r="AY627" s="17" t="s">
        <v>257</v>
      </c>
      <c r="BE627" s="237">
        <f>IF(N627="základní",J627,0)</f>
        <v>0</v>
      </c>
      <c r="BF627" s="237">
        <f>IF(N627="snížená",J627,0)</f>
        <v>0</v>
      </c>
      <c r="BG627" s="237">
        <f>IF(N627="zákl. přenesená",J627,0)</f>
        <v>0</v>
      </c>
      <c r="BH627" s="237">
        <f>IF(N627="sníž. přenesená",J627,0)</f>
        <v>0</v>
      </c>
      <c r="BI627" s="237">
        <f>IF(N627="nulová",J627,0)</f>
        <v>0</v>
      </c>
      <c r="BJ627" s="17" t="s">
        <v>21</v>
      </c>
      <c r="BK627" s="237">
        <f>ROUND(I627*H627,2)</f>
        <v>0</v>
      </c>
      <c r="BL627" s="17" t="s">
        <v>264</v>
      </c>
      <c r="BM627" s="236" t="s">
        <v>857</v>
      </c>
    </row>
    <row r="628" spans="2:65" s="1" customFormat="1" ht="48" customHeight="1">
      <c r="B628" s="38"/>
      <c r="C628" s="225" t="s">
        <v>858</v>
      </c>
      <c r="D628" s="292" t="s">
        <v>259</v>
      </c>
      <c r="E628" s="226" t="s">
        <v>859</v>
      </c>
      <c r="F628" s="227" t="s">
        <v>860</v>
      </c>
      <c r="G628" s="228" t="s">
        <v>773</v>
      </c>
      <c r="H628" s="229">
        <v>1</v>
      </c>
      <c r="I628" s="230"/>
      <c r="J628" s="231">
        <f>ROUND(I628*H628,2)</f>
        <v>0</v>
      </c>
      <c r="K628" s="227" t="s">
        <v>1</v>
      </c>
      <c r="L628" s="43"/>
      <c r="M628" s="232" t="s">
        <v>1</v>
      </c>
      <c r="N628" s="233" t="s">
        <v>45</v>
      </c>
      <c r="O628" s="86"/>
      <c r="P628" s="234">
        <f>O628*H628</f>
        <v>0</v>
      </c>
      <c r="Q628" s="234">
        <v>0</v>
      </c>
      <c r="R628" s="234">
        <f>Q628*H628</f>
        <v>0</v>
      </c>
      <c r="S628" s="234">
        <v>0</v>
      </c>
      <c r="T628" s="235">
        <f>S628*H628</f>
        <v>0</v>
      </c>
      <c r="AR628" s="236" t="s">
        <v>264</v>
      </c>
      <c r="AT628" s="236" t="s">
        <v>259</v>
      </c>
      <c r="AU628" s="236" t="s">
        <v>89</v>
      </c>
      <c r="AY628" s="17" t="s">
        <v>257</v>
      </c>
      <c r="BE628" s="237">
        <f>IF(N628="základní",J628,0)</f>
        <v>0</v>
      </c>
      <c r="BF628" s="237">
        <f>IF(N628="snížená",J628,0)</f>
        <v>0</v>
      </c>
      <c r="BG628" s="237">
        <f>IF(N628="zákl. přenesená",J628,0)</f>
        <v>0</v>
      </c>
      <c r="BH628" s="237">
        <f>IF(N628="sníž. přenesená",J628,0)</f>
        <v>0</v>
      </c>
      <c r="BI628" s="237">
        <f>IF(N628="nulová",J628,0)</f>
        <v>0</v>
      </c>
      <c r="BJ628" s="17" t="s">
        <v>21</v>
      </c>
      <c r="BK628" s="237">
        <f>ROUND(I628*H628,2)</f>
        <v>0</v>
      </c>
      <c r="BL628" s="17" t="s">
        <v>264</v>
      </c>
      <c r="BM628" s="236" t="s">
        <v>861</v>
      </c>
    </row>
    <row r="629" spans="2:51" s="13" customFormat="1" ht="12">
      <c r="B629" s="249"/>
      <c r="C629" s="250"/>
      <c r="D629" s="240" t="s">
        <v>266</v>
      </c>
      <c r="E629" s="251" t="s">
        <v>1</v>
      </c>
      <c r="F629" s="252" t="s">
        <v>862</v>
      </c>
      <c r="G629" s="250"/>
      <c r="H629" s="253">
        <v>1</v>
      </c>
      <c r="I629" s="254"/>
      <c r="J629" s="250"/>
      <c r="K629" s="250"/>
      <c r="L629" s="255"/>
      <c r="M629" s="256"/>
      <c r="N629" s="257"/>
      <c r="O629" s="257"/>
      <c r="P629" s="257"/>
      <c r="Q629" s="257"/>
      <c r="R629" s="257"/>
      <c r="S629" s="257"/>
      <c r="T629" s="258"/>
      <c r="AT629" s="259" t="s">
        <v>266</v>
      </c>
      <c r="AU629" s="259" t="s">
        <v>89</v>
      </c>
      <c r="AV629" s="13" t="s">
        <v>89</v>
      </c>
      <c r="AW629" s="13" t="s">
        <v>36</v>
      </c>
      <c r="AX629" s="13" t="s">
        <v>80</v>
      </c>
      <c r="AY629" s="259" t="s">
        <v>257</v>
      </c>
    </row>
    <row r="630" spans="2:51" s="15" customFormat="1" ht="12">
      <c r="B630" s="271"/>
      <c r="C630" s="272"/>
      <c r="D630" s="240" t="s">
        <v>266</v>
      </c>
      <c r="E630" s="273" t="s">
        <v>1</v>
      </c>
      <c r="F630" s="274" t="s">
        <v>286</v>
      </c>
      <c r="G630" s="272"/>
      <c r="H630" s="275">
        <v>1</v>
      </c>
      <c r="I630" s="276"/>
      <c r="J630" s="272"/>
      <c r="K630" s="272"/>
      <c r="L630" s="277"/>
      <c r="M630" s="278"/>
      <c r="N630" s="279"/>
      <c r="O630" s="279"/>
      <c r="P630" s="279"/>
      <c r="Q630" s="279"/>
      <c r="R630" s="279"/>
      <c r="S630" s="279"/>
      <c r="T630" s="280"/>
      <c r="AT630" s="281" t="s">
        <v>266</v>
      </c>
      <c r="AU630" s="281" t="s">
        <v>89</v>
      </c>
      <c r="AV630" s="15" t="s">
        <v>264</v>
      </c>
      <c r="AW630" s="15" t="s">
        <v>36</v>
      </c>
      <c r="AX630" s="15" t="s">
        <v>21</v>
      </c>
      <c r="AY630" s="281" t="s">
        <v>257</v>
      </c>
    </row>
    <row r="631" spans="2:65" s="1" customFormat="1" ht="36" customHeight="1">
      <c r="B631" s="38"/>
      <c r="C631" s="225" t="s">
        <v>863</v>
      </c>
      <c r="D631" s="225" t="s">
        <v>259</v>
      </c>
      <c r="E631" s="226" t="s">
        <v>864</v>
      </c>
      <c r="F631" s="227" t="s">
        <v>865</v>
      </c>
      <c r="G631" s="228" t="s">
        <v>843</v>
      </c>
      <c r="H631" s="229">
        <v>2</v>
      </c>
      <c r="I631" s="230"/>
      <c r="J631" s="231">
        <f>ROUND(I631*H631,2)</f>
        <v>0</v>
      </c>
      <c r="K631" s="227" t="s">
        <v>1</v>
      </c>
      <c r="L631" s="43"/>
      <c r="M631" s="232" t="s">
        <v>1</v>
      </c>
      <c r="N631" s="233" t="s">
        <v>45</v>
      </c>
      <c r="O631" s="86"/>
      <c r="P631" s="234">
        <f>O631*H631</f>
        <v>0</v>
      </c>
      <c r="Q631" s="234">
        <v>0</v>
      </c>
      <c r="R631" s="234">
        <f>Q631*H631</f>
        <v>0</v>
      </c>
      <c r="S631" s="234">
        <v>0</v>
      </c>
      <c r="T631" s="235">
        <f>S631*H631</f>
        <v>0</v>
      </c>
      <c r="AR631" s="236" t="s">
        <v>264</v>
      </c>
      <c r="AT631" s="236" t="s">
        <v>259</v>
      </c>
      <c r="AU631" s="236" t="s">
        <v>89</v>
      </c>
      <c r="AY631" s="17" t="s">
        <v>257</v>
      </c>
      <c r="BE631" s="237">
        <f>IF(N631="základní",J631,0)</f>
        <v>0</v>
      </c>
      <c r="BF631" s="237">
        <f>IF(N631="snížená",J631,0)</f>
        <v>0</v>
      </c>
      <c r="BG631" s="237">
        <f>IF(N631="zákl. přenesená",J631,0)</f>
        <v>0</v>
      </c>
      <c r="BH631" s="237">
        <f>IF(N631="sníž. přenesená",J631,0)</f>
        <v>0</v>
      </c>
      <c r="BI631" s="237">
        <f>IF(N631="nulová",J631,0)</f>
        <v>0</v>
      </c>
      <c r="BJ631" s="17" t="s">
        <v>21</v>
      </c>
      <c r="BK631" s="237">
        <f>ROUND(I631*H631,2)</f>
        <v>0</v>
      </c>
      <c r="BL631" s="17" t="s">
        <v>264</v>
      </c>
      <c r="BM631" s="236" t="s">
        <v>866</v>
      </c>
    </row>
    <row r="632" spans="2:51" s="13" customFormat="1" ht="12">
      <c r="B632" s="249"/>
      <c r="C632" s="250"/>
      <c r="D632" s="240" t="s">
        <v>266</v>
      </c>
      <c r="E632" s="251" t="s">
        <v>1</v>
      </c>
      <c r="F632" s="252" t="s">
        <v>867</v>
      </c>
      <c r="G632" s="250"/>
      <c r="H632" s="253">
        <v>2</v>
      </c>
      <c r="I632" s="254"/>
      <c r="J632" s="250"/>
      <c r="K632" s="250"/>
      <c r="L632" s="255"/>
      <c r="M632" s="256"/>
      <c r="N632" s="257"/>
      <c r="O632" s="257"/>
      <c r="P632" s="257"/>
      <c r="Q632" s="257"/>
      <c r="R632" s="257"/>
      <c r="S632" s="257"/>
      <c r="T632" s="258"/>
      <c r="AT632" s="259" t="s">
        <v>266</v>
      </c>
      <c r="AU632" s="259" t="s">
        <v>89</v>
      </c>
      <c r="AV632" s="13" t="s">
        <v>89</v>
      </c>
      <c r="AW632" s="13" t="s">
        <v>36</v>
      </c>
      <c r="AX632" s="13" t="s">
        <v>80</v>
      </c>
      <c r="AY632" s="259" t="s">
        <v>257</v>
      </c>
    </row>
    <row r="633" spans="2:51" s="15" customFormat="1" ht="12">
      <c r="B633" s="271"/>
      <c r="C633" s="272"/>
      <c r="D633" s="240" t="s">
        <v>266</v>
      </c>
      <c r="E633" s="273" t="s">
        <v>1</v>
      </c>
      <c r="F633" s="274" t="s">
        <v>286</v>
      </c>
      <c r="G633" s="272"/>
      <c r="H633" s="275">
        <v>2</v>
      </c>
      <c r="I633" s="276"/>
      <c r="J633" s="272"/>
      <c r="K633" s="272"/>
      <c r="L633" s="277"/>
      <c r="M633" s="278"/>
      <c r="N633" s="279"/>
      <c r="O633" s="279"/>
      <c r="P633" s="279"/>
      <c r="Q633" s="279"/>
      <c r="R633" s="279"/>
      <c r="S633" s="279"/>
      <c r="T633" s="280"/>
      <c r="AT633" s="281" t="s">
        <v>266</v>
      </c>
      <c r="AU633" s="281" t="s">
        <v>89</v>
      </c>
      <c r="AV633" s="15" t="s">
        <v>264</v>
      </c>
      <c r="AW633" s="15" t="s">
        <v>36</v>
      </c>
      <c r="AX633" s="15" t="s">
        <v>21</v>
      </c>
      <c r="AY633" s="281" t="s">
        <v>257</v>
      </c>
    </row>
    <row r="634" spans="2:65" s="1" customFormat="1" ht="48" customHeight="1">
      <c r="B634" s="38"/>
      <c r="C634" s="225" t="s">
        <v>868</v>
      </c>
      <c r="D634" s="225" t="s">
        <v>259</v>
      </c>
      <c r="E634" s="226" t="s">
        <v>869</v>
      </c>
      <c r="F634" s="227" t="s">
        <v>870</v>
      </c>
      <c r="G634" s="228" t="s">
        <v>843</v>
      </c>
      <c r="H634" s="229">
        <v>18</v>
      </c>
      <c r="I634" s="230"/>
      <c r="J634" s="231">
        <f>ROUND(I634*H634,2)</f>
        <v>0</v>
      </c>
      <c r="K634" s="227" t="s">
        <v>1</v>
      </c>
      <c r="L634" s="43"/>
      <c r="M634" s="232" t="s">
        <v>1</v>
      </c>
      <c r="N634" s="233" t="s">
        <v>45</v>
      </c>
      <c r="O634" s="86"/>
      <c r="P634" s="234">
        <f>O634*H634</f>
        <v>0</v>
      </c>
      <c r="Q634" s="234">
        <v>0</v>
      </c>
      <c r="R634" s="234">
        <f>Q634*H634</f>
        <v>0</v>
      </c>
      <c r="S634" s="234">
        <v>0.001</v>
      </c>
      <c r="T634" s="235">
        <f>S634*H634</f>
        <v>0.018000000000000002</v>
      </c>
      <c r="AR634" s="236" t="s">
        <v>264</v>
      </c>
      <c r="AT634" s="236" t="s">
        <v>259</v>
      </c>
      <c r="AU634" s="236" t="s">
        <v>89</v>
      </c>
      <c r="AY634" s="17" t="s">
        <v>257</v>
      </c>
      <c r="BE634" s="237">
        <f>IF(N634="základní",J634,0)</f>
        <v>0</v>
      </c>
      <c r="BF634" s="237">
        <f>IF(N634="snížená",J634,0)</f>
        <v>0</v>
      </c>
      <c r="BG634" s="237">
        <f>IF(N634="zákl. přenesená",J634,0)</f>
        <v>0</v>
      </c>
      <c r="BH634" s="237">
        <f>IF(N634="sníž. přenesená",J634,0)</f>
        <v>0</v>
      </c>
      <c r="BI634" s="237">
        <f>IF(N634="nulová",J634,0)</f>
        <v>0</v>
      </c>
      <c r="BJ634" s="17" t="s">
        <v>21</v>
      </c>
      <c r="BK634" s="237">
        <f>ROUND(I634*H634,2)</f>
        <v>0</v>
      </c>
      <c r="BL634" s="17" t="s">
        <v>264</v>
      </c>
      <c r="BM634" s="236" t="s">
        <v>871</v>
      </c>
    </row>
    <row r="635" spans="2:51" s="13" customFormat="1" ht="12">
      <c r="B635" s="249"/>
      <c r="C635" s="250"/>
      <c r="D635" s="240" t="s">
        <v>266</v>
      </c>
      <c r="E635" s="251" t="s">
        <v>1</v>
      </c>
      <c r="F635" s="252" t="s">
        <v>872</v>
      </c>
      <c r="G635" s="250"/>
      <c r="H635" s="253">
        <v>18</v>
      </c>
      <c r="I635" s="254"/>
      <c r="J635" s="250"/>
      <c r="K635" s="250"/>
      <c r="L635" s="255"/>
      <c r="M635" s="256"/>
      <c r="N635" s="257"/>
      <c r="O635" s="257"/>
      <c r="P635" s="257"/>
      <c r="Q635" s="257"/>
      <c r="R635" s="257"/>
      <c r="S635" s="257"/>
      <c r="T635" s="258"/>
      <c r="AT635" s="259" t="s">
        <v>266</v>
      </c>
      <c r="AU635" s="259" t="s">
        <v>89</v>
      </c>
      <c r="AV635" s="13" t="s">
        <v>89</v>
      </c>
      <c r="AW635" s="13" t="s">
        <v>36</v>
      </c>
      <c r="AX635" s="13" t="s">
        <v>80</v>
      </c>
      <c r="AY635" s="259" t="s">
        <v>257</v>
      </c>
    </row>
    <row r="636" spans="2:51" s="15" customFormat="1" ht="12">
      <c r="B636" s="271"/>
      <c r="C636" s="272"/>
      <c r="D636" s="240" t="s">
        <v>266</v>
      </c>
      <c r="E636" s="273" t="s">
        <v>1</v>
      </c>
      <c r="F636" s="274" t="s">
        <v>286</v>
      </c>
      <c r="G636" s="272"/>
      <c r="H636" s="275">
        <v>18</v>
      </c>
      <c r="I636" s="276"/>
      <c r="J636" s="272"/>
      <c r="K636" s="272"/>
      <c r="L636" s="277"/>
      <c r="M636" s="278"/>
      <c r="N636" s="279"/>
      <c r="O636" s="279"/>
      <c r="P636" s="279"/>
      <c r="Q636" s="279"/>
      <c r="R636" s="279"/>
      <c r="S636" s="279"/>
      <c r="T636" s="280"/>
      <c r="AT636" s="281" t="s">
        <v>266</v>
      </c>
      <c r="AU636" s="281" t="s">
        <v>89</v>
      </c>
      <c r="AV636" s="15" t="s">
        <v>264</v>
      </c>
      <c r="AW636" s="15" t="s">
        <v>36</v>
      </c>
      <c r="AX636" s="15" t="s">
        <v>21</v>
      </c>
      <c r="AY636" s="281" t="s">
        <v>257</v>
      </c>
    </row>
    <row r="637" spans="2:65" s="1" customFormat="1" ht="60" customHeight="1">
      <c r="B637" s="38"/>
      <c r="C637" s="225" t="s">
        <v>873</v>
      </c>
      <c r="D637" s="292" t="s">
        <v>259</v>
      </c>
      <c r="E637" s="226" t="s">
        <v>874</v>
      </c>
      <c r="F637" s="227" t="s">
        <v>875</v>
      </c>
      <c r="G637" s="228" t="s">
        <v>773</v>
      </c>
      <c r="H637" s="229">
        <v>1</v>
      </c>
      <c r="I637" s="230"/>
      <c r="J637" s="231">
        <f>ROUND(I637*H637,2)</f>
        <v>0</v>
      </c>
      <c r="K637" s="227" t="s">
        <v>1</v>
      </c>
      <c r="L637" s="43"/>
      <c r="M637" s="232" t="s">
        <v>1</v>
      </c>
      <c r="N637" s="233" t="s">
        <v>45</v>
      </c>
      <c r="O637" s="86"/>
      <c r="P637" s="234">
        <f>O637*H637</f>
        <v>0</v>
      </c>
      <c r="Q637" s="234">
        <v>0</v>
      </c>
      <c r="R637" s="234">
        <f>Q637*H637</f>
        <v>0</v>
      </c>
      <c r="S637" s="234">
        <v>0.2</v>
      </c>
      <c r="T637" s="235">
        <f>S637*H637</f>
        <v>0.2</v>
      </c>
      <c r="AR637" s="236" t="s">
        <v>264</v>
      </c>
      <c r="AT637" s="236" t="s">
        <v>259</v>
      </c>
      <c r="AU637" s="236" t="s">
        <v>89</v>
      </c>
      <c r="AY637" s="17" t="s">
        <v>257</v>
      </c>
      <c r="BE637" s="237">
        <f>IF(N637="základní",J637,0)</f>
        <v>0</v>
      </c>
      <c r="BF637" s="237">
        <f>IF(N637="snížená",J637,0)</f>
        <v>0</v>
      </c>
      <c r="BG637" s="237">
        <f>IF(N637="zákl. přenesená",J637,0)</f>
        <v>0</v>
      </c>
      <c r="BH637" s="237">
        <f>IF(N637="sníž. přenesená",J637,0)</f>
        <v>0</v>
      </c>
      <c r="BI637" s="237">
        <f>IF(N637="nulová",J637,0)</f>
        <v>0</v>
      </c>
      <c r="BJ637" s="17" t="s">
        <v>21</v>
      </c>
      <c r="BK637" s="237">
        <f>ROUND(I637*H637,2)</f>
        <v>0</v>
      </c>
      <c r="BL637" s="17" t="s">
        <v>264</v>
      </c>
      <c r="BM637" s="236" t="s">
        <v>876</v>
      </c>
    </row>
    <row r="638" spans="2:51" s="13" customFormat="1" ht="12">
      <c r="B638" s="249"/>
      <c r="C638" s="250"/>
      <c r="D638" s="240" t="s">
        <v>266</v>
      </c>
      <c r="E638" s="251" t="s">
        <v>1</v>
      </c>
      <c r="F638" s="252" t="s">
        <v>877</v>
      </c>
      <c r="G638" s="250"/>
      <c r="H638" s="253">
        <v>1</v>
      </c>
      <c r="I638" s="254"/>
      <c r="J638" s="250"/>
      <c r="K638" s="250"/>
      <c r="L638" s="255"/>
      <c r="M638" s="256"/>
      <c r="N638" s="257"/>
      <c r="O638" s="257"/>
      <c r="P638" s="257"/>
      <c r="Q638" s="257"/>
      <c r="R638" s="257"/>
      <c r="S638" s="257"/>
      <c r="T638" s="258"/>
      <c r="AT638" s="259" t="s">
        <v>266</v>
      </c>
      <c r="AU638" s="259" t="s">
        <v>89</v>
      </c>
      <c r="AV638" s="13" t="s">
        <v>89</v>
      </c>
      <c r="AW638" s="13" t="s">
        <v>36</v>
      </c>
      <c r="AX638" s="13" t="s">
        <v>80</v>
      </c>
      <c r="AY638" s="259" t="s">
        <v>257</v>
      </c>
    </row>
    <row r="639" spans="2:51" s="15" customFormat="1" ht="12">
      <c r="B639" s="271"/>
      <c r="C639" s="272"/>
      <c r="D639" s="240" t="s">
        <v>266</v>
      </c>
      <c r="E639" s="273" t="s">
        <v>1</v>
      </c>
      <c r="F639" s="274" t="s">
        <v>286</v>
      </c>
      <c r="G639" s="272"/>
      <c r="H639" s="275">
        <v>1</v>
      </c>
      <c r="I639" s="276"/>
      <c r="J639" s="272"/>
      <c r="K639" s="272"/>
      <c r="L639" s="277"/>
      <c r="M639" s="278"/>
      <c r="N639" s="279"/>
      <c r="O639" s="279"/>
      <c r="P639" s="279"/>
      <c r="Q639" s="279"/>
      <c r="R639" s="279"/>
      <c r="S639" s="279"/>
      <c r="T639" s="280"/>
      <c r="AT639" s="281" t="s">
        <v>266</v>
      </c>
      <c r="AU639" s="281" t="s">
        <v>89</v>
      </c>
      <c r="AV639" s="15" t="s">
        <v>264</v>
      </c>
      <c r="AW639" s="15" t="s">
        <v>36</v>
      </c>
      <c r="AX639" s="15" t="s">
        <v>21</v>
      </c>
      <c r="AY639" s="281" t="s">
        <v>257</v>
      </c>
    </row>
    <row r="640" spans="2:65" s="1" customFormat="1" ht="36" customHeight="1">
      <c r="B640" s="38"/>
      <c r="C640" s="225" t="s">
        <v>878</v>
      </c>
      <c r="D640" s="225" t="s">
        <v>259</v>
      </c>
      <c r="E640" s="226" t="s">
        <v>879</v>
      </c>
      <c r="F640" s="227" t="s">
        <v>880</v>
      </c>
      <c r="G640" s="228" t="s">
        <v>262</v>
      </c>
      <c r="H640" s="229">
        <v>200</v>
      </c>
      <c r="I640" s="230"/>
      <c r="J640" s="231">
        <f>ROUND(I640*H640,2)</f>
        <v>0</v>
      </c>
      <c r="K640" s="227" t="s">
        <v>1</v>
      </c>
      <c r="L640" s="43"/>
      <c r="M640" s="232" t="s">
        <v>1</v>
      </c>
      <c r="N640" s="233" t="s">
        <v>45</v>
      </c>
      <c r="O640" s="86"/>
      <c r="P640" s="234">
        <f>O640*H640</f>
        <v>0</v>
      </c>
      <c r="Q640" s="234">
        <v>0</v>
      </c>
      <c r="R640" s="234">
        <f>Q640*H640</f>
        <v>0</v>
      </c>
      <c r="S640" s="234">
        <v>0</v>
      </c>
      <c r="T640" s="235">
        <f>S640*H640</f>
        <v>0</v>
      </c>
      <c r="AR640" s="236" t="s">
        <v>264</v>
      </c>
      <c r="AT640" s="236" t="s">
        <v>259</v>
      </c>
      <c r="AU640" s="236" t="s">
        <v>89</v>
      </c>
      <c r="AY640" s="17" t="s">
        <v>257</v>
      </c>
      <c r="BE640" s="237">
        <f>IF(N640="základní",J640,0)</f>
        <v>0</v>
      </c>
      <c r="BF640" s="237">
        <f>IF(N640="snížená",J640,0)</f>
        <v>0</v>
      </c>
      <c r="BG640" s="237">
        <f>IF(N640="zákl. přenesená",J640,0)</f>
        <v>0</v>
      </c>
      <c r="BH640" s="237">
        <f>IF(N640="sníž. přenesená",J640,0)</f>
        <v>0</v>
      </c>
      <c r="BI640" s="237">
        <f>IF(N640="nulová",J640,0)</f>
        <v>0</v>
      </c>
      <c r="BJ640" s="17" t="s">
        <v>21</v>
      </c>
      <c r="BK640" s="237">
        <f>ROUND(I640*H640,2)</f>
        <v>0</v>
      </c>
      <c r="BL640" s="17" t="s">
        <v>264</v>
      </c>
      <c r="BM640" s="236" t="s">
        <v>881</v>
      </c>
    </row>
    <row r="641" spans="2:51" s="13" customFormat="1" ht="12">
      <c r="B641" s="249"/>
      <c r="C641" s="250"/>
      <c r="D641" s="240" t="s">
        <v>266</v>
      </c>
      <c r="E641" s="251" t="s">
        <v>1</v>
      </c>
      <c r="F641" s="252" t="s">
        <v>882</v>
      </c>
      <c r="G641" s="250"/>
      <c r="H641" s="253">
        <v>200</v>
      </c>
      <c r="I641" s="254"/>
      <c r="J641" s="250"/>
      <c r="K641" s="250"/>
      <c r="L641" s="255"/>
      <c r="M641" s="256"/>
      <c r="N641" s="257"/>
      <c r="O641" s="257"/>
      <c r="P641" s="257"/>
      <c r="Q641" s="257"/>
      <c r="R641" s="257"/>
      <c r="S641" s="257"/>
      <c r="T641" s="258"/>
      <c r="AT641" s="259" t="s">
        <v>266</v>
      </c>
      <c r="AU641" s="259" t="s">
        <v>89</v>
      </c>
      <c r="AV641" s="13" t="s">
        <v>89</v>
      </c>
      <c r="AW641" s="13" t="s">
        <v>36</v>
      </c>
      <c r="AX641" s="13" t="s">
        <v>80</v>
      </c>
      <c r="AY641" s="259" t="s">
        <v>257</v>
      </c>
    </row>
    <row r="642" spans="2:51" s="15" customFormat="1" ht="12">
      <c r="B642" s="271"/>
      <c r="C642" s="272"/>
      <c r="D642" s="240" t="s">
        <v>266</v>
      </c>
      <c r="E642" s="273" t="s">
        <v>1</v>
      </c>
      <c r="F642" s="274" t="s">
        <v>286</v>
      </c>
      <c r="G642" s="272"/>
      <c r="H642" s="275">
        <v>200</v>
      </c>
      <c r="I642" s="276"/>
      <c r="J642" s="272"/>
      <c r="K642" s="272"/>
      <c r="L642" s="277"/>
      <c r="M642" s="278"/>
      <c r="N642" s="279"/>
      <c r="O642" s="279"/>
      <c r="P642" s="279"/>
      <c r="Q642" s="279"/>
      <c r="R642" s="279"/>
      <c r="S642" s="279"/>
      <c r="T642" s="280"/>
      <c r="AT642" s="281" t="s">
        <v>266</v>
      </c>
      <c r="AU642" s="281" t="s">
        <v>89</v>
      </c>
      <c r="AV642" s="15" t="s">
        <v>264</v>
      </c>
      <c r="AW642" s="15" t="s">
        <v>36</v>
      </c>
      <c r="AX642" s="15" t="s">
        <v>21</v>
      </c>
      <c r="AY642" s="281" t="s">
        <v>257</v>
      </c>
    </row>
    <row r="643" spans="2:65" s="1" customFormat="1" ht="60" customHeight="1">
      <c r="B643" s="38"/>
      <c r="C643" s="225" t="s">
        <v>883</v>
      </c>
      <c r="D643" s="292" t="s">
        <v>259</v>
      </c>
      <c r="E643" s="226" t="s">
        <v>884</v>
      </c>
      <c r="F643" s="227" t="s">
        <v>885</v>
      </c>
      <c r="G643" s="228" t="s">
        <v>773</v>
      </c>
      <c r="H643" s="229">
        <v>1</v>
      </c>
      <c r="I643" s="230"/>
      <c r="J643" s="231">
        <f>ROUND(I643*H643,2)</f>
        <v>0</v>
      </c>
      <c r="K643" s="227" t="s">
        <v>1</v>
      </c>
      <c r="L643" s="43"/>
      <c r="M643" s="232" t="s">
        <v>1</v>
      </c>
      <c r="N643" s="233" t="s">
        <v>45</v>
      </c>
      <c r="O643" s="86"/>
      <c r="P643" s="234">
        <f>O643*H643</f>
        <v>0</v>
      </c>
      <c r="Q643" s="234">
        <v>0</v>
      </c>
      <c r="R643" s="234">
        <f>Q643*H643</f>
        <v>0</v>
      </c>
      <c r="S643" s="234">
        <v>0.6</v>
      </c>
      <c r="T643" s="235">
        <f>S643*H643</f>
        <v>0.6</v>
      </c>
      <c r="AR643" s="236" t="s">
        <v>264</v>
      </c>
      <c r="AT643" s="236" t="s">
        <v>259</v>
      </c>
      <c r="AU643" s="236" t="s">
        <v>89</v>
      </c>
      <c r="AY643" s="17" t="s">
        <v>257</v>
      </c>
      <c r="BE643" s="237">
        <f>IF(N643="základní",J643,0)</f>
        <v>0</v>
      </c>
      <c r="BF643" s="237">
        <f>IF(N643="snížená",J643,0)</f>
        <v>0</v>
      </c>
      <c r="BG643" s="237">
        <f>IF(N643="zákl. přenesená",J643,0)</f>
        <v>0</v>
      </c>
      <c r="BH643" s="237">
        <f>IF(N643="sníž. přenesená",J643,0)</f>
        <v>0</v>
      </c>
      <c r="BI643" s="237">
        <f>IF(N643="nulová",J643,0)</f>
        <v>0</v>
      </c>
      <c r="BJ643" s="17" t="s">
        <v>21</v>
      </c>
      <c r="BK643" s="237">
        <f>ROUND(I643*H643,2)</f>
        <v>0</v>
      </c>
      <c r="BL643" s="17" t="s">
        <v>264</v>
      </c>
      <c r="BM643" s="236" t="s">
        <v>886</v>
      </c>
    </row>
    <row r="644" spans="2:51" s="13" customFormat="1" ht="12">
      <c r="B644" s="249"/>
      <c r="C644" s="250"/>
      <c r="D644" s="240" t="s">
        <v>266</v>
      </c>
      <c r="E644" s="251" t="s">
        <v>1</v>
      </c>
      <c r="F644" s="252" t="s">
        <v>887</v>
      </c>
      <c r="G644" s="250"/>
      <c r="H644" s="253">
        <v>1</v>
      </c>
      <c r="I644" s="254"/>
      <c r="J644" s="250"/>
      <c r="K644" s="250"/>
      <c r="L644" s="255"/>
      <c r="M644" s="256"/>
      <c r="N644" s="257"/>
      <c r="O644" s="257"/>
      <c r="P644" s="257"/>
      <c r="Q644" s="257"/>
      <c r="R644" s="257"/>
      <c r="S644" s="257"/>
      <c r="T644" s="258"/>
      <c r="AT644" s="259" t="s">
        <v>266</v>
      </c>
      <c r="AU644" s="259" t="s">
        <v>89</v>
      </c>
      <c r="AV644" s="13" t="s">
        <v>89</v>
      </c>
      <c r="AW644" s="13" t="s">
        <v>36</v>
      </c>
      <c r="AX644" s="13" t="s">
        <v>80</v>
      </c>
      <c r="AY644" s="259" t="s">
        <v>257</v>
      </c>
    </row>
    <row r="645" spans="2:51" s="15" customFormat="1" ht="12">
      <c r="B645" s="271"/>
      <c r="C645" s="272"/>
      <c r="D645" s="240" t="s">
        <v>266</v>
      </c>
      <c r="E645" s="273" t="s">
        <v>1</v>
      </c>
      <c r="F645" s="274" t="s">
        <v>286</v>
      </c>
      <c r="G645" s="272"/>
      <c r="H645" s="275">
        <v>1</v>
      </c>
      <c r="I645" s="276"/>
      <c r="J645" s="272"/>
      <c r="K645" s="272"/>
      <c r="L645" s="277"/>
      <c r="M645" s="278"/>
      <c r="N645" s="279"/>
      <c r="O645" s="279"/>
      <c r="P645" s="279"/>
      <c r="Q645" s="279"/>
      <c r="R645" s="279"/>
      <c r="S645" s="279"/>
      <c r="T645" s="280"/>
      <c r="AT645" s="281" t="s">
        <v>266</v>
      </c>
      <c r="AU645" s="281" t="s">
        <v>89</v>
      </c>
      <c r="AV645" s="15" t="s">
        <v>264</v>
      </c>
      <c r="AW645" s="15" t="s">
        <v>36</v>
      </c>
      <c r="AX645" s="15" t="s">
        <v>21</v>
      </c>
      <c r="AY645" s="281" t="s">
        <v>257</v>
      </c>
    </row>
    <row r="646" spans="2:65" s="1" customFormat="1" ht="60" customHeight="1">
      <c r="B646" s="38"/>
      <c r="C646" s="225" t="s">
        <v>888</v>
      </c>
      <c r="D646" s="292" t="s">
        <v>259</v>
      </c>
      <c r="E646" s="226" t="s">
        <v>889</v>
      </c>
      <c r="F646" s="227" t="s">
        <v>890</v>
      </c>
      <c r="G646" s="228" t="s">
        <v>773</v>
      </c>
      <c r="H646" s="229">
        <v>1</v>
      </c>
      <c r="I646" s="230"/>
      <c r="J646" s="231">
        <f>ROUND(I646*H646,2)</f>
        <v>0</v>
      </c>
      <c r="K646" s="227" t="s">
        <v>1</v>
      </c>
      <c r="L646" s="43"/>
      <c r="M646" s="232" t="s">
        <v>1</v>
      </c>
      <c r="N646" s="233" t="s">
        <v>45</v>
      </c>
      <c r="O646" s="86"/>
      <c r="P646" s="234">
        <f>O646*H646</f>
        <v>0</v>
      </c>
      <c r="Q646" s="234">
        <v>0</v>
      </c>
      <c r="R646" s="234">
        <f>Q646*H646</f>
        <v>0</v>
      </c>
      <c r="S646" s="234">
        <v>0</v>
      </c>
      <c r="T646" s="235">
        <f>S646*H646</f>
        <v>0</v>
      </c>
      <c r="AR646" s="236" t="s">
        <v>264</v>
      </c>
      <c r="AT646" s="236" t="s">
        <v>259</v>
      </c>
      <c r="AU646" s="236" t="s">
        <v>89</v>
      </c>
      <c r="AY646" s="17" t="s">
        <v>257</v>
      </c>
      <c r="BE646" s="237">
        <f>IF(N646="základní",J646,0)</f>
        <v>0</v>
      </c>
      <c r="BF646" s="237">
        <f>IF(N646="snížená",J646,0)</f>
        <v>0</v>
      </c>
      <c r="BG646" s="237">
        <f>IF(N646="zákl. přenesená",J646,0)</f>
        <v>0</v>
      </c>
      <c r="BH646" s="237">
        <f>IF(N646="sníž. přenesená",J646,0)</f>
        <v>0</v>
      </c>
      <c r="BI646" s="237">
        <f>IF(N646="nulová",J646,0)</f>
        <v>0</v>
      </c>
      <c r="BJ646" s="17" t="s">
        <v>21</v>
      </c>
      <c r="BK646" s="237">
        <f>ROUND(I646*H646,2)</f>
        <v>0</v>
      </c>
      <c r="BL646" s="17" t="s">
        <v>264</v>
      </c>
      <c r="BM646" s="236" t="s">
        <v>891</v>
      </c>
    </row>
    <row r="647" spans="2:51" s="13" customFormat="1" ht="12">
      <c r="B647" s="249"/>
      <c r="C647" s="250"/>
      <c r="D647" s="240" t="s">
        <v>266</v>
      </c>
      <c r="E647" s="251" t="s">
        <v>1</v>
      </c>
      <c r="F647" s="252" t="s">
        <v>892</v>
      </c>
      <c r="G647" s="250"/>
      <c r="H647" s="253">
        <v>1</v>
      </c>
      <c r="I647" s="254"/>
      <c r="J647" s="250"/>
      <c r="K647" s="250"/>
      <c r="L647" s="255"/>
      <c r="M647" s="256"/>
      <c r="N647" s="257"/>
      <c r="O647" s="257"/>
      <c r="P647" s="257"/>
      <c r="Q647" s="257"/>
      <c r="R647" s="257"/>
      <c r="S647" s="257"/>
      <c r="T647" s="258"/>
      <c r="AT647" s="259" t="s">
        <v>266</v>
      </c>
      <c r="AU647" s="259" t="s">
        <v>89</v>
      </c>
      <c r="AV647" s="13" t="s">
        <v>89</v>
      </c>
      <c r="AW647" s="13" t="s">
        <v>36</v>
      </c>
      <c r="AX647" s="13" t="s">
        <v>80</v>
      </c>
      <c r="AY647" s="259" t="s">
        <v>257</v>
      </c>
    </row>
    <row r="648" spans="2:51" s="15" customFormat="1" ht="12">
      <c r="B648" s="271"/>
      <c r="C648" s="272"/>
      <c r="D648" s="240" t="s">
        <v>266</v>
      </c>
      <c r="E648" s="273" t="s">
        <v>1</v>
      </c>
      <c r="F648" s="274" t="s">
        <v>286</v>
      </c>
      <c r="G648" s="272"/>
      <c r="H648" s="275">
        <v>1</v>
      </c>
      <c r="I648" s="276"/>
      <c r="J648" s="272"/>
      <c r="K648" s="272"/>
      <c r="L648" s="277"/>
      <c r="M648" s="278"/>
      <c r="N648" s="279"/>
      <c r="O648" s="279"/>
      <c r="P648" s="279"/>
      <c r="Q648" s="279"/>
      <c r="R648" s="279"/>
      <c r="S648" s="279"/>
      <c r="T648" s="280"/>
      <c r="AT648" s="281" t="s">
        <v>266</v>
      </c>
      <c r="AU648" s="281" t="s">
        <v>89</v>
      </c>
      <c r="AV648" s="15" t="s">
        <v>264</v>
      </c>
      <c r="AW648" s="15" t="s">
        <v>36</v>
      </c>
      <c r="AX648" s="15" t="s">
        <v>21</v>
      </c>
      <c r="AY648" s="281" t="s">
        <v>257</v>
      </c>
    </row>
    <row r="649" spans="2:65" s="1" customFormat="1" ht="24" customHeight="1">
      <c r="B649" s="38"/>
      <c r="C649" s="225" t="s">
        <v>893</v>
      </c>
      <c r="D649" s="292" t="s">
        <v>259</v>
      </c>
      <c r="E649" s="226" t="s">
        <v>894</v>
      </c>
      <c r="F649" s="227" t="s">
        <v>895</v>
      </c>
      <c r="G649" s="228" t="s">
        <v>661</v>
      </c>
      <c r="H649" s="229">
        <v>1</v>
      </c>
      <c r="I649" s="230"/>
      <c r="J649" s="231">
        <f>ROUND(I649*H649,2)</f>
        <v>0</v>
      </c>
      <c r="K649" s="227" t="s">
        <v>1</v>
      </c>
      <c r="L649" s="43"/>
      <c r="M649" s="232" t="s">
        <v>1</v>
      </c>
      <c r="N649" s="233" t="s">
        <v>45</v>
      </c>
      <c r="O649" s="86"/>
      <c r="P649" s="234">
        <f>O649*H649</f>
        <v>0</v>
      </c>
      <c r="Q649" s="234">
        <v>0</v>
      </c>
      <c r="R649" s="234">
        <f>Q649*H649</f>
        <v>0</v>
      </c>
      <c r="S649" s="234">
        <v>0</v>
      </c>
      <c r="T649" s="235">
        <f>S649*H649</f>
        <v>0</v>
      </c>
      <c r="AR649" s="236" t="s">
        <v>264</v>
      </c>
      <c r="AT649" s="236" t="s">
        <v>259</v>
      </c>
      <c r="AU649" s="236" t="s">
        <v>89</v>
      </c>
      <c r="AY649" s="17" t="s">
        <v>257</v>
      </c>
      <c r="BE649" s="237">
        <f>IF(N649="základní",J649,0)</f>
        <v>0</v>
      </c>
      <c r="BF649" s="237">
        <f>IF(N649="snížená",J649,0)</f>
        <v>0</v>
      </c>
      <c r="BG649" s="237">
        <f>IF(N649="zákl. přenesená",J649,0)</f>
        <v>0</v>
      </c>
      <c r="BH649" s="237">
        <f>IF(N649="sníž. přenesená",J649,0)</f>
        <v>0</v>
      </c>
      <c r="BI649" s="237">
        <f>IF(N649="nulová",J649,0)</f>
        <v>0</v>
      </c>
      <c r="BJ649" s="17" t="s">
        <v>21</v>
      </c>
      <c r="BK649" s="237">
        <f>ROUND(I649*H649,2)</f>
        <v>0</v>
      </c>
      <c r="BL649" s="17" t="s">
        <v>264</v>
      </c>
      <c r="BM649" s="236" t="s">
        <v>896</v>
      </c>
    </row>
    <row r="650" spans="2:51" s="13" customFormat="1" ht="12">
      <c r="B650" s="249"/>
      <c r="C650" s="250"/>
      <c r="D650" s="240" t="s">
        <v>266</v>
      </c>
      <c r="E650" s="251" t="s">
        <v>1</v>
      </c>
      <c r="F650" s="252" t="s">
        <v>897</v>
      </c>
      <c r="G650" s="250"/>
      <c r="H650" s="253">
        <v>1</v>
      </c>
      <c r="I650" s="254"/>
      <c r="J650" s="250"/>
      <c r="K650" s="250"/>
      <c r="L650" s="255"/>
      <c r="M650" s="256"/>
      <c r="N650" s="257"/>
      <c r="O650" s="257"/>
      <c r="P650" s="257"/>
      <c r="Q650" s="257"/>
      <c r="R650" s="257"/>
      <c r="S650" s="257"/>
      <c r="T650" s="258"/>
      <c r="AT650" s="259" t="s">
        <v>266</v>
      </c>
      <c r="AU650" s="259" t="s">
        <v>89</v>
      </c>
      <c r="AV650" s="13" t="s">
        <v>89</v>
      </c>
      <c r="AW650" s="13" t="s">
        <v>36</v>
      </c>
      <c r="AX650" s="13" t="s">
        <v>80</v>
      </c>
      <c r="AY650" s="259" t="s">
        <v>257</v>
      </c>
    </row>
    <row r="651" spans="2:51" s="15" customFormat="1" ht="12">
      <c r="B651" s="271"/>
      <c r="C651" s="272"/>
      <c r="D651" s="240" t="s">
        <v>266</v>
      </c>
      <c r="E651" s="273" t="s">
        <v>1</v>
      </c>
      <c r="F651" s="274" t="s">
        <v>286</v>
      </c>
      <c r="G651" s="272"/>
      <c r="H651" s="275">
        <v>1</v>
      </c>
      <c r="I651" s="276"/>
      <c r="J651" s="272"/>
      <c r="K651" s="272"/>
      <c r="L651" s="277"/>
      <c r="M651" s="278"/>
      <c r="N651" s="279"/>
      <c r="O651" s="279"/>
      <c r="P651" s="279"/>
      <c r="Q651" s="279"/>
      <c r="R651" s="279"/>
      <c r="S651" s="279"/>
      <c r="T651" s="280"/>
      <c r="AT651" s="281" t="s">
        <v>266</v>
      </c>
      <c r="AU651" s="281" t="s">
        <v>89</v>
      </c>
      <c r="AV651" s="15" t="s">
        <v>264</v>
      </c>
      <c r="AW651" s="15" t="s">
        <v>36</v>
      </c>
      <c r="AX651" s="15" t="s">
        <v>21</v>
      </c>
      <c r="AY651" s="281" t="s">
        <v>257</v>
      </c>
    </row>
    <row r="652" spans="2:65" s="1" customFormat="1" ht="36" customHeight="1">
      <c r="B652" s="38"/>
      <c r="C652" s="225" t="s">
        <v>898</v>
      </c>
      <c r="D652" s="292" t="s">
        <v>259</v>
      </c>
      <c r="E652" s="226" t="s">
        <v>899</v>
      </c>
      <c r="F652" s="227" t="s">
        <v>900</v>
      </c>
      <c r="G652" s="228" t="s">
        <v>661</v>
      </c>
      <c r="H652" s="229">
        <v>1</v>
      </c>
      <c r="I652" s="230"/>
      <c r="J652" s="231">
        <f>ROUND(I652*H652,2)</f>
        <v>0</v>
      </c>
      <c r="K652" s="227" t="s">
        <v>1</v>
      </c>
      <c r="L652" s="43"/>
      <c r="M652" s="232" t="s">
        <v>1</v>
      </c>
      <c r="N652" s="233" t="s">
        <v>45</v>
      </c>
      <c r="O652" s="86"/>
      <c r="P652" s="234">
        <f>O652*H652</f>
        <v>0</v>
      </c>
      <c r="Q652" s="234">
        <v>0</v>
      </c>
      <c r="R652" s="234">
        <f>Q652*H652</f>
        <v>0</v>
      </c>
      <c r="S652" s="234">
        <v>0</v>
      </c>
      <c r="T652" s="235">
        <f>S652*H652</f>
        <v>0</v>
      </c>
      <c r="AR652" s="236" t="s">
        <v>264</v>
      </c>
      <c r="AT652" s="236" t="s">
        <v>259</v>
      </c>
      <c r="AU652" s="236" t="s">
        <v>89</v>
      </c>
      <c r="AY652" s="17" t="s">
        <v>257</v>
      </c>
      <c r="BE652" s="237">
        <f>IF(N652="základní",J652,0)</f>
        <v>0</v>
      </c>
      <c r="BF652" s="237">
        <f>IF(N652="snížená",J652,0)</f>
        <v>0</v>
      </c>
      <c r="BG652" s="237">
        <f>IF(N652="zákl. přenesená",J652,0)</f>
        <v>0</v>
      </c>
      <c r="BH652" s="237">
        <f>IF(N652="sníž. přenesená",J652,0)</f>
        <v>0</v>
      </c>
      <c r="BI652" s="237">
        <f>IF(N652="nulová",J652,0)</f>
        <v>0</v>
      </c>
      <c r="BJ652" s="17" t="s">
        <v>21</v>
      </c>
      <c r="BK652" s="237">
        <f>ROUND(I652*H652,2)</f>
        <v>0</v>
      </c>
      <c r="BL652" s="17" t="s">
        <v>264</v>
      </c>
      <c r="BM652" s="236" t="s">
        <v>901</v>
      </c>
    </row>
    <row r="653" spans="2:51" s="13" customFormat="1" ht="12">
      <c r="B653" s="249"/>
      <c r="C653" s="250"/>
      <c r="D653" s="240" t="s">
        <v>266</v>
      </c>
      <c r="E653" s="251" t="s">
        <v>1</v>
      </c>
      <c r="F653" s="252" t="s">
        <v>902</v>
      </c>
      <c r="G653" s="250"/>
      <c r="H653" s="253">
        <v>1</v>
      </c>
      <c r="I653" s="254"/>
      <c r="J653" s="250"/>
      <c r="K653" s="250"/>
      <c r="L653" s="255"/>
      <c r="M653" s="256"/>
      <c r="N653" s="257"/>
      <c r="O653" s="257"/>
      <c r="P653" s="257"/>
      <c r="Q653" s="257"/>
      <c r="R653" s="257"/>
      <c r="S653" s="257"/>
      <c r="T653" s="258"/>
      <c r="AT653" s="259" t="s">
        <v>266</v>
      </c>
      <c r="AU653" s="259" t="s">
        <v>89</v>
      </c>
      <c r="AV653" s="13" t="s">
        <v>89</v>
      </c>
      <c r="AW653" s="13" t="s">
        <v>36</v>
      </c>
      <c r="AX653" s="13" t="s">
        <v>80</v>
      </c>
      <c r="AY653" s="259" t="s">
        <v>257</v>
      </c>
    </row>
    <row r="654" spans="2:51" s="15" customFormat="1" ht="12">
      <c r="B654" s="271"/>
      <c r="C654" s="272"/>
      <c r="D654" s="240" t="s">
        <v>266</v>
      </c>
      <c r="E654" s="273" t="s">
        <v>1</v>
      </c>
      <c r="F654" s="274" t="s">
        <v>286</v>
      </c>
      <c r="G654" s="272"/>
      <c r="H654" s="275">
        <v>1</v>
      </c>
      <c r="I654" s="276"/>
      <c r="J654" s="272"/>
      <c r="K654" s="272"/>
      <c r="L654" s="277"/>
      <c r="M654" s="278"/>
      <c r="N654" s="279"/>
      <c r="O654" s="279"/>
      <c r="P654" s="279"/>
      <c r="Q654" s="279"/>
      <c r="R654" s="279"/>
      <c r="S654" s="279"/>
      <c r="T654" s="280"/>
      <c r="AT654" s="281" t="s">
        <v>266</v>
      </c>
      <c r="AU654" s="281" t="s">
        <v>89</v>
      </c>
      <c r="AV654" s="15" t="s">
        <v>264</v>
      </c>
      <c r="AW654" s="15" t="s">
        <v>36</v>
      </c>
      <c r="AX654" s="15" t="s">
        <v>21</v>
      </c>
      <c r="AY654" s="281" t="s">
        <v>257</v>
      </c>
    </row>
    <row r="655" spans="2:63" s="11" customFormat="1" ht="22.8" customHeight="1">
      <c r="B655" s="209"/>
      <c r="C655" s="210"/>
      <c r="D655" s="211" t="s">
        <v>79</v>
      </c>
      <c r="E655" s="223" t="s">
        <v>903</v>
      </c>
      <c r="F655" s="223" t="s">
        <v>904</v>
      </c>
      <c r="G655" s="210"/>
      <c r="H655" s="210"/>
      <c r="I655" s="213"/>
      <c r="J655" s="224">
        <f>BK655</f>
        <v>0</v>
      </c>
      <c r="K655" s="210"/>
      <c r="L655" s="215"/>
      <c r="M655" s="216"/>
      <c r="N655" s="217"/>
      <c r="O655" s="217"/>
      <c r="P655" s="218">
        <f>SUM(P656:P665)</f>
        <v>0</v>
      </c>
      <c r="Q655" s="217"/>
      <c r="R655" s="218">
        <f>SUM(R656:R665)</f>
        <v>0</v>
      </c>
      <c r="S655" s="217"/>
      <c r="T655" s="219">
        <f>SUM(T656:T665)</f>
        <v>0</v>
      </c>
      <c r="AR655" s="220" t="s">
        <v>21</v>
      </c>
      <c r="AT655" s="221" t="s">
        <v>79</v>
      </c>
      <c r="AU655" s="221" t="s">
        <v>21</v>
      </c>
      <c r="AY655" s="220" t="s">
        <v>257</v>
      </c>
      <c r="BK655" s="222">
        <f>SUM(BK656:BK665)</f>
        <v>0</v>
      </c>
    </row>
    <row r="656" spans="2:65" s="1" customFormat="1" ht="24" customHeight="1">
      <c r="B656" s="38"/>
      <c r="C656" s="225" t="s">
        <v>905</v>
      </c>
      <c r="D656" s="225" t="s">
        <v>259</v>
      </c>
      <c r="E656" s="226" t="s">
        <v>906</v>
      </c>
      <c r="F656" s="227" t="s">
        <v>907</v>
      </c>
      <c r="G656" s="228" t="s">
        <v>305</v>
      </c>
      <c r="H656" s="229">
        <v>398.478</v>
      </c>
      <c r="I656" s="230"/>
      <c r="J656" s="231">
        <f>ROUND(I656*H656,2)</f>
        <v>0</v>
      </c>
      <c r="K656" s="227" t="s">
        <v>263</v>
      </c>
      <c r="L656" s="43"/>
      <c r="M656" s="232" t="s">
        <v>1</v>
      </c>
      <c r="N656" s="233" t="s">
        <v>45</v>
      </c>
      <c r="O656" s="86"/>
      <c r="P656" s="234">
        <f>O656*H656</f>
        <v>0</v>
      </c>
      <c r="Q656" s="234">
        <v>0</v>
      </c>
      <c r="R656" s="234">
        <f>Q656*H656</f>
        <v>0</v>
      </c>
      <c r="S656" s="234">
        <v>0</v>
      </c>
      <c r="T656" s="235">
        <f>S656*H656</f>
        <v>0</v>
      </c>
      <c r="AR656" s="236" t="s">
        <v>264</v>
      </c>
      <c r="AT656" s="236" t="s">
        <v>259</v>
      </c>
      <c r="AU656" s="236" t="s">
        <v>89</v>
      </c>
      <c r="AY656" s="17" t="s">
        <v>257</v>
      </c>
      <c r="BE656" s="237">
        <f>IF(N656="základní",J656,0)</f>
        <v>0</v>
      </c>
      <c r="BF656" s="237">
        <f>IF(N656="snížená",J656,0)</f>
        <v>0</v>
      </c>
      <c r="BG656" s="237">
        <f>IF(N656="zákl. přenesená",J656,0)</f>
        <v>0</v>
      </c>
      <c r="BH656" s="237">
        <f>IF(N656="sníž. přenesená",J656,0)</f>
        <v>0</v>
      </c>
      <c r="BI656" s="237">
        <f>IF(N656="nulová",J656,0)</f>
        <v>0</v>
      </c>
      <c r="BJ656" s="17" t="s">
        <v>21</v>
      </c>
      <c r="BK656" s="237">
        <f>ROUND(I656*H656,2)</f>
        <v>0</v>
      </c>
      <c r="BL656" s="17" t="s">
        <v>264</v>
      </c>
      <c r="BM656" s="236" t="s">
        <v>908</v>
      </c>
    </row>
    <row r="657" spans="2:65" s="1" customFormat="1" ht="24" customHeight="1">
      <c r="B657" s="38"/>
      <c r="C657" s="225" t="s">
        <v>909</v>
      </c>
      <c r="D657" s="225" t="s">
        <v>259</v>
      </c>
      <c r="E657" s="226" t="s">
        <v>910</v>
      </c>
      <c r="F657" s="227" t="s">
        <v>911</v>
      </c>
      <c r="G657" s="228" t="s">
        <v>305</v>
      </c>
      <c r="H657" s="229">
        <v>5977.17</v>
      </c>
      <c r="I657" s="230"/>
      <c r="J657" s="231">
        <f>ROUND(I657*H657,2)</f>
        <v>0</v>
      </c>
      <c r="K657" s="227" t="s">
        <v>263</v>
      </c>
      <c r="L657" s="43"/>
      <c r="M657" s="232" t="s">
        <v>1</v>
      </c>
      <c r="N657" s="233" t="s">
        <v>45</v>
      </c>
      <c r="O657" s="86"/>
      <c r="P657" s="234">
        <f>O657*H657</f>
        <v>0</v>
      </c>
      <c r="Q657" s="234">
        <v>0</v>
      </c>
      <c r="R657" s="234">
        <f>Q657*H657</f>
        <v>0</v>
      </c>
      <c r="S657" s="234">
        <v>0</v>
      </c>
      <c r="T657" s="235">
        <f>S657*H657</f>
        <v>0</v>
      </c>
      <c r="AR657" s="236" t="s">
        <v>264</v>
      </c>
      <c r="AT657" s="236" t="s">
        <v>259</v>
      </c>
      <c r="AU657" s="236" t="s">
        <v>89</v>
      </c>
      <c r="AY657" s="17" t="s">
        <v>257</v>
      </c>
      <c r="BE657" s="237">
        <f>IF(N657="základní",J657,0)</f>
        <v>0</v>
      </c>
      <c r="BF657" s="237">
        <f>IF(N657="snížená",J657,0)</f>
        <v>0</v>
      </c>
      <c r="BG657" s="237">
        <f>IF(N657="zákl. přenesená",J657,0)</f>
        <v>0</v>
      </c>
      <c r="BH657" s="237">
        <f>IF(N657="sníž. přenesená",J657,0)</f>
        <v>0</v>
      </c>
      <c r="BI657" s="237">
        <f>IF(N657="nulová",J657,0)</f>
        <v>0</v>
      </c>
      <c r="BJ657" s="17" t="s">
        <v>21</v>
      </c>
      <c r="BK657" s="237">
        <f>ROUND(I657*H657,2)</f>
        <v>0</v>
      </c>
      <c r="BL657" s="17" t="s">
        <v>264</v>
      </c>
      <c r="BM657" s="236" t="s">
        <v>912</v>
      </c>
    </row>
    <row r="658" spans="2:51" s="13" customFormat="1" ht="12">
      <c r="B658" s="249"/>
      <c r="C658" s="250"/>
      <c r="D658" s="240" t="s">
        <v>266</v>
      </c>
      <c r="E658" s="250"/>
      <c r="F658" s="252" t="s">
        <v>913</v>
      </c>
      <c r="G658" s="250"/>
      <c r="H658" s="253">
        <v>5977.17</v>
      </c>
      <c r="I658" s="254"/>
      <c r="J658" s="250"/>
      <c r="K658" s="250"/>
      <c r="L658" s="255"/>
      <c r="M658" s="256"/>
      <c r="N658" s="257"/>
      <c r="O658" s="257"/>
      <c r="P658" s="257"/>
      <c r="Q658" s="257"/>
      <c r="R658" s="257"/>
      <c r="S658" s="257"/>
      <c r="T658" s="258"/>
      <c r="AT658" s="259" t="s">
        <v>266</v>
      </c>
      <c r="AU658" s="259" t="s">
        <v>89</v>
      </c>
      <c r="AV658" s="13" t="s">
        <v>89</v>
      </c>
      <c r="AW658" s="13" t="s">
        <v>4</v>
      </c>
      <c r="AX658" s="13" t="s">
        <v>21</v>
      </c>
      <c r="AY658" s="259" t="s">
        <v>257</v>
      </c>
    </row>
    <row r="659" spans="2:65" s="1" customFormat="1" ht="24" customHeight="1">
      <c r="B659" s="38"/>
      <c r="C659" s="225" t="s">
        <v>914</v>
      </c>
      <c r="D659" s="225" t="s">
        <v>259</v>
      </c>
      <c r="E659" s="226" t="s">
        <v>915</v>
      </c>
      <c r="F659" s="227" t="s">
        <v>916</v>
      </c>
      <c r="G659" s="228" t="s">
        <v>305</v>
      </c>
      <c r="H659" s="229">
        <v>19.621</v>
      </c>
      <c r="I659" s="230"/>
      <c r="J659" s="231">
        <f>ROUND(I659*H659,2)</f>
        <v>0</v>
      </c>
      <c r="K659" s="227" t="s">
        <v>263</v>
      </c>
      <c r="L659" s="43"/>
      <c r="M659" s="232" t="s">
        <v>1</v>
      </c>
      <c r="N659" s="233" t="s">
        <v>45</v>
      </c>
      <c r="O659" s="86"/>
      <c r="P659" s="234">
        <f>O659*H659</f>
        <v>0</v>
      </c>
      <c r="Q659" s="234">
        <v>0</v>
      </c>
      <c r="R659" s="234">
        <f>Q659*H659</f>
        <v>0</v>
      </c>
      <c r="S659" s="234">
        <v>0</v>
      </c>
      <c r="T659" s="235">
        <f>S659*H659</f>
        <v>0</v>
      </c>
      <c r="AR659" s="236" t="s">
        <v>264</v>
      </c>
      <c r="AT659" s="236" t="s">
        <v>259</v>
      </c>
      <c r="AU659" s="236" t="s">
        <v>89</v>
      </c>
      <c r="AY659" s="17" t="s">
        <v>257</v>
      </c>
      <c r="BE659" s="237">
        <f>IF(N659="základní",J659,0)</f>
        <v>0</v>
      </c>
      <c r="BF659" s="237">
        <f>IF(N659="snížená",J659,0)</f>
        <v>0</v>
      </c>
      <c r="BG659" s="237">
        <f>IF(N659="zákl. přenesená",J659,0)</f>
        <v>0</v>
      </c>
      <c r="BH659" s="237">
        <f>IF(N659="sníž. přenesená",J659,0)</f>
        <v>0</v>
      </c>
      <c r="BI659" s="237">
        <f>IF(N659="nulová",J659,0)</f>
        <v>0</v>
      </c>
      <c r="BJ659" s="17" t="s">
        <v>21</v>
      </c>
      <c r="BK659" s="237">
        <f>ROUND(I659*H659,2)</f>
        <v>0</v>
      </c>
      <c r="BL659" s="17" t="s">
        <v>264</v>
      </c>
      <c r="BM659" s="236" t="s">
        <v>917</v>
      </c>
    </row>
    <row r="660" spans="2:65" s="1" customFormat="1" ht="24" customHeight="1">
      <c r="B660" s="38"/>
      <c r="C660" s="225" t="s">
        <v>918</v>
      </c>
      <c r="D660" s="225" t="s">
        <v>259</v>
      </c>
      <c r="E660" s="226" t="s">
        <v>919</v>
      </c>
      <c r="F660" s="227" t="s">
        <v>920</v>
      </c>
      <c r="G660" s="228" t="s">
        <v>305</v>
      </c>
      <c r="H660" s="229">
        <v>304.159</v>
      </c>
      <c r="I660" s="230"/>
      <c r="J660" s="231">
        <f>ROUND(I660*H660,2)</f>
        <v>0</v>
      </c>
      <c r="K660" s="227" t="s">
        <v>263</v>
      </c>
      <c r="L660" s="43"/>
      <c r="M660" s="232" t="s">
        <v>1</v>
      </c>
      <c r="N660" s="233" t="s">
        <v>45</v>
      </c>
      <c r="O660" s="86"/>
      <c r="P660" s="234">
        <f>O660*H660</f>
        <v>0</v>
      </c>
      <c r="Q660" s="234">
        <v>0</v>
      </c>
      <c r="R660" s="234">
        <f>Q660*H660</f>
        <v>0</v>
      </c>
      <c r="S660" s="234">
        <v>0</v>
      </c>
      <c r="T660" s="235">
        <f>S660*H660</f>
        <v>0</v>
      </c>
      <c r="AR660" s="236" t="s">
        <v>264</v>
      </c>
      <c r="AT660" s="236" t="s">
        <v>259</v>
      </c>
      <c r="AU660" s="236" t="s">
        <v>89</v>
      </c>
      <c r="AY660" s="17" t="s">
        <v>257</v>
      </c>
      <c r="BE660" s="237">
        <f>IF(N660="základní",J660,0)</f>
        <v>0</v>
      </c>
      <c r="BF660" s="237">
        <f>IF(N660="snížená",J660,0)</f>
        <v>0</v>
      </c>
      <c r="BG660" s="237">
        <f>IF(N660="zákl. přenesená",J660,0)</f>
        <v>0</v>
      </c>
      <c r="BH660" s="237">
        <f>IF(N660="sníž. přenesená",J660,0)</f>
        <v>0</v>
      </c>
      <c r="BI660" s="237">
        <f>IF(N660="nulová",J660,0)</f>
        <v>0</v>
      </c>
      <c r="BJ660" s="17" t="s">
        <v>21</v>
      </c>
      <c r="BK660" s="237">
        <f>ROUND(I660*H660,2)</f>
        <v>0</v>
      </c>
      <c r="BL660" s="17" t="s">
        <v>264</v>
      </c>
      <c r="BM660" s="236" t="s">
        <v>921</v>
      </c>
    </row>
    <row r="661" spans="2:65" s="1" customFormat="1" ht="24" customHeight="1">
      <c r="B661" s="38"/>
      <c r="C661" s="225" t="s">
        <v>922</v>
      </c>
      <c r="D661" s="225" t="s">
        <v>259</v>
      </c>
      <c r="E661" s="226" t="s">
        <v>923</v>
      </c>
      <c r="F661" s="227" t="s">
        <v>924</v>
      </c>
      <c r="G661" s="228" t="s">
        <v>305</v>
      </c>
      <c r="H661" s="229">
        <v>16.55</v>
      </c>
      <c r="I661" s="230"/>
      <c r="J661" s="231">
        <f>ROUND(I661*H661,2)</f>
        <v>0</v>
      </c>
      <c r="K661" s="227" t="s">
        <v>263</v>
      </c>
      <c r="L661" s="43"/>
      <c r="M661" s="232" t="s">
        <v>1</v>
      </c>
      <c r="N661" s="233" t="s">
        <v>45</v>
      </c>
      <c r="O661" s="86"/>
      <c r="P661" s="234">
        <f>O661*H661</f>
        <v>0</v>
      </c>
      <c r="Q661" s="234">
        <v>0</v>
      </c>
      <c r="R661" s="234">
        <f>Q661*H661</f>
        <v>0</v>
      </c>
      <c r="S661" s="234">
        <v>0</v>
      </c>
      <c r="T661" s="235">
        <f>S661*H661</f>
        <v>0</v>
      </c>
      <c r="AR661" s="236" t="s">
        <v>264</v>
      </c>
      <c r="AT661" s="236" t="s">
        <v>259</v>
      </c>
      <c r="AU661" s="236" t="s">
        <v>89</v>
      </c>
      <c r="AY661" s="17" t="s">
        <v>257</v>
      </c>
      <c r="BE661" s="237">
        <f>IF(N661="základní",J661,0)</f>
        <v>0</v>
      </c>
      <c r="BF661" s="237">
        <f>IF(N661="snížená",J661,0)</f>
        <v>0</v>
      </c>
      <c r="BG661" s="237">
        <f>IF(N661="zákl. přenesená",J661,0)</f>
        <v>0</v>
      </c>
      <c r="BH661" s="237">
        <f>IF(N661="sníž. přenesená",J661,0)</f>
        <v>0</v>
      </c>
      <c r="BI661" s="237">
        <f>IF(N661="nulová",J661,0)</f>
        <v>0</v>
      </c>
      <c r="BJ661" s="17" t="s">
        <v>21</v>
      </c>
      <c r="BK661" s="237">
        <f>ROUND(I661*H661,2)</f>
        <v>0</v>
      </c>
      <c r="BL661" s="17" t="s">
        <v>264</v>
      </c>
      <c r="BM661" s="236" t="s">
        <v>925</v>
      </c>
    </row>
    <row r="662" spans="2:65" s="1" customFormat="1" ht="24" customHeight="1">
      <c r="B662" s="38"/>
      <c r="C662" s="225" t="s">
        <v>926</v>
      </c>
      <c r="D662" s="225" t="s">
        <v>259</v>
      </c>
      <c r="E662" s="226" t="s">
        <v>927</v>
      </c>
      <c r="F662" s="227" t="s">
        <v>928</v>
      </c>
      <c r="G662" s="228" t="s">
        <v>305</v>
      </c>
      <c r="H662" s="229">
        <v>8.05</v>
      </c>
      <c r="I662" s="230"/>
      <c r="J662" s="231">
        <f>ROUND(I662*H662,2)</f>
        <v>0</v>
      </c>
      <c r="K662" s="227" t="s">
        <v>263</v>
      </c>
      <c r="L662" s="43"/>
      <c r="M662" s="232" t="s">
        <v>1</v>
      </c>
      <c r="N662" s="233" t="s">
        <v>45</v>
      </c>
      <c r="O662" s="86"/>
      <c r="P662" s="234">
        <f>O662*H662</f>
        <v>0</v>
      </c>
      <c r="Q662" s="234">
        <v>0</v>
      </c>
      <c r="R662" s="234">
        <f>Q662*H662</f>
        <v>0</v>
      </c>
      <c r="S662" s="234">
        <v>0</v>
      </c>
      <c r="T662" s="235">
        <f>S662*H662</f>
        <v>0</v>
      </c>
      <c r="AR662" s="236" t="s">
        <v>264</v>
      </c>
      <c r="AT662" s="236" t="s">
        <v>259</v>
      </c>
      <c r="AU662" s="236" t="s">
        <v>89</v>
      </c>
      <c r="AY662" s="17" t="s">
        <v>257</v>
      </c>
      <c r="BE662" s="237">
        <f>IF(N662="základní",J662,0)</f>
        <v>0</v>
      </c>
      <c r="BF662" s="237">
        <f>IF(N662="snížená",J662,0)</f>
        <v>0</v>
      </c>
      <c r="BG662" s="237">
        <f>IF(N662="zákl. přenesená",J662,0)</f>
        <v>0</v>
      </c>
      <c r="BH662" s="237">
        <f>IF(N662="sníž. přenesená",J662,0)</f>
        <v>0</v>
      </c>
      <c r="BI662" s="237">
        <f>IF(N662="nulová",J662,0)</f>
        <v>0</v>
      </c>
      <c r="BJ662" s="17" t="s">
        <v>21</v>
      </c>
      <c r="BK662" s="237">
        <f>ROUND(I662*H662,2)</f>
        <v>0</v>
      </c>
      <c r="BL662" s="17" t="s">
        <v>264</v>
      </c>
      <c r="BM662" s="236" t="s">
        <v>929</v>
      </c>
    </row>
    <row r="663" spans="2:65" s="1" customFormat="1" ht="24" customHeight="1">
      <c r="B663" s="38"/>
      <c r="C663" s="225" t="s">
        <v>930</v>
      </c>
      <c r="D663" s="225" t="s">
        <v>259</v>
      </c>
      <c r="E663" s="226" t="s">
        <v>931</v>
      </c>
      <c r="F663" s="227" t="s">
        <v>932</v>
      </c>
      <c r="G663" s="228" t="s">
        <v>305</v>
      </c>
      <c r="H663" s="229">
        <v>22.786</v>
      </c>
      <c r="I663" s="230"/>
      <c r="J663" s="231">
        <f>ROUND(I663*H663,2)</f>
        <v>0</v>
      </c>
      <c r="K663" s="227" t="s">
        <v>263</v>
      </c>
      <c r="L663" s="43"/>
      <c r="M663" s="232" t="s">
        <v>1</v>
      </c>
      <c r="N663" s="233" t="s">
        <v>45</v>
      </c>
      <c r="O663" s="86"/>
      <c r="P663" s="234">
        <f>O663*H663</f>
        <v>0</v>
      </c>
      <c r="Q663" s="234">
        <v>0</v>
      </c>
      <c r="R663" s="234">
        <f>Q663*H663</f>
        <v>0</v>
      </c>
      <c r="S663" s="234">
        <v>0</v>
      </c>
      <c r="T663" s="235">
        <f>S663*H663</f>
        <v>0</v>
      </c>
      <c r="AR663" s="236" t="s">
        <v>264</v>
      </c>
      <c r="AT663" s="236" t="s">
        <v>259</v>
      </c>
      <c r="AU663" s="236" t="s">
        <v>89</v>
      </c>
      <c r="AY663" s="17" t="s">
        <v>257</v>
      </c>
      <c r="BE663" s="237">
        <f>IF(N663="základní",J663,0)</f>
        <v>0</v>
      </c>
      <c r="BF663" s="237">
        <f>IF(N663="snížená",J663,0)</f>
        <v>0</v>
      </c>
      <c r="BG663" s="237">
        <f>IF(N663="zákl. přenesená",J663,0)</f>
        <v>0</v>
      </c>
      <c r="BH663" s="237">
        <f>IF(N663="sníž. přenesená",J663,0)</f>
        <v>0</v>
      </c>
      <c r="BI663" s="237">
        <f>IF(N663="nulová",J663,0)</f>
        <v>0</v>
      </c>
      <c r="BJ663" s="17" t="s">
        <v>21</v>
      </c>
      <c r="BK663" s="237">
        <f>ROUND(I663*H663,2)</f>
        <v>0</v>
      </c>
      <c r="BL663" s="17" t="s">
        <v>264</v>
      </c>
      <c r="BM663" s="236" t="s">
        <v>933</v>
      </c>
    </row>
    <row r="664" spans="2:65" s="1" customFormat="1" ht="24" customHeight="1">
      <c r="B664" s="38"/>
      <c r="C664" s="225" t="s">
        <v>934</v>
      </c>
      <c r="D664" s="225" t="s">
        <v>259</v>
      </c>
      <c r="E664" s="226" t="s">
        <v>935</v>
      </c>
      <c r="F664" s="227" t="s">
        <v>936</v>
      </c>
      <c r="G664" s="228" t="s">
        <v>305</v>
      </c>
      <c r="H664" s="229">
        <v>21.5</v>
      </c>
      <c r="I664" s="230"/>
      <c r="J664" s="231">
        <f>ROUND(I664*H664,2)</f>
        <v>0</v>
      </c>
      <c r="K664" s="227" t="s">
        <v>263</v>
      </c>
      <c r="L664" s="43"/>
      <c r="M664" s="232" t="s">
        <v>1</v>
      </c>
      <c r="N664" s="233" t="s">
        <v>45</v>
      </c>
      <c r="O664" s="86"/>
      <c r="P664" s="234">
        <f>O664*H664</f>
        <v>0</v>
      </c>
      <c r="Q664" s="234">
        <v>0</v>
      </c>
      <c r="R664" s="234">
        <f>Q664*H664</f>
        <v>0</v>
      </c>
      <c r="S664" s="234">
        <v>0</v>
      </c>
      <c r="T664" s="235">
        <f>S664*H664</f>
        <v>0</v>
      </c>
      <c r="AR664" s="236" t="s">
        <v>264</v>
      </c>
      <c r="AT664" s="236" t="s">
        <v>259</v>
      </c>
      <c r="AU664" s="236" t="s">
        <v>89</v>
      </c>
      <c r="AY664" s="17" t="s">
        <v>257</v>
      </c>
      <c r="BE664" s="237">
        <f>IF(N664="základní",J664,0)</f>
        <v>0</v>
      </c>
      <c r="BF664" s="237">
        <f>IF(N664="snížená",J664,0)</f>
        <v>0</v>
      </c>
      <c r="BG664" s="237">
        <f>IF(N664="zákl. přenesená",J664,0)</f>
        <v>0</v>
      </c>
      <c r="BH664" s="237">
        <f>IF(N664="sníž. přenesená",J664,0)</f>
        <v>0</v>
      </c>
      <c r="BI664" s="237">
        <f>IF(N664="nulová",J664,0)</f>
        <v>0</v>
      </c>
      <c r="BJ664" s="17" t="s">
        <v>21</v>
      </c>
      <c r="BK664" s="237">
        <f>ROUND(I664*H664,2)</f>
        <v>0</v>
      </c>
      <c r="BL664" s="17" t="s">
        <v>264</v>
      </c>
      <c r="BM664" s="236" t="s">
        <v>937</v>
      </c>
    </row>
    <row r="665" spans="2:65" s="1" customFormat="1" ht="24" customHeight="1">
      <c r="B665" s="38"/>
      <c r="C665" s="225" t="s">
        <v>938</v>
      </c>
      <c r="D665" s="225" t="s">
        <v>259</v>
      </c>
      <c r="E665" s="226" t="s">
        <v>939</v>
      </c>
      <c r="F665" s="227" t="s">
        <v>940</v>
      </c>
      <c r="G665" s="228" t="s">
        <v>305</v>
      </c>
      <c r="H665" s="229">
        <v>1.784</v>
      </c>
      <c r="I665" s="230"/>
      <c r="J665" s="231">
        <f>ROUND(I665*H665,2)</f>
        <v>0</v>
      </c>
      <c r="K665" s="227" t="s">
        <v>263</v>
      </c>
      <c r="L665" s="43"/>
      <c r="M665" s="232" t="s">
        <v>1</v>
      </c>
      <c r="N665" s="233" t="s">
        <v>45</v>
      </c>
      <c r="O665" s="86"/>
      <c r="P665" s="234">
        <f>O665*H665</f>
        <v>0</v>
      </c>
      <c r="Q665" s="234">
        <v>0</v>
      </c>
      <c r="R665" s="234">
        <f>Q665*H665</f>
        <v>0</v>
      </c>
      <c r="S665" s="234">
        <v>0</v>
      </c>
      <c r="T665" s="235">
        <f>S665*H665</f>
        <v>0</v>
      </c>
      <c r="AR665" s="236" t="s">
        <v>264</v>
      </c>
      <c r="AT665" s="236" t="s">
        <v>259</v>
      </c>
      <c r="AU665" s="236" t="s">
        <v>89</v>
      </c>
      <c r="AY665" s="17" t="s">
        <v>257</v>
      </c>
      <c r="BE665" s="237">
        <f>IF(N665="základní",J665,0)</f>
        <v>0</v>
      </c>
      <c r="BF665" s="237">
        <f>IF(N665="snížená",J665,0)</f>
        <v>0</v>
      </c>
      <c r="BG665" s="237">
        <f>IF(N665="zákl. přenesená",J665,0)</f>
        <v>0</v>
      </c>
      <c r="BH665" s="237">
        <f>IF(N665="sníž. přenesená",J665,0)</f>
        <v>0</v>
      </c>
      <c r="BI665" s="237">
        <f>IF(N665="nulová",J665,0)</f>
        <v>0</v>
      </c>
      <c r="BJ665" s="17" t="s">
        <v>21</v>
      </c>
      <c r="BK665" s="237">
        <f>ROUND(I665*H665,2)</f>
        <v>0</v>
      </c>
      <c r="BL665" s="17" t="s">
        <v>264</v>
      </c>
      <c r="BM665" s="236" t="s">
        <v>941</v>
      </c>
    </row>
    <row r="666" spans="2:63" s="11" customFormat="1" ht="22.8" customHeight="1">
      <c r="B666" s="209"/>
      <c r="C666" s="210"/>
      <c r="D666" s="211" t="s">
        <v>79</v>
      </c>
      <c r="E666" s="223" t="s">
        <v>942</v>
      </c>
      <c r="F666" s="223" t="s">
        <v>943</v>
      </c>
      <c r="G666" s="210"/>
      <c r="H666" s="210"/>
      <c r="I666" s="213"/>
      <c r="J666" s="224">
        <f>BK666</f>
        <v>0</v>
      </c>
      <c r="K666" s="210"/>
      <c r="L666" s="215"/>
      <c r="M666" s="216"/>
      <c r="N666" s="217"/>
      <c r="O666" s="217"/>
      <c r="P666" s="218">
        <f>P667</f>
        <v>0</v>
      </c>
      <c r="Q666" s="217"/>
      <c r="R666" s="218">
        <f>R667</f>
        <v>0</v>
      </c>
      <c r="S666" s="217"/>
      <c r="T666" s="219">
        <f>T667</f>
        <v>0</v>
      </c>
      <c r="AR666" s="220" t="s">
        <v>21</v>
      </c>
      <c r="AT666" s="221" t="s">
        <v>79</v>
      </c>
      <c r="AU666" s="221" t="s">
        <v>21</v>
      </c>
      <c r="AY666" s="220" t="s">
        <v>257</v>
      </c>
      <c r="BK666" s="222">
        <f>BK667</f>
        <v>0</v>
      </c>
    </row>
    <row r="667" spans="2:65" s="1" customFormat="1" ht="16.5" customHeight="1">
      <c r="B667" s="38"/>
      <c r="C667" s="225" t="s">
        <v>944</v>
      </c>
      <c r="D667" s="225" t="s">
        <v>259</v>
      </c>
      <c r="E667" s="226" t="s">
        <v>945</v>
      </c>
      <c r="F667" s="227" t="s">
        <v>946</v>
      </c>
      <c r="G667" s="228" t="s">
        <v>305</v>
      </c>
      <c r="H667" s="229">
        <v>408.516</v>
      </c>
      <c r="I667" s="230"/>
      <c r="J667" s="231">
        <f>ROUND(I667*H667,2)</f>
        <v>0</v>
      </c>
      <c r="K667" s="227" t="s">
        <v>263</v>
      </c>
      <c r="L667" s="43"/>
      <c r="M667" s="232" t="s">
        <v>1</v>
      </c>
      <c r="N667" s="233" t="s">
        <v>45</v>
      </c>
      <c r="O667" s="86"/>
      <c r="P667" s="234">
        <f>O667*H667</f>
        <v>0</v>
      </c>
      <c r="Q667" s="234">
        <v>0</v>
      </c>
      <c r="R667" s="234">
        <f>Q667*H667</f>
        <v>0</v>
      </c>
      <c r="S667" s="234">
        <v>0</v>
      </c>
      <c r="T667" s="235">
        <f>S667*H667</f>
        <v>0</v>
      </c>
      <c r="AR667" s="236" t="s">
        <v>264</v>
      </c>
      <c r="AT667" s="236" t="s">
        <v>259</v>
      </c>
      <c r="AU667" s="236" t="s">
        <v>89</v>
      </c>
      <c r="AY667" s="17" t="s">
        <v>257</v>
      </c>
      <c r="BE667" s="237">
        <f>IF(N667="základní",J667,0)</f>
        <v>0</v>
      </c>
      <c r="BF667" s="237">
        <f>IF(N667="snížená",J667,0)</f>
        <v>0</v>
      </c>
      <c r="BG667" s="237">
        <f>IF(N667="zákl. přenesená",J667,0)</f>
        <v>0</v>
      </c>
      <c r="BH667" s="237">
        <f>IF(N667="sníž. přenesená",J667,0)</f>
        <v>0</v>
      </c>
      <c r="BI667" s="237">
        <f>IF(N667="nulová",J667,0)</f>
        <v>0</v>
      </c>
      <c r="BJ667" s="17" t="s">
        <v>21</v>
      </c>
      <c r="BK667" s="237">
        <f>ROUND(I667*H667,2)</f>
        <v>0</v>
      </c>
      <c r="BL667" s="17" t="s">
        <v>264</v>
      </c>
      <c r="BM667" s="236" t="s">
        <v>947</v>
      </c>
    </row>
    <row r="668" spans="2:63" s="11" customFormat="1" ht="25.9" customHeight="1">
      <c r="B668" s="209"/>
      <c r="C668" s="210"/>
      <c r="D668" s="211" t="s">
        <v>79</v>
      </c>
      <c r="E668" s="212" t="s">
        <v>948</v>
      </c>
      <c r="F668" s="212" t="s">
        <v>949</v>
      </c>
      <c r="G668" s="210"/>
      <c r="H668" s="210"/>
      <c r="I668" s="213"/>
      <c r="J668" s="214">
        <f>BK668</f>
        <v>0</v>
      </c>
      <c r="K668" s="210"/>
      <c r="L668" s="215"/>
      <c r="M668" s="216"/>
      <c r="N668" s="217"/>
      <c r="O668" s="217"/>
      <c r="P668" s="218">
        <f>P669+P688+P715+P745+P756+P815+P855+P858+P868+P886+P896+P903+P909+P924+P978+P1032+P1053+P1064+P1085</f>
        <v>0</v>
      </c>
      <c r="Q668" s="217"/>
      <c r="R668" s="218">
        <f>R669+R688+R715+R745+R756+R815+R855+R858+R868+R886+R896+R903+R909+R924+R978+R1032+R1053+R1064+R1085</f>
        <v>38.087996839999995</v>
      </c>
      <c r="S668" s="217"/>
      <c r="T668" s="219">
        <f>T669+T688+T715+T745+T756+T815+T855+T858+T868+T886+T896+T903+T909+T924+T978+T1032+T1053+T1064+T1085</f>
        <v>29.650451100000005</v>
      </c>
      <c r="AR668" s="220" t="s">
        <v>89</v>
      </c>
      <c r="AT668" s="221" t="s">
        <v>79</v>
      </c>
      <c r="AU668" s="221" t="s">
        <v>80</v>
      </c>
      <c r="AY668" s="220" t="s">
        <v>257</v>
      </c>
      <c r="BK668" s="222">
        <f>BK669+BK688+BK715+BK745+BK756+BK815+BK855+BK858+BK868+BK886+BK896+BK903+BK909+BK924+BK978+BK1032+BK1053+BK1064+BK1085</f>
        <v>0</v>
      </c>
    </row>
    <row r="669" spans="2:63" s="11" customFormat="1" ht="22.8" customHeight="1">
      <c r="B669" s="209"/>
      <c r="C669" s="210"/>
      <c r="D669" s="211" t="s">
        <v>79</v>
      </c>
      <c r="E669" s="223" t="s">
        <v>950</v>
      </c>
      <c r="F669" s="223" t="s">
        <v>951</v>
      </c>
      <c r="G669" s="210"/>
      <c r="H669" s="210"/>
      <c r="I669" s="213"/>
      <c r="J669" s="224">
        <f>BK669</f>
        <v>0</v>
      </c>
      <c r="K669" s="210"/>
      <c r="L669" s="215"/>
      <c r="M669" s="216"/>
      <c r="N669" s="217"/>
      <c r="O669" s="217"/>
      <c r="P669" s="218">
        <f>SUM(P670:P687)</f>
        <v>0</v>
      </c>
      <c r="Q669" s="217"/>
      <c r="R669" s="218">
        <f>SUM(R670:R687)</f>
        <v>0.14665672</v>
      </c>
      <c r="S669" s="217"/>
      <c r="T669" s="219">
        <f>SUM(T670:T687)</f>
        <v>0</v>
      </c>
      <c r="AR669" s="220" t="s">
        <v>89</v>
      </c>
      <c r="AT669" s="221" t="s">
        <v>79</v>
      </c>
      <c r="AU669" s="221" t="s">
        <v>21</v>
      </c>
      <c r="AY669" s="220" t="s">
        <v>257</v>
      </c>
      <c r="BK669" s="222">
        <f>SUM(BK670:BK687)</f>
        <v>0</v>
      </c>
    </row>
    <row r="670" spans="2:65" s="1" customFormat="1" ht="16.5" customHeight="1">
      <c r="B670" s="38"/>
      <c r="C670" s="225" t="s">
        <v>952</v>
      </c>
      <c r="D670" s="225" t="s">
        <v>259</v>
      </c>
      <c r="E670" s="226" t="s">
        <v>953</v>
      </c>
      <c r="F670" s="227" t="s">
        <v>954</v>
      </c>
      <c r="G670" s="228" t="s">
        <v>454</v>
      </c>
      <c r="H670" s="229">
        <v>176.974</v>
      </c>
      <c r="I670" s="230"/>
      <c r="J670" s="231">
        <f>ROUND(I670*H670,2)</f>
        <v>0</v>
      </c>
      <c r="K670" s="227" t="s">
        <v>263</v>
      </c>
      <c r="L670" s="43"/>
      <c r="M670" s="232" t="s">
        <v>1</v>
      </c>
      <c r="N670" s="233" t="s">
        <v>45</v>
      </c>
      <c r="O670" s="86"/>
      <c r="P670" s="234">
        <f>O670*H670</f>
        <v>0</v>
      </c>
      <c r="Q670" s="234">
        <v>0.0001</v>
      </c>
      <c r="R670" s="234">
        <f>Q670*H670</f>
        <v>0.0176974</v>
      </c>
      <c r="S670" s="234">
        <v>0</v>
      </c>
      <c r="T670" s="235">
        <f>S670*H670</f>
        <v>0</v>
      </c>
      <c r="AR670" s="236" t="s">
        <v>346</v>
      </c>
      <c r="AT670" s="236" t="s">
        <v>259</v>
      </c>
      <c r="AU670" s="236" t="s">
        <v>89</v>
      </c>
      <c r="AY670" s="17" t="s">
        <v>257</v>
      </c>
      <c r="BE670" s="237">
        <f>IF(N670="základní",J670,0)</f>
        <v>0</v>
      </c>
      <c r="BF670" s="237">
        <f>IF(N670="snížená",J670,0)</f>
        <v>0</v>
      </c>
      <c r="BG670" s="237">
        <f>IF(N670="zákl. přenesená",J670,0)</f>
        <v>0</v>
      </c>
      <c r="BH670" s="237">
        <f>IF(N670="sníž. přenesená",J670,0)</f>
        <v>0</v>
      </c>
      <c r="BI670" s="237">
        <f>IF(N670="nulová",J670,0)</f>
        <v>0</v>
      </c>
      <c r="BJ670" s="17" t="s">
        <v>21</v>
      </c>
      <c r="BK670" s="237">
        <f>ROUND(I670*H670,2)</f>
        <v>0</v>
      </c>
      <c r="BL670" s="17" t="s">
        <v>346</v>
      </c>
      <c r="BM670" s="236" t="s">
        <v>955</v>
      </c>
    </row>
    <row r="671" spans="2:51" s="13" customFormat="1" ht="12">
      <c r="B671" s="249"/>
      <c r="C671" s="250"/>
      <c r="D671" s="240" t="s">
        <v>266</v>
      </c>
      <c r="E671" s="251" t="s">
        <v>1</v>
      </c>
      <c r="F671" s="252" t="s">
        <v>956</v>
      </c>
      <c r="G671" s="250"/>
      <c r="H671" s="253">
        <v>176.974</v>
      </c>
      <c r="I671" s="254"/>
      <c r="J671" s="250"/>
      <c r="K671" s="250"/>
      <c r="L671" s="255"/>
      <c r="M671" s="256"/>
      <c r="N671" s="257"/>
      <c r="O671" s="257"/>
      <c r="P671" s="257"/>
      <c r="Q671" s="257"/>
      <c r="R671" s="257"/>
      <c r="S671" s="257"/>
      <c r="T671" s="258"/>
      <c r="AT671" s="259" t="s">
        <v>266</v>
      </c>
      <c r="AU671" s="259" t="s">
        <v>89</v>
      </c>
      <c r="AV671" s="13" t="s">
        <v>89</v>
      </c>
      <c r="AW671" s="13" t="s">
        <v>36</v>
      </c>
      <c r="AX671" s="13" t="s">
        <v>80</v>
      </c>
      <c r="AY671" s="259" t="s">
        <v>257</v>
      </c>
    </row>
    <row r="672" spans="2:51" s="15" customFormat="1" ht="12">
      <c r="B672" s="271"/>
      <c r="C672" s="272"/>
      <c r="D672" s="240" t="s">
        <v>266</v>
      </c>
      <c r="E672" s="273" t="s">
        <v>1</v>
      </c>
      <c r="F672" s="274" t="s">
        <v>286</v>
      </c>
      <c r="G672" s="272"/>
      <c r="H672" s="275">
        <v>176.974</v>
      </c>
      <c r="I672" s="276"/>
      <c r="J672" s="272"/>
      <c r="K672" s="272"/>
      <c r="L672" s="277"/>
      <c r="M672" s="278"/>
      <c r="N672" s="279"/>
      <c r="O672" s="279"/>
      <c r="P672" s="279"/>
      <c r="Q672" s="279"/>
      <c r="R672" s="279"/>
      <c r="S672" s="279"/>
      <c r="T672" s="280"/>
      <c r="AT672" s="281" t="s">
        <v>266</v>
      </c>
      <c r="AU672" s="281" t="s">
        <v>89</v>
      </c>
      <c r="AV672" s="15" t="s">
        <v>264</v>
      </c>
      <c r="AW672" s="15" t="s">
        <v>36</v>
      </c>
      <c r="AX672" s="15" t="s">
        <v>21</v>
      </c>
      <c r="AY672" s="281" t="s">
        <v>257</v>
      </c>
    </row>
    <row r="673" spans="2:65" s="1" customFormat="1" ht="24" customHeight="1">
      <c r="B673" s="38"/>
      <c r="C673" s="225" t="s">
        <v>957</v>
      </c>
      <c r="D673" s="225" t="s">
        <v>259</v>
      </c>
      <c r="E673" s="226" t="s">
        <v>958</v>
      </c>
      <c r="F673" s="227" t="s">
        <v>959</v>
      </c>
      <c r="G673" s="228" t="s">
        <v>262</v>
      </c>
      <c r="H673" s="229">
        <v>76.945</v>
      </c>
      <c r="I673" s="230"/>
      <c r="J673" s="231">
        <f>ROUND(I673*H673,2)</f>
        <v>0</v>
      </c>
      <c r="K673" s="227" t="s">
        <v>263</v>
      </c>
      <c r="L673" s="43"/>
      <c r="M673" s="232" t="s">
        <v>1</v>
      </c>
      <c r="N673" s="233" t="s">
        <v>45</v>
      </c>
      <c r="O673" s="86"/>
      <c r="P673" s="234">
        <f>O673*H673</f>
        <v>0</v>
      </c>
      <c r="Q673" s="234">
        <v>0</v>
      </c>
      <c r="R673" s="234">
        <f>Q673*H673</f>
        <v>0</v>
      </c>
      <c r="S673" s="234">
        <v>0</v>
      </c>
      <c r="T673" s="235">
        <f>S673*H673</f>
        <v>0</v>
      </c>
      <c r="AR673" s="236" t="s">
        <v>346</v>
      </c>
      <c r="AT673" s="236" t="s">
        <v>259</v>
      </c>
      <c r="AU673" s="236" t="s">
        <v>89</v>
      </c>
      <c r="AY673" s="17" t="s">
        <v>257</v>
      </c>
      <c r="BE673" s="237">
        <f>IF(N673="základní",J673,0)</f>
        <v>0</v>
      </c>
      <c r="BF673" s="237">
        <f>IF(N673="snížená",J673,0)</f>
        <v>0</v>
      </c>
      <c r="BG673" s="237">
        <f>IF(N673="zákl. přenesená",J673,0)</f>
        <v>0</v>
      </c>
      <c r="BH673" s="237">
        <f>IF(N673="sníž. přenesená",J673,0)</f>
        <v>0</v>
      </c>
      <c r="BI673" s="237">
        <f>IF(N673="nulová",J673,0)</f>
        <v>0</v>
      </c>
      <c r="BJ673" s="17" t="s">
        <v>21</v>
      </c>
      <c r="BK673" s="237">
        <f>ROUND(I673*H673,2)</f>
        <v>0</v>
      </c>
      <c r="BL673" s="17" t="s">
        <v>346</v>
      </c>
      <c r="BM673" s="236" t="s">
        <v>960</v>
      </c>
    </row>
    <row r="674" spans="2:51" s="13" customFormat="1" ht="12">
      <c r="B674" s="249"/>
      <c r="C674" s="250"/>
      <c r="D674" s="240" t="s">
        <v>266</v>
      </c>
      <c r="E674" s="251" t="s">
        <v>1</v>
      </c>
      <c r="F674" s="252" t="s">
        <v>272</v>
      </c>
      <c r="G674" s="250"/>
      <c r="H674" s="253">
        <v>76.945</v>
      </c>
      <c r="I674" s="254"/>
      <c r="J674" s="250"/>
      <c r="K674" s="250"/>
      <c r="L674" s="255"/>
      <c r="M674" s="256"/>
      <c r="N674" s="257"/>
      <c r="O674" s="257"/>
      <c r="P674" s="257"/>
      <c r="Q674" s="257"/>
      <c r="R674" s="257"/>
      <c r="S674" s="257"/>
      <c r="T674" s="258"/>
      <c r="AT674" s="259" t="s">
        <v>266</v>
      </c>
      <c r="AU674" s="259" t="s">
        <v>89</v>
      </c>
      <c r="AV674" s="13" t="s">
        <v>89</v>
      </c>
      <c r="AW674" s="13" t="s">
        <v>36</v>
      </c>
      <c r="AX674" s="13" t="s">
        <v>80</v>
      </c>
      <c r="AY674" s="259" t="s">
        <v>257</v>
      </c>
    </row>
    <row r="675" spans="2:51" s="15" customFormat="1" ht="12">
      <c r="B675" s="271"/>
      <c r="C675" s="272"/>
      <c r="D675" s="240" t="s">
        <v>266</v>
      </c>
      <c r="E675" s="273" t="s">
        <v>102</v>
      </c>
      <c r="F675" s="274" t="s">
        <v>286</v>
      </c>
      <c r="G675" s="272"/>
      <c r="H675" s="275">
        <v>76.945</v>
      </c>
      <c r="I675" s="276"/>
      <c r="J675" s="272"/>
      <c r="K675" s="272"/>
      <c r="L675" s="277"/>
      <c r="M675" s="278"/>
      <c r="N675" s="279"/>
      <c r="O675" s="279"/>
      <c r="P675" s="279"/>
      <c r="Q675" s="279"/>
      <c r="R675" s="279"/>
      <c r="S675" s="279"/>
      <c r="T675" s="280"/>
      <c r="AT675" s="281" t="s">
        <v>266</v>
      </c>
      <c r="AU675" s="281" t="s">
        <v>89</v>
      </c>
      <c r="AV675" s="15" t="s">
        <v>264</v>
      </c>
      <c r="AW675" s="15" t="s">
        <v>36</v>
      </c>
      <c r="AX675" s="15" t="s">
        <v>21</v>
      </c>
      <c r="AY675" s="281" t="s">
        <v>257</v>
      </c>
    </row>
    <row r="676" spans="2:65" s="1" customFormat="1" ht="16.5" customHeight="1">
      <c r="B676" s="38"/>
      <c r="C676" s="282" t="s">
        <v>961</v>
      </c>
      <c r="D676" s="282" t="s">
        <v>314</v>
      </c>
      <c r="E676" s="283" t="s">
        <v>962</v>
      </c>
      <c r="F676" s="284" t="s">
        <v>963</v>
      </c>
      <c r="G676" s="285" t="s">
        <v>262</v>
      </c>
      <c r="H676" s="286">
        <v>88.872</v>
      </c>
      <c r="I676" s="287"/>
      <c r="J676" s="288">
        <f>ROUND(I676*H676,2)</f>
        <v>0</v>
      </c>
      <c r="K676" s="284" t="s">
        <v>263</v>
      </c>
      <c r="L676" s="289"/>
      <c r="M676" s="290" t="s">
        <v>1</v>
      </c>
      <c r="N676" s="291" t="s">
        <v>45</v>
      </c>
      <c r="O676" s="86"/>
      <c r="P676" s="234">
        <f>O676*H676</f>
        <v>0</v>
      </c>
      <c r="Q676" s="234">
        <v>0.00031</v>
      </c>
      <c r="R676" s="234">
        <f>Q676*H676</f>
        <v>0.02755032</v>
      </c>
      <c r="S676" s="234">
        <v>0</v>
      </c>
      <c r="T676" s="235">
        <f>S676*H676</f>
        <v>0</v>
      </c>
      <c r="AR676" s="236" t="s">
        <v>429</v>
      </c>
      <c r="AT676" s="236" t="s">
        <v>314</v>
      </c>
      <c r="AU676" s="236" t="s">
        <v>89</v>
      </c>
      <c r="AY676" s="17" t="s">
        <v>257</v>
      </c>
      <c r="BE676" s="237">
        <f>IF(N676="základní",J676,0)</f>
        <v>0</v>
      </c>
      <c r="BF676" s="237">
        <f>IF(N676="snížená",J676,0)</f>
        <v>0</v>
      </c>
      <c r="BG676" s="237">
        <f>IF(N676="zákl. přenesená",J676,0)</f>
        <v>0</v>
      </c>
      <c r="BH676" s="237">
        <f>IF(N676="sníž. přenesená",J676,0)</f>
        <v>0</v>
      </c>
      <c r="BI676" s="237">
        <f>IF(N676="nulová",J676,0)</f>
        <v>0</v>
      </c>
      <c r="BJ676" s="17" t="s">
        <v>21</v>
      </c>
      <c r="BK676" s="237">
        <f>ROUND(I676*H676,2)</f>
        <v>0</v>
      </c>
      <c r="BL676" s="17" t="s">
        <v>346</v>
      </c>
      <c r="BM676" s="236" t="s">
        <v>964</v>
      </c>
    </row>
    <row r="677" spans="2:51" s="13" customFormat="1" ht="12">
      <c r="B677" s="249"/>
      <c r="C677" s="250"/>
      <c r="D677" s="240" t="s">
        <v>266</v>
      </c>
      <c r="E677" s="251" t="s">
        <v>1</v>
      </c>
      <c r="F677" s="252" t="s">
        <v>965</v>
      </c>
      <c r="G677" s="250"/>
      <c r="H677" s="253">
        <v>84.64</v>
      </c>
      <c r="I677" s="254"/>
      <c r="J677" s="250"/>
      <c r="K677" s="250"/>
      <c r="L677" s="255"/>
      <c r="M677" s="256"/>
      <c r="N677" s="257"/>
      <c r="O677" s="257"/>
      <c r="P677" s="257"/>
      <c r="Q677" s="257"/>
      <c r="R677" s="257"/>
      <c r="S677" s="257"/>
      <c r="T677" s="258"/>
      <c r="AT677" s="259" t="s">
        <v>266</v>
      </c>
      <c r="AU677" s="259" t="s">
        <v>89</v>
      </c>
      <c r="AV677" s="13" t="s">
        <v>89</v>
      </c>
      <c r="AW677" s="13" t="s">
        <v>36</v>
      </c>
      <c r="AX677" s="13" t="s">
        <v>80</v>
      </c>
      <c r="AY677" s="259" t="s">
        <v>257</v>
      </c>
    </row>
    <row r="678" spans="2:51" s="15" customFormat="1" ht="12">
      <c r="B678" s="271"/>
      <c r="C678" s="272"/>
      <c r="D678" s="240" t="s">
        <v>266</v>
      </c>
      <c r="E678" s="273" t="s">
        <v>1</v>
      </c>
      <c r="F678" s="274" t="s">
        <v>286</v>
      </c>
      <c r="G678" s="272"/>
      <c r="H678" s="275">
        <v>84.64</v>
      </c>
      <c r="I678" s="276"/>
      <c r="J678" s="272"/>
      <c r="K678" s="272"/>
      <c r="L678" s="277"/>
      <c r="M678" s="278"/>
      <c r="N678" s="279"/>
      <c r="O678" s="279"/>
      <c r="P678" s="279"/>
      <c r="Q678" s="279"/>
      <c r="R678" s="279"/>
      <c r="S678" s="279"/>
      <c r="T678" s="280"/>
      <c r="AT678" s="281" t="s">
        <v>266</v>
      </c>
      <c r="AU678" s="281" t="s">
        <v>89</v>
      </c>
      <c r="AV678" s="15" t="s">
        <v>264</v>
      </c>
      <c r="AW678" s="15" t="s">
        <v>36</v>
      </c>
      <c r="AX678" s="15" t="s">
        <v>21</v>
      </c>
      <c r="AY678" s="281" t="s">
        <v>257</v>
      </c>
    </row>
    <row r="679" spans="2:51" s="13" customFormat="1" ht="12">
      <c r="B679" s="249"/>
      <c r="C679" s="250"/>
      <c r="D679" s="240" t="s">
        <v>266</v>
      </c>
      <c r="E679" s="250"/>
      <c r="F679" s="252" t="s">
        <v>966</v>
      </c>
      <c r="G679" s="250"/>
      <c r="H679" s="253">
        <v>88.872</v>
      </c>
      <c r="I679" s="254"/>
      <c r="J679" s="250"/>
      <c r="K679" s="250"/>
      <c r="L679" s="255"/>
      <c r="M679" s="256"/>
      <c r="N679" s="257"/>
      <c r="O679" s="257"/>
      <c r="P679" s="257"/>
      <c r="Q679" s="257"/>
      <c r="R679" s="257"/>
      <c r="S679" s="257"/>
      <c r="T679" s="258"/>
      <c r="AT679" s="259" t="s">
        <v>266</v>
      </c>
      <c r="AU679" s="259" t="s">
        <v>89</v>
      </c>
      <c r="AV679" s="13" t="s">
        <v>89</v>
      </c>
      <c r="AW679" s="13" t="s">
        <v>4</v>
      </c>
      <c r="AX679" s="13" t="s">
        <v>21</v>
      </c>
      <c r="AY679" s="259" t="s">
        <v>257</v>
      </c>
    </row>
    <row r="680" spans="2:65" s="1" customFormat="1" ht="24" customHeight="1">
      <c r="B680" s="38"/>
      <c r="C680" s="225" t="s">
        <v>967</v>
      </c>
      <c r="D680" s="225" t="s">
        <v>259</v>
      </c>
      <c r="E680" s="226" t="s">
        <v>968</v>
      </c>
      <c r="F680" s="227" t="s">
        <v>969</v>
      </c>
      <c r="G680" s="228" t="s">
        <v>262</v>
      </c>
      <c r="H680" s="229">
        <v>153.65</v>
      </c>
      <c r="I680" s="230"/>
      <c r="J680" s="231">
        <f>ROUND(I680*H680,2)</f>
        <v>0</v>
      </c>
      <c r="K680" s="227" t="s">
        <v>263</v>
      </c>
      <c r="L680" s="43"/>
      <c r="M680" s="232" t="s">
        <v>1</v>
      </c>
      <c r="N680" s="233" t="s">
        <v>45</v>
      </c>
      <c r="O680" s="86"/>
      <c r="P680" s="234">
        <f>O680*H680</f>
        <v>0</v>
      </c>
      <c r="Q680" s="234">
        <v>0.00011</v>
      </c>
      <c r="R680" s="234">
        <f>Q680*H680</f>
        <v>0.0169015</v>
      </c>
      <c r="S680" s="234">
        <v>0</v>
      </c>
      <c r="T680" s="235">
        <f>S680*H680</f>
        <v>0</v>
      </c>
      <c r="AR680" s="236" t="s">
        <v>346</v>
      </c>
      <c r="AT680" s="236" t="s">
        <v>259</v>
      </c>
      <c r="AU680" s="236" t="s">
        <v>89</v>
      </c>
      <c r="AY680" s="17" t="s">
        <v>257</v>
      </c>
      <c r="BE680" s="237">
        <f>IF(N680="základní",J680,0)</f>
        <v>0</v>
      </c>
      <c r="BF680" s="237">
        <f>IF(N680="snížená",J680,0)</f>
        <v>0</v>
      </c>
      <c r="BG680" s="237">
        <f>IF(N680="zákl. přenesená",J680,0)</f>
        <v>0</v>
      </c>
      <c r="BH680" s="237">
        <f>IF(N680="sníž. přenesená",J680,0)</f>
        <v>0</v>
      </c>
      <c r="BI680" s="237">
        <f>IF(N680="nulová",J680,0)</f>
        <v>0</v>
      </c>
      <c r="BJ680" s="17" t="s">
        <v>21</v>
      </c>
      <c r="BK680" s="237">
        <f>ROUND(I680*H680,2)</f>
        <v>0</v>
      </c>
      <c r="BL680" s="17" t="s">
        <v>346</v>
      </c>
      <c r="BM680" s="236" t="s">
        <v>970</v>
      </c>
    </row>
    <row r="681" spans="2:51" s="12" customFormat="1" ht="12">
      <c r="B681" s="238"/>
      <c r="C681" s="239"/>
      <c r="D681" s="240" t="s">
        <v>266</v>
      </c>
      <c r="E681" s="241" t="s">
        <v>1</v>
      </c>
      <c r="F681" s="242" t="s">
        <v>268</v>
      </c>
      <c r="G681" s="239"/>
      <c r="H681" s="241" t="s">
        <v>1</v>
      </c>
      <c r="I681" s="243"/>
      <c r="J681" s="239"/>
      <c r="K681" s="239"/>
      <c r="L681" s="244"/>
      <c r="M681" s="245"/>
      <c r="N681" s="246"/>
      <c r="O681" s="246"/>
      <c r="P681" s="246"/>
      <c r="Q681" s="246"/>
      <c r="R681" s="246"/>
      <c r="S681" s="246"/>
      <c r="T681" s="247"/>
      <c r="AT681" s="248" t="s">
        <v>266</v>
      </c>
      <c r="AU681" s="248" t="s">
        <v>89</v>
      </c>
      <c r="AV681" s="12" t="s">
        <v>21</v>
      </c>
      <c r="AW681" s="12" t="s">
        <v>36</v>
      </c>
      <c r="AX681" s="12" t="s">
        <v>80</v>
      </c>
      <c r="AY681" s="248" t="s">
        <v>257</v>
      </c>
    </row>
    <row r="682" spans="2:51" s="13" customFormat="1" ht="12">
      <c r="B682" s="249"/>
      <c r="C682" s="250"/>
      <c r="D682" s="240" t="s">
        <v>266</v>
      </c>
      <c r="E682" s="251" t="s">
        <v>1</v>
      </c>
      <c r="F682" s="252" t="s">
        <v>971</v>
      </c>
      <c r="G682" s="250"/>
      <c r="H682" s="253">
        <v>153.65</v>
      </c>
      <c r="I682" s="254"/>
      <c r="J682" s="250"/>
      <c r="K682" s="250"/>
      <c r="L682" s="255"/>
      <c r="M682" s="256"/>
      <c r="N682" s="257"/>
      <c r="O682" s="257"/>
      <c r="P682" s="257"/>
      <c r="Q682" s="257"/>
      <c r="R682" s="257"/>
      <c r="S682" s="257"/>
      <c r="T682" s="258"/>
      <c r="AT682" s="259" t="s">
        <v>266</v>
      </c>
      <c r="AU682" s="259" t="s">
        <v>89</v>
      </c>
      <c r="AV682" s="13" t="s">
        <v>89</v>
      </c>
      <c r="AW682" s="13" t="s">
        <v>36</v>
      </c>
      <c r="AX682" s="13" t="s">
        <v>80</v>
      </c>
      <c r="AY682" s="259" t="s">
        <v>257</v>
      </c>
    </row>
    <row r="683" spans="2:51" s="15" customFormat="1" ht="12">
      <c r="B683" s="271"/>
      <c r="C683" s="272"/>
      <c r="D683" s="240" t="s">
        <v>266</v>
      </c>
      <c r="E683" s="273" t="s">
        <v>1</v>
      </c>
      <c r="F683" s="274" t="s">
        <v>286</v>
      </c>
      <c r="G683" s="272"/>
      <c r="H683" s="275">
        <v>153.65</v>
      </c>
      <c r="I683" s="276"/>
      <c r="J683" s="272"/>
      <c r="K683" s="272"/>
      <c r="L683" s="277"/>
      <c r="M683" s="278"/>
      <c r="N683" s="279"/>
      <c r="O683" s="279"/>
      <c r="P683" s="279"/>
      <c r="Q683" s="279"/>
      <c r="R683" s="279"/>
      <c r="S683" s="279"/>
      <c r="T683" s="280"/>
      <c r="AT683" s="281" t="s">
        <v>266</v>
      </c>
      <c r="AU683" s="281" t="s">
        <v>89</v>
      </c>
      <c r="AV683" s="15" t="s">
        <v>264</v>
      </c>
      <c r="AW683" s="15" t="s">
        <v>36</v>
      </c>
      <c r="AX683" s="15" t="s">
        <v>21</v>
      </c>
      <c r="AY683" s="281" t="s">
        <v>257</v>
      </c>
    </row>
    <row r="684" spans="2:65" s="1" customFormat="1" ht="16.5" customHeight="1">
      <c r="B684" s="38"/>
      <c r="C684" s="282" t="s">
        <v>972</v>
      </c>
      <c r="D684" s="282" t="s">
        <v>314</v>
      </c>
      <c r="E684" s="283" t="s">
        <v>973</v>
      </c>
      <c r="F684" s="284" t="s">
        <v>974</v>
      </c>
      <c r="G684" s="285" t="s">
        <v>262</v>
      </c>
      <c r="H684" s="286">
        <v>169.015</v>
      </c>
      <c r="I684" s="287"/>
      <c r="J684" s="288">
        <f>ROUND(I684*H684,2)</f>
        <v>0</v>
      </c>
      <c r="K684" s="284" t="s">
        <v>263</v>
      </c>
      <c r="L684" s="289"/>
      <c r="M684" s="290" t="s">
        <v>1</v>
      </c>
      <c r="N684" s="291" t="s">
        <v>45</v>
      </c>
      <c r="O684" s="86"/>
      <c r="P684" s="234">
        <f>O684*H684</f>
        <v>0</v>
      </c>
      <c r="Q684" s="234">
        <v>0.0005</v>
      </c>
      <c r="R684" s="234">
        <f>Q684*H684</f>
        <v>0.0845075</v>
      </c>
      <c r="S684" s="234">
        <v>0</v>
      </c>
      <c r="T684" s="235">
        <f>S684*H684</f>
        <v>0</v>
      </c>
      <c r="AR684" s="236" t="s">
        <v>429</v>
      </c>
      <c r="AT684" s="236" t="s">
        <v>314</v>
      </c>
      <c r="AU684" s="236" t="s">
        <v>89</v>
      </c>
      <c r="AY684" s="17" t="s">
        <v>257</v>
      </c>
      <c r="BE684" s="237">
        <f>IF(N684="základní",J684,0)</f>
        <v>0</v>
      </c>
      <c r="BF684" s="237">
        <f>IF(N684="snížená",J684,0)</f>
        <v>0</v>
      </c>
      <c r="BG684" s="237">
        <f>IF(N684="zákl. přenesená",J684,0)</f>
        <v>0</v>
      </c>
      <c r="BH684" s="237">
        <f>IF(N684="sníž. přenesená",J684,0)</f>
        <v>0</v>
      </c>
      <c r="BI684" s="237">
        <f>IF(N684="nulová",J684,0)</f>
        <v>0</v>
      </c>
      <c r="BJ684" s="17" t="s">
        <v>21</v>
      </c>
      <c r="BK684" s="237">
        <f>ROUND(I684*H684,2)</f>
        <v>0</v>
      </c>
      <c r="BL684" s="17" t="s">
        <v>346</v>
      </c>
      <c r="BM684" s="236" t="s">
        <v>975</v>
      </c>
    </row>
    <row r="685" spans="2:51" s="13" customFormat="1" ht="12">
      <c r="B685" s="249"/>
      <c r="C685" s="250"/>
      <c r="D685" s="240" t="s">
        <v>266</v>
      </c>
      <c r="E685" s="251" t="s">
        <v>1</v>
      </c>
      <c r="F685" s="252" t="s">
        <v>976</v>
      </c>
      <c r="G685" s="250"/>
      <c r="H685" s="253">
        <v>169.015</v>
      </c>
      <c r="I685" s="254"/>
      <c r="J685" s="250"/>
      <c r="K685" s="250"/>
      <c r="L685" s="255"/>
      <c r="M685" s="256"/>
      <c r="N685" s="257"/>
      <c r="O685" s="257"/>
      <c r="P685" s="257"/>
      <c r="Q685" s="257"/>
      <c r="R685" s="257"/>
      <c r="S685" s="257"/>
      <c r="T685" s="258"/>
      <c r="AT685" s="259" t="s">
        <v>266</v>
      </c>
      <c r="AU685" s="259" t="s">
        <v>89</v>
      </c>
      <c r="AV685" s="13" t="s">
        <v>89</v>
      </c>
      <c r="AW685" s="13" t="s">
        <v>36</v>
      </c>
      <c r="AX685" s="13" t="s">
        <v>80</v>
      </c>
      <c r="AY685" s="259" t="s">
        <v>257</v>
      </c>
    </row>
    <row r="686" spans="2:51" s="15" customFormat="1" ht="12">
      <c r="B686" s="271"/>
      <c r="C686" s="272"/>
      <c r="D686" s="240" t="s">
        <v>266</v>
      </c>
      <c r="E686" s="273" t="s">
        <v>1</v>
      </c>
      <c r="F686" s="274" t="s">
        <v>286</v>
      </c>
      <c r="G686" s="272"/>
      <c r="H686" s="275">
        <v>169.015</v>
      </c>
      <c r="I686" s="276"/>
      <c r="J686" s="272"/>
      <c r="K686" s="272"/>
      <c r="L686" s="277"/>
      <c r="M686" s="278"/>
      <c r="N686" s="279"/>
      <c r="O686" s="279"/>
      <c r="P686" s="279"/>
      <c r="Q686" s="279"/>
      <c r="R686" s="279"/>
      <c r="S686" s="279"/>
      <c r="T686" s="280"/>
      <c r="AT686" s="281" t="s">
        <v>266</v>
      </c>
      <c r="AU686" s="281" t="s">
        <v>89</v>
      </c>
      <c r="AV686" s="15" t="s">
        <v>264</v>
      </c>
      <c r="AW686" s="15" t="s">
        <v>36</v>
      </c>
      <c r="AX686" s="15" t="s">
        <v>21</v>
      </c>
      <c r="AY686" s="281" t="s">
        <v>257</v>
      </c>
    </row>
    <row r="687" spans="2:65" s="1" customFormat="1" ht="24" customHeight="1">
      <c r="B687" s="38"/>
      <c r="C687" s="225" t="s">
        <v>977</v>
      </c>
      <c r="D687" s="225" t="s">
        <v>259</v>
      </c>
      <c r="E687" s="226" t="s">
        <v>978</v>
      </c>
      <c r="F687" s="227" t="s">
        <v>979</v>
      </c>
      <c r="G687" s="228" t="s">
        <v>305</v>
      </c>
      <c r="H687" s="229">
        <v>0.147</v>
      </c>
      <c r="I687" s="230"/>
      <c r="J687" s="231">
        <f>ROUND(I687*H687,2)</f>
        <v>0</v>
      </c>
      <c r="K687" s="227" t="s">
        <v>263</v>
      </c>
      <c r="L687" s="43"/>
      <c r="M687" s="232" t="s">
        <v>1</v>
      </c>
      <c r="N687" s="233" t="s">
        <v>45</v>
      </c>
      <c r="O687" s="86"/>
      <c r="P687" s="234">
        <f>O687*H687</f>
        <v>0</v>
      </c>
      <c r="Q687" s="234">
        <v>0</v>
      </c>
      <c r="R687" s="234">
        <f>Q687*H687</f>
        <v>0</v>
      </c>
      <c r="S687" s="234">
        <v>0</v>
      </c>
      <c r="T687" s="235">
        <f>S687*H687</f>
        <v>0</v>
      </c>
      <c r="AR687" s="236" t="s">
        <v>346</v>
      </c>
      <c r="AT687" s="236" t="s">
        <v>259</v>
      </c>
      <c r="AU687" s="236" t="s">
        <v>89</v>
      </c>
      <c r="AY687" s="17" t="s">
        <v>257</v>
      </c>
      <c r="BE687" s="237">
        <f>IF(N687="základní",J687,0)</f>
        <v>0</v>
      </c>
      <c r="BF687" s="237">
        <f>IF(N687="snížená",J687,0)</f>
        <v>0</v>
      </c>
      <c r="BG687" s="237">
        <f>IF(N687="zákl. přenesená",J687,0)</f>
        <v>0</v>
      </c>
      <c r="BH687" s="237">
        <f>IF(N687="sníž. přenesená",J687,0)</f>
        <v>0</v>
      </c>
      <c r="BI687" s="237">
        <f>IF(N687="nulová",J687,0)</f>
        <v>0</v>
      </c>
      <c r="BJ687" s="17" t="s">
        <v>21</v>
      </c>
      <c r="BK687" s="237">
        <f>ROUND(I687*H687,2)</f>
        <v>0</v>
      </c>
      <c r="BL687" s="17" t="s">
        <v>346</v>
      </c>
      <c r="BM687" s="236" t="s">
        <v>980</v>
      </c>
    </row>
    <row r="688" spans="2:63" s="11" customFormat="1" ht="22.8" customHeight="1">
      <c r="B688" s="209"/>
      <c r="C688" s="210"/>
      <c r="D688" s="211" t="s">
        <v>79</v>
      </c>
      <c r="E688" s="223" t="s">
        <v>981</v>
      </c>
      <c r="F688" s="223" t="s">
        <v>982</v>
      </c>
      <c r="G688" s="210"/>
      <c r="H688" s="210"/>
      <c r="I688" s="213"/>
      <c r="J688" s="224">
        <f>BK688</f>
        <v>0</v>
      </c>
      <c r="K688" s="210"/>
      <c r="L688" s="215"/>
      <c r="M688" s="216"/>
      <c r="N688" s="217"/>
      <c r="O688" s="217"/>
      <c r="P688" s="218">
        <f>SUM(P689:P714)</f>
        <v>0</v>
      </c>
      <c r="Q688" s="217"/>
      <c r="R688" s="218">
        <f>SUM(R689:R714)</f>
        <v>11.46968516</v>
      </c>
      <c r="S688" s="217"/>
      <c r="T688" s="219">
        <f>SUM(T689:T714)</f>
        <v>4.5600000000000005</v>
      </c>
      <c r="AR688" s="220" t="s">
        <v>89</v>
      </c>
      <c r="AT688" s="221" t="s">
        <v>79</v>
      </c>
      <c r="AU688" s="221" t="s">
        <v>21</v>
      </c>
      <c r="AY688" s="220" t="s">
        <v>257</v>
      </c>
      <c r="BK688" s="222">
        <f>SUM(BK689:BK714)</f>
        <v>0</v>
      </c>
    </row>
    <row r="689" spans="2:65" s="1" customFormat="1" ht="24" customHeight="1">
      <c r="B689" s="38"/>
      <c r="C689" s="225" t="s">
        <v>983</v>
      </c>
      <c r="D689" s="225" t="s">
        <v>259</v>
      </c>
      <c r="E689" s="226" t="s">
        <v>984</v>
      </c>
      <c r="F689" s="227" t="s">
        <v>985</v>
      </c>
      <c r="G689" s="228" t="s">
        <v>262</v>
      </c>
      <c r="H689" s="229">
        <v>820.139</v>
      </c>
      <c r="I689" s="230"/>
      <c r="J689" s="231">
        <f>ROUND(I689*H689,2)</f>
        <v>0</v>
      </c>
      <c r="K689" s="227" t="s">
        <v>263</v>
      </c>
      <c r="L689" s="43"/>
      <c r="M689" s="232" t="s">
        <v>1</v>
      </c>
      <c r="N689" s="233" t="s">
        <v>45</v>
      </c>
      <c r="O689" s="86"/>
      <c r="P689" s="234">
        <f>O689*H689</f>
        <v>0</v>
      </c>
      <c r="Q689" s="234">
        <v>0</v>
      </c>
      <c r="R689" s="234">
        <f>Q689*H689</f>
        <v>0</v>
      </c>
      <c r="S689" s="234">
        <v>0</v>
      </c>
      <c r="T689" s="235">
        <f>S689*H689</f>
        <v>0</v>
      </c>
      <c r="AR689" s="236" t="s">
        <v>346</v>
      </c>
      <c r="AT689" s="236" t="s">
        <v>259</v>
      </c>
      <c r="AU689" s="236" t="s">
        <v>89</v>
      </c>
      <c r="AY689" s="17" t="s">
        <v>257</v>
      </c>
      <c r="BE689" s="237">
        <f>IF(N689="základní",J689,0)</f>
        <v>0</v>
      </c>
      <c r="BF689" s="237">
        <f>IF(N689="snížená",J689,0)</f>
        <v>0</v>
      </c>
      <c r="BG689" s="237">
        <f>IF(N689="zákl. přenesená",J689,0)</f>
        <v>0</v>
      </c>
      <c r="BH689" s="237">
        <f>IF(N689="sníž. přenesená",J689,0)</f>
        <v>0</v>
      </c>
      <c r="BI689" s="237">
        <f>IF(N689="nulová",J689,0)</f>
        <v>0</v>
      </c>
      <c r="BJ689" s="17" t="s">
        <v>21</v>
      </c>
      <c r="BK689" s="237">
        <f>ROUND(I689*H689,2)</f>
        <v>0</v>
      </c>
      <c r="BL689" s="17" t="s">
        <v>346</v>
      </c>
      <c r="BM689" s="236" t="s">
        <v>986</v>
      </c>
    </row>
    <row r="690" spans="2:51" s="12" customFormat="1" ht="12">
      <c r="B690" s="238"/>
      <c r="C690" s="239"/>
      <c r="D690" s="240" t="s">
        <v>266</v>
      </c>
      <c r="E690" s="241" t="s">
        <v>1</v>
      </c>
      <c r="F690" s="242" t="s">
        <v>987</v>
      </c>
      <c r="G690" s="239"/>
      <c r="H690" s="241" t="s">
        <v>1</v>
      </c>
      <c r="I690" s="243"/>
      <c r="J690" s="239"/>
      <c r="K690" s="239"/>
      <c r="L690" s="244"/>
      <c r="M690" s="245"/>
      <c r="N690" s="246"/>
      <c r="O690" s="246"/>
      <c r="P690" s="246"/>
      <c r="Q690" s="246"/>
      <c r="R690" s="246"/>
      <c r="S690" s="246"/>
      <c r="T690" s="247"/>
      <c r="AT690" s="248" t="s">
        <v>266</v>
      </c>
      <c r="AU690" s="248" t="s">
        <v>89</v>
      </c>
      <c r="AV690" s="12" t="s">
        <v>21</v>
      </c>
      <c r="AW690" s="12" t="s">
        <v>36</v>
      </c>
      <c r="AX690" s="12" t="s">
        <v>80</v>
      </c>
      <c r="AY690" s="248" t="s">
        <v>257</v>
      </c>
    </row>
    <row r="691" spans="2:51" s="13" customFormat="1" ht="12">
      <c r="B691" s="249"/>
      <c r="C691" s="250"/>
      <c r="D691" s="240" t="s">
        <v>266</v>
      </c>
      <c r="E691" s="251" t="s">
        <v>1</v>
      </c>
      <c r="F691" s="252" t="s">
        <v>155</v>
      </c>
      <c r="G691" s="250"/>
      <c r="H691" s="253">
        <v>820.139</v>
      </c>
      <c r="I691" s="254"/>
      <c r="J691" s="250"/>
      <c r="K691" s="250"/>
      <c r="L691" s="255"/>
      <c r="M691" s="256"/>
      <c r="N691" s="257"/>
      <c r="O691" s="257"/>
      <c r="P691" s="257"/>
      <c r="Q691" s="257"/>
      <c r="R691" s="257"/>
      <c r="S691" s="257"/>
      <c r="T691" s="258"/>
      <c r="AT691" s="259" t="s">
        <v>266</v>
      </c>
      <c r="AU691" s="259" t="s">
        <v>89</v>
      </c>
      <c r="AV691" s="13" t="s">
        <v>89</v>
      </c>
      <c r="AW691" s="13" t="s">
        <v>36</v>
      </c>
      <c r="AX691" s="13" t="s">
        <v>80</v>
      </c>
      <c r="AY691" s="259" t="s">
        <v>257</v>
      </c>
    </row>
    <row r="692" spans="2:51" s="15" customFormat="1" ht="12">
      <c r="B692" s="271"/>
      <c r="C692" s="272"/>
      <c r="D692" s="240" t="s">
        <v>266</v>
      </c>
      <c r="E692" s="273" t="s">
        <v>1</v>
      </c>
      <c r="F692" s="274" t="s">
        <v>286</v>
      </c>
      <c r="G692" s="272"/>
      <c r="H692" s="275">
        <v>820.139</v>
      </c>
      <c r="I692" s="276"/>
      <c r="J692" s="272"/>
      <c r="K692" s="272"/>
      <c r="L692" s="277"/>
      <c r="M692" s="278"/>
      <c r="N692" s="279"/>
      <c r="O692" s="279"/>
      <c r="P692" s="279"/>
      <c r="Q692" s="279"/>
      <c r="R692" s="279"/>
      <c r="S692" s="279"/>
      <c r="T692" s="280"/>
      <c r="AT692" s="281" t="s">
        <v>266</v>
      </c>
      <c r="AU692" s="281" t="s">
        <v>89</v>
      </c>
      <c r="AV692" s="15" t="s">
        <v>264</v>
      </c>
      <c r="AW692" s="15" t="s">
        <v>36</v>
      </c>
      <c r="AX692" s="15" t="s">
        <v>21</v>
      </c>
      <c r="AY692" s="281" t="s">
        <v>257</v>
      </c>
    </row>
    <row r="693" spans="2:65" s="1" customFormat="1" ht="24" customHeight="1">
      <c r="B693" s="38"/>
      <c r="C693" s="282" t="s">
        <v>988</v>
      </c>
      <c r="D693" s="282" t="s">
        <v>314</v>
      </c>
      <c r="E693" s="283" t="s">
        <v>989</v>
      </c>
      <c r="F693" s="284" t="s">
        <v>990</v>
      </c>
      <c r="G693" s="285" t="s">
        <v>262</v>
      </c>
      <c r="H693" s="286">
        <v>943.16</v>
      </c>
      <c r="I693" s="287"/>
      <c r="J693" s="288">
        <f>ROUND(I693*H693,2)</f>
        <v>0</v>
      </c>
      <c r="K693" s="284" t="s">
        <v>263</v>
      </c>
      <c r="L693" s="289"/>
      <c r="M693" s="290" t="s">
        <v>1</v>
      </c>
      <c r="N693" s="291" t="s">
        <v>45</v>
      </c>
      <c r="O693" s="86"/>
      <c r="P693" s="234">
        <f>O693*H693</f>
        <v>0</v>
      </c>
      <c r="Q693" s="234">
        <v>0.003</v>
      </c>
      <c r="R693" s="234">
        <f>Q693*H693</f>
        <v>2.8294799999999998</v>
      </c>
      <c r="S693" s="234">
        <v>0</v>
      </c>
      <c r="T693" s="235">
        <f>S693*H693</f>
        <v>0</v>
      </c>
      <c r="AR693" s="236" t="s">
        <v>429</v>
      </c>
      <c r="AT693" s="236" t="s">
        <v>314</v>
      </c>
      <c r="AU693" s="236" t="s">
        <v>89</v>
      </c>
      <c r="AY693" s="17" t="s">
        <v>257</v>
      </c>
      <c r="BE693" s="237">
        <f>IF(N693="základní",J693,0)</f>
        <v>0</v>
      </c>
      <c r="BF693" s="237">
        <f>IF(N693="snížená",J693,0)</f>
        <v>0</v>
      </c>
      <c r="BG693" s="237">
        <f>IF(N693="zákl. přenesená",J693,0)</f>
        <v>0</v>
      </c>
      <c r="BH693" s="237">
        <f>IF(N693="sníž. přenesená",J693,0)</f>
        <v>0</v>
      </c>
      <c r="BI693" s="237">
        <f>IF(N693="nulová",J693,0)</f>
        <v>0</v>
      </c>
      <c r="BJ693" s="17" t="s">
        <v>21</v>
      </c>
      <c r="BK693" s="237">
        <f>ROUND(I693*H693,2)</f>
        <v>0</v>
      </c>
      <c r="BL693" s="17" t="s">
        <v>346</v>
      </c>
      <c r="BM693" s="236" t="s">
        <v>991</v>
      </c>
    </row>
    <row r="694" spans="2:51" s="13" customFormat="1" ht="12">
      <c r="B694" s="249"/>
      <c r="C694" s="250"/>
      <c r="D694" s="240" t="s">
        <v>266</v>
      </c>
      <c r="E694" s="251" t="s">
        <v>1</v>
      </c>
      <c r="F694" s="252" t="s">
        <v>992</v>
      </c>
      <c r="G694" s="250"/>
      <c r="H694" s="253">
        <v>943.16</v>
      </c>
      <c r="I694" s="254"/>
      <c r="J694" s="250"/>
      <c r="K694" s="250"/>
      <c r="L694" s="255"/>
      <c r="M694" s="256"/>
      <c r="N694" s="257"/>
      <c r="O694" s="257"/>
      <c r="P694" s="257"/>
      <c r="Q694" s="257"/>
      <c r="R694" s="257"/>
      <c r="S694" s="257"/>
      <c r="T694" s="258"/>
      <c r="AT694" s="259" t="s">
        <v>266</v>
      </c>
      <c r="AU694" s="259" t="s">
        <v>89</v>
      </c>
      <c r="AV694" s="13" t="s">
        <v>89</v>
      </c>
      <c r="AW694" s="13" t="s">
        <v>36</v>
      </c>
      <c r="AX694" s="13" t="s">
        <v>80</v>
      </c>
      <c r="AY694" s="259" t="s">
        <v>257</v>
      </c>
    </row>
    <row r="695" spans="2:51" s="15" customFormat="1" ht="12">
      <c r="B695" s="271"/>
      <c r="C695" s="272"/>
      <c r="D695" s="240" t="s">
        <v>266</v>
      </c>
      <c r="E695" s="273" t="s">
        <v>1</v>
      </c>
      <c r="F695" s="274" t="s">
        <v>286</v>
      </c>
      <c r="G695" s="272"/>
      <c r="H695" s="275">
        <v>943.16</v>
      </c>
      <c r="I695" s="276"/>
      <c r="J695" s="272"/>
      <c r="K695" s="272"/>
      <c r="L695" s="277"/>
      <c r="M695" s="278"/>
      <c r="N695" s="279"/>
      <c r="O695" s="279"/>
      <c r="P695" s="279"/>
      <c r="Q695" s="279"/>
      <c r="R695" s="279"/>
      <c r="S695" s="279"/>
      <c r="T695" s="280"/>
      <c r="AT695" s="281" t="s">
        <v>266</v>
      </c>
      <c r="AU695" s="281" t="s">
        <v>89</v>
      </c>
      <c r="AV695" s="15" t="s">
        <v>264</v>
      </c>
      <c r="AW695" s="15" t="s">
        <v>36</v>
      </c>
      <c r="AX695" s="15" t="s">
        <v>21</v>
      </c>
      <c r="AY695" s="281" t="s">
        <v>257</v>
      </c>
    </row>
    <row r="696" spans="2:65" s="1" customFormat="1" ht="24" customHeight="1">
      <c r="B696" s="38"/>
      <c r="C696" s="225" t="s">
        <v>993</v>
      </c>
      <c r="D696" s="225" t="s">
        <v>259</v>
      </c>
      <c r="E696" s="226" t="s">
        <v>994</v>
      </c>
      <c r="F696" s="227" t="s">
        <v>995</v>
      </c>
      <c r="G696" s="228" t="s">
        <v>262</v>
      </c>
      <c r="H696" s="229">
        <v>820.139</v>
      </c>
      <c r="I696" s="230"/>
      <c r="J696" s="231">
        <f>ROUND(I696*H696,2)</f>
        <v>0</v>
      </c>
      <c r="K696" s="227" t="s">
        <v>263</v>
      </c>
      <c r="L696" s="43"/>
      <c r="M696" s="232" t="s">
        <v>1</v>
      </c>
      <c r="N696" s="233" t="s">
        <v>45</v>
      </c>
      <c r="O696" s="86"/>
      <c r="P696" s="234">
        <f>O696*H696</f>
        <v>0</v>
      </c>
      <c r="Q696" s="234">
        <v>0.00088</v>
      </c>
      <c r="R696" s="234">
        <f>Q696*H696</f>
        <v>0.72172232</v>
      </c>
      <c r="S696" s="234">
        <v>0</v>
      </c>
      <c r="T696" s="235">
        <f>S696*H696</f>
        <v>0</v>
      </c>
      <c r="AR696" s="236" t="s">
        <v>346</v>
      </c>
      <c r="AT696" s="236" t="s">
        <v>259</v>
      </c>
      <c r="AU696" s="236" t="s">
        <v>89</v>
      </c>
      <c r="AY696" s="17" t="s">
        <v>257</v>
      </c>
      <c r="BE696" s="237">
        <f>IF(N696="základní",J696,0)</f>
        <v>0</v>
      </c>
      <c r="BF696" s="237">
        <f>IF(N696="snížená",J696,0)</f>
        <v>0</v>
      </c>
      <c r="BG696" s="237">
        <f>IF(N696="zákl. přenesená",J696,0)</f>
        <v>0</v>
      </c>
      <c r="BH696" s="237">
        <f>IF(N696="sníž. přenesená",J696,0)</f>
        <v>0</v>
      </c>
      <c r="BI696" s="237">
        <f>IF(N696="nulová",J696,0)</f>
        <v>0</v>
      </c>
      <c r="BJ696" s="17" t="s">
        <v>21</v>
      </c>
      <c r="BK696" s="237">
        <f>ROUND(I696*H696,2)</f>
        <v>0</v>
      </c>
      <c r="BL696" s="17" t="s">
        <v>346</v>
      </c>
      <c r="BM696" s="236" t="s">
        <v>996</v>
      </c>
    </row>
    <row r="697" spans="2:51" s="13" customFormat="1" ht="12">
      <c r="B697" s="249"/>
      <c r="C697" s="250"/>
      <c r="D697" s="240" t="s">
        <v>266</v>
      </c>
      <c r="E697" s="251" t="s">
        <v>1</v>
      </c>
      <c r="F697" s="252" t="s">
        <v>155</v>
      </c>
      <c r="G697" s="250"/>
      <c r="H697" s="253">
        <v>820.139</v>
      </c>
      <c r="I697" s="254"/>
      <c r="J697" s="250"/>
      <c r="K697" s="250"/>
      <c r="L697" s="255"/>
      <c r="M697" s="256"/>
      <c r="N697" s="257"/>
      <c r="O697" s="257"/>
      <c r="P697" s="257"/>
      <c r="Q697" s="257"/>
      <c r="R697" s="257"/>
      <c r="S697" s="257"/>
      <c r="T697" s="258"/>
      <c r="AT697" s="259" t="s">
        <v>266</v>
      </c>
      <c r="AU697" s="259" t="s">
        <v>89</v>
      </c>
      <c r="AV697" s="13" t="s">
        <v>89</v>
      </c>
      <c r="AW697" s="13" t="s">
        <v>36</v>
      </c>
      <c r="AX697" s="13" t="s">
        <v>80</v>
      </c>
      <c r="AY697" s="259" t="s">
        <v>257</v>
      </c>
    </row>
    <row r="698" spans="2:51" s="15" customFormat="1" ht="12">
      <c r="B698" s="271"/>
      <c r="C698" s="272"/>
      <c r="D698" s="240" t="s">
        <v>266</v>
      </c>
      <c r="E698" s="273" t="s">
        <v>1</v>
      </c>
      <c r="F698" s="274" t="s">
        <v>286</v>
      </c>
      <c r="G698" s="272"/>
      <c r="H698" s="275">
        <v>820.139</v>
      </c>
      <c r="I698" s="276"/>
      <c r="J698" s="272"/>
      <c r="K698" s="272"/>
      <c r="L698" s="277"/>
      <c r="M698" s="278"/>
      <c r="N698" s="279"/>
      <c r="O698" s="279"/>
      <c r="P698" s="279"/>
      <c r="Q698" s="279"/>
      <c r="R698" s="279"/>
      <c r="S698" s="279"/>
      <c r="T698" s="280"/>
      <c r="AT698" s="281" t="s">
        <v>266</v>
      </c>
      <c r="AU698" s="281" t="s">
        <v>89</v>
      </c>
      <c r="AV698" s="15" t="s">
        <v>264</v>
      </c>
      <c r="AW698" s="15" t="s">
        <v>36</v>
      </c>
      <c r="AX698" s="15" t="s">
        <v>21</v>
      </c>
      <c r="AY698" s="281" t="s">
        <v>257</v>
      </c>
    </row>
    <row r="699" spans="2:65" s="1" customFormat="1" ht="24" customHeight="1">
      <c r="B699" s="38"/>
      <c r="C699" s="282" t="s">
        <v>997</v>
      </c>
      <c r="D699" s="282" t="s">
        <v>314</v>
      </c>
      <c r="E699" s="283" t="s">
        <v>998</v>
      </c>
      <c r="F699" s="284" t="s">
        <v>999</v>
      </c>
      <c r="G699" s="285" t="s">
        <v>262</v>
      </c>
      <c r="H699" s="286">
        <v>943.16</v>
      </c>
      <c r="I699" s="287"/>
      <c r="J699" s="288">
        <f>ROUND(I699*H699,2)</f>
        <v>0</v>
      </c>
      <c r="K699" s="284" t="s">
        <v>263</v>
      </c>
      <c r="L699" s="289"/>
      <c r="M699" s="290" t="s">
        <v>1</v>
      </c>
      <c r="N699" s="291" t="s">
        <v>45</v>
      </c>
      <c r="O699" s="86"/>
      <c r="P699" s="234">
        <f>O699*H699</f>
        <v>0</v>
      </c>
      <c r="Q699" s="234">
        <v>0.0042</v>
      </c>
      <c r="R699" s="234">
        <f>Q699*H699</f>
        <v>3.9612719999999997</v>
      </c>
      <c r="S699" s="234">
        <v>0</v>
      </c>
      <c r="T699" s="235">
        <f>S699*H699</f>
        <v>0</v>
      </c>
      <c r="AR699" s="236" t="s">
        <v>429</v>
      </c>
      <c r="AT699" s="236" t="s">
        <v>314</v>
      </c>
      <c r="AU699" s="236" t="s">
        <v>89</v>
      </c>
      <c r="AY699" s="17" t="s">
        <v>257</v>
      </c>
      <c r="BE699" s="237">
        <f>IF(N699="základní",J699,0)</f>
        <v>0</v>
      </c>
      <c r="BF699" s="237">
        <f>IF(N699="snížená",J699,0)</f>
        <v>0</v>
      </c>
      <c r="BG699" s="237">
        <f>IF(N699="zákl. přenesená",J699,0)</f>
        <v>0</v>
      </c>
      <c r="BH699" s="237">
        <f>IF(N699="sníž. přenesená",J699,0)</f>
        <v>0</v>
      </c>
      <c r="BI699" s="237">
        <f>IF(N699="nulová",J699,0)</f>
        <v>0</v>
      </c>
      <c r="BJ699" s="17" t="s">
        <v>21</v>
      </c>
      <c r="BK699" s="237">
        <f>ROUND(I699*H699,2)</f>
        <v>0</v>
      </c>
      <c r="BL699" s="17" t="s">
        <v>346</v>
      </c>
      <c r="BM699" s="236" t="s">
        <v>1000</v>
      </c>
    </row>
    <row r="700" spans="2:51" s="13" customFormat="1" ht="12">
      <c r="B700" s="249"/>
      <c r="C700" s="250"/>
      <c r="D700" s="240" t="s">
        <v>266</v>
      </c>
      <c r="E700" s="251" t="s">
        <v>1</v>
      </c>
      <c r="F700" s="252" t="s">
        <v>1001</v>
      </c>
      <c r="G700" s="250"/>
      <c r="H700" s="253">
        <v>943.16</v>
      </c>
      <c r="I700" s="254"/>
      <c r="J700" s="250"/>
      <c r="K700" s="250"/>
      <c r="L700" s="255"/>
      <c r="M700" s="256"/>
      <c r="N700" s="257"/>
      <c r="O700" s="257"/>
      <c r="P700" s="257"/>
      <c r="Q700" s="257"/>
      <c r="R700" s="257"/>
      <c r="S700" s="257"/>
      <c r="T700" s="258"/>
      <c r="AT700" s="259" t="s">
        <v>266</v>
      </c>
      <c r="AU700" s="259" t="s">
        <v>89</v>
      </c>
      <c r="AV700" s="13" t="s">
        <v>89</v>
      </c>
      <c r="AW700" s="13" t="s">
        <v>36</v>
      </c>
      <c r="AX700" s="13" t="s">
        <v>21</v>
      </c>
      <c r="AY700" s="259" t="s">
        <v>257</v>
      </c>
    </row>
    <row r="701" spans="2:65" s="1" customFormat="1" ht="24" customHeight="1">
      <c r="B701" s="38"/>
      <c r="C701" s="225" t="s">
        <v>1002</v>
      </c>
      <c r="D701" s="225" t="s">
        <v>259</v>
      </c>
      <c r="E701" s="226" t="s">
        <v>1003</v>
      </c>
      <c r="F701" s="227" t="s">
        <v>1004</v>
      </c>
      <c r="G701" s="228" t="s">
        <v>262</v>
      </c>
      <c r="H701" s="229">
        <v>820.139</v>
      </c>
      <c r="I701" s="230"/>
      <c r="J701" s="231">
        <f>ROUND(I701*H701,2)</f>
        <v>0</v>
      </c>
      <c r="K701" s="227" t="s">
        <v>263</v>
      </c>
      <c r="L701" s="43"/>
      <c r="M701" s="232" t="s">
        <v>1</v>
      </c>
      <c r="N701" s="233" t="s">
        <v>45</v>
      </c>
      <c r="O701" s="86"/>
      <c r="P701" s="234">
        <f>O701*H701</f>
        <v>0</v>
      </c>
      <c r="Q701" s="234">
        <v>0.00036</v>
      </c>
      <c r="R701" s="234">
        <f>Q701*H701</f>
        <v>0.29525004000000005</v>
      </c>
      <c r="S701" s="234">
        <v>0</v>
      </c>
      <c r="T701" s="235">
        <f>S701*H701</f>
        <v>0</v>
      </c>
      <c r="AR701" s="236" t="s">
        <v>346</v>
      </c>
      <c r="AT701" s="236" t="s">
        <v>259</v>
      </c>
      <c r="AU701" s="236" t="s">
        <v>89</v>
      </c>
      <c r="AY701" s="17" t="s">
        <v>257</v>
      </c>
      <c r="BE701" s="237">
        <f>IF(N701="základní",J701,0)</f>
        <v>0</v>
      </c>
      <c r="BF701" s="237">
        <f>IF(N701="snížená",J701,0)</f>
        <v>0</v>
      </c>
      <c r="BG701" s="237">
        <f>IF(N701="zákl. přenesená",J701,0)</f>
        <v>0</v>
      </c>
      <c r="BH701" s="237">
        <f>IF(N701="sníž. přenesená",J701,0)</f>
        <v>0</v>
      </c>
      <c r="BI701" s="237">
        <f>IF(N701="nulová",J701,0)</f>
        <v>0</v>
      </c>
      <c r="BJ701" s="17" t="s">
        <v>21</v>
      </c>
      <c r="BK701" s="237">
        <f>ROUND(I701*H701,2)</f>
        <v>0</v>
      </c>
      <c r="BL701" s="17" t="s">
        <v>346</v>
      </c>
      <c r="BM701" s="236" t="s">
        <v>1005</v>
      </c>
    </row>
    <row r="702" spans="2:51" s="12" customFormat="1" ht="12">
      <c r="B702" s="238"/>
      <c r="C702" s="239"/>
      <c r="D702" s="240" t="s">
        <v>266</v>
      </c>
      <c r="E702" s="241" t="s">
        <v>1</v>
      </c>
      <c r="F702" s="242" t="s">
        <v>1006</v>
      </c>
      <c r="G702" s="239"/>
      <c r="H702" s="241" t="s">
        <v>1</v>
      </c>
      <c r="I702" s="243"/>
      <c r="J702" s="239"/>
      <c r="K702" s="239"/>
      <c r="L702" s="244"/>
      <c r="M702" s="245"/>
      <c r="N702" s="246"/>
      <c r="O702" s="246"/>
      <c r="P702" s="246"/>
      <c r="Q702" s="246"/>
      <c r="R702" s="246"/>
      <c r="S702" s="246"/>
      <c r="T702" s="247"/>
      <c r="AT702" s="248" t="s">
        <v>266</v>
      </c>
      <c r="AU702" s="248" t="s">
        <v>89</v>
      </c>
      <c r="AV702" s="12" t="s">
        <v>21</v>
      </c>
      <c r="AW702" s="12" t="s">
        <v>36</v>
      </c>
      <c r="AX702" s="12" t="s">
        <v>80</v>
      </c>
      <c r="AY702" s="248" t="s">
        <v>257</v>
      </c>
    </row>
    <row r="703" spans="2:51" s="13" customFormat="1" ht="12">
      <c r="B703" s="249"/>
      <c r="C703" s="250"/>
      <c r="D703" s="240" t="s">
        <v>266</v>
      </c>
      <c r="E703" s="251" t="s">
        <v>1</v>
      </c>
      <c r="F703" s="252" t="s">
        <v>1007</v>
      </c>
      <c r="G703" s="250"/>
      <c r="H703" s="253">
        <v>713</v>
      </c>
      <c r="I703" s="254"/>
      <c r="J703" s="250"/>
      <c r="K703" s="250"/>
      <c r="L703" s="255"/>
      <c r="M703" s="256"/>
      <c r="N703" s="257"/>
      <c r="O703" s="257"/>
      <c r="P703" s="257"/>
      <c r="Q703" s="257"/>
      <c r="R703" s="257"/>
      <c r="S703" s="257"/>
      <c r="T703" s="258"/>
      <c r="AT703" s="259" t="s">
        <v>266</v>
      </c>
      <c r="AU703" s="259" t="s">
        <v>89</v>
      </c>
      <c r="AV703" s="13" t="s">
        <v>89</v>
      </c>
      <c r="AW703" s="13" t="s">
        <v>36</v>
      </c>
      <c r="AX703" s="13" t="s">
        <v>80</v>
      </c>
      <c r="AY703" s="259" t="s">
        <v>257</v>
      </c>
    </row>
    <row r="704" spans="2:51" s="14" customFormat="1" ht="12">
      <c r="B704" s="260"/>
      <c r="C704" s="261"/>
      <c r="D704" s="240" t="s">
        <v>266</v>
      </c>
      <c r="E704" s="262" t="s">
        <v>158</v>
      </c>
      <c r="F704" s="263" t="s">
        <v>280</v>
      </c>
      <c r="G704" s="261"/>
      <c r="H704" s="264">
        <v>713</v>
      </c>
      <c r="I704" s="265"/>
      <c r="J704" s="261"/>
      <c r="K704" s="261"/>
      <c r="L704" s="266"/>
      <c r="M704" s="267"/>
      <c r="N704" s="268"/>
      <c r="O704" s="268"/>
      <c r="P704" s="268"/>
      <c r="Q704" s="268"/>
      <c r="R704" s="268"/>
      <c r="S704" s="268"/>
      <c r="T704" s="269"/>
      <c r="AT704" s="270" t="s">
        <v>266</v>
      </c>
      <c r="AU704" s="270" t="s">
        <v>89</v>
      </c>
      <c r="AV704" s="14" t="s">
        <v>130</v>
      </c>
      <c r="AW704" s="14" t="s">
        <v>36</v>
      </c>
      <c r="AX704" s="14" t="s">
        <v>80</v>
      </c>
      <c r="AY704" s="270" t="s">
        <v>257</v>
      </c>
    </row>
    <row r="705" spans="2:51" s="13" customFormat="1" ht="12">
      <c r="B705" s="249"/>
      <c r="C705" s="250"/>
      <c r="D705" s="240" t="s">
        <v>266</v>
      </c>
      <c r="E705" s="251" t="s">
        <v>1</v>
      </c>
      <c r="F705" s="252" t="s">
        <v>1008</v>
      </c>
      <c r="G705" s="250"/>
      <c r="H705" s="253">
        <v>107.139</v>
      </c>
      <c r="I705" s="254"/>
      <c r="J705" s="250"/>
      <c r="K705" s="250"/>
      <c r="L705" s="255"/>
      <c r="M705" s="256"/>
      <c r="N705" s="257"/>
      <c r="O705" s="257"/>
      <c r="P705" s="257"/>
      <c r="Q705" s="257"/>
      <c r="R705" s="257"/>
      <c r="S705" s="257"/>
      <c r="T705" s="258"/>
      <c r="AT705" s="259" t="s">
        <v>266</v>
      </c>
      <c r="AU705" s="259" t="s">
        <v>89</v>
      </c>
      <c r="AV705" s="13" t="s">
        <v>89</v>
      </c>
      <c r="AW705" s="13" t="s">
        <v>36</v>
      </c>
      <c r="AX705" s="13" t="s">
        <v>80</v>
      </c>
      <c r="AY705" s="259" t="s">
        <v>257</v>
      </c>
    </row>
    <row r="706" spans="2:51" s="14" customFormat="1" ht="12">
      <c r="B706" s="260"/>
      <c r="C706" s="261"/>
      <c r="D706" s="240" t="s">
        <v>266</v>
      </c>
      <c r="E706" s="262" t="s">
        <v>1</v>
      </c>
      <c r="F706" s="263" t="s">
        <v>280</v>
      </c>
      <c r="G706" s="261"/>
      <c r="H706" s="264">
        <v>107.139</v>
      </c>
      <c r="I706" s="265"/>
      <c r="J706" s="261"/>
      <c r="K706" s="261"/>
      <c r="L706" s="266"/>
      <c r="M706" s="267"/>
      <c r="N706" s="268"/>
      <c r="O706" s="268"/>
      <c r="P706" s="268"/>
      <c r="Q706" s="268"/>
      <c r="R706" s="268"/>
      <c r="S706" s="268"/>
      <c r="T706" s="269"/>
      <c r="AT706" s="270" t="s">
        <v>266</v>
      </c>
      <c r="AU706" s="270" t="s">
        <v>89</v>
      </c>
      <c r="AV706" s="14" t="s">
        <v>130</v>
      </c>
      <c r="AW706" s="14" t="s">
        <v>36</v>
      </c>
      <c r="AX706" s="14" t="s">
        <v>80</v>
      </c>
      <c r="AY706" s="270" t="s">
        <v>257</v>
      </c>
    </row>
    <row r="707" spans="2:51" s="15" customFormat="1" ht="12">
      <c r="B707" s="271"/>
      <c r="C707" s="272"/>
      <c r="D707" s="240" t="s">
        <v>266</v>
      </c>
      <c r="E707" s="273" t="s">
        <v>155</v>
      </c>
      <c r="F707" s="274" t="s">
        <v>286</v>
      </c>
      <c r="G707" s="272"/>
      <c r="H707" s="275">
        <v>820.139</v>
      </c>
      <c r="I707" s="276"/>
      <c r="J707" s="272"/>
      <c r="K707" s="272"/>
      <c r="L707" s="277"/>
      <c r="M707" s="278"/>
      <c r="N707" s="279"/>
      <c r="O707" s="279"/>
      <c r="P707" s="279"/>
      <c r="Q707" s="279"/>
      <c r="R707" s="279"/>
      <c r="S707" s="279"/>
      <c r="T707" s="280"/>
      <c r="AT707" s="281" t="s">
        <v>266</v>
      </c>
      <c r="AU707" s="281" t="s">
        <v>89</v>
      </c>
      <c r="AV707" s="15" t="s">
        <v>264</v>
      </c>
      <c r="AW707" s="15" t="s">
        <v>36</v>
      </c>
      <c r="AX707" s="15" t="s">
        <v>21</v>
      </c>
      <c r="AY707" s="281" t="s">
        <v>257</v>
      </c>
    </row>
    <row r="708" spans="2:65" s="1" customFormat="1" ht="24" customHeight="1">
      <c r="B708" s="38"/>
      <c r="C708" s="282" t="s">
        <v>1009</v>
      </c>
      <c r="D708" s="282" t="s">
        <v>314</v>
      </c>
      <c r="E708" s="283" t="s">
        <v>1010</v>
      </c>
      <c r="F708" s="284" t="s">
        <v>1011</v>
      </c>
      <c r="G708" s="285" t="s">
        <v>262</v>
      </c>
      <c r="H708" s="286">
        <v>943.16</v>
      </c>
      <c r="I708" s="287"/>
      <c r="J708" s="288">
        <f>ROUND(I708*H708,2)</f>
        <v>0</v>
      </c>
      <c r="K708" s="284" t="s">
        <v>1</v>
      </c>
      <c r="L708" s="289"/>
      <c r="M708" s="290" t="s">
        <v>1</v>
      </c>
      <c r="N708" s="291" t="s">
        <v>45</v>
      </c>
      <c r="O708" s="86"/>
      <c r="P708" s="234">
        <f>O708*H708</f>
        <v>0</v>
      </c>
      <c r="Q708" s="234">
        <v>0.00388</v>
      </c>
      <c r="R708" s="234">
        <f>Q708*H708</f>
        <v>3.6594608</v>
      </c>
      <c r="S708" s="234">
        <v>0</v>
      </c>
      <c r="T708" s="235">
        <f>S708*H708</f>
        <v>0</v>
      </c>
      <c r="AR708" s="236" t="s">
        <v>429</v>
      </c>
      <c r="AT708" s="236" t="s">
        <v>314</v>
      </c>
      <c r="AU708" s="236" t="s">
        <v>89</v>
      </c>
      <c r="AY708" s="17" t="s">
        <v>257</v>
      </c>
      <c r="BE708" s="237">
        <f>IF(N708="základní",J708,0)</f>
        <v>0</v>
      </c>
      <c r="BF708" s="237">
        <f>IF(N708="snížená",J708,0)</f>
        <v>0</v>
      </c>
      <c r="BG708" s="237">
        <f>IF(N708="zákl. přenesená",J708,0)</f>
        <v>0</v>
      </c>
      <c r="BH708" s="237">
        <f>IF(N708="sníž. přenesená",J708,0)</f>
        <v>0</v>
      </c>
      <c r="BI708" s="237">
        <f>IF(N708="nulová",J708,0)</f>
        <v>0</v>
      </c>
      <c r="BJ708" s="17" t="s">
        <v>21</v>
      </c>
      <c r="BK708" s="237">
        <f>ROUND(I708*H708,2)</f>
        <v>0</v>
      </c>
      <c r="BL708" s="17" t="s">
        <v>346</v>
      </c>
      <c r="BM708" s="236" t="s">
        <v>1012</v>
      </c>
    </row>
    <row r="709" spans="2:51" s="13" customFormat="1" ht="12">
      <c r="B709" s="249"/>
      <c r="C709" s="250"/>
      <c r="D709" s="240" t="s">
        <v>266</v>
      </c>
      <c r="E709" s="251" t="s">
        <v>1</v>
      </c>
      <c r="F709" s="252" t="s">
        <v>1001</v>
      </c>
      <c r="G709" s="250"/>
      <c r="H709" s="253">
        <v>943.16</v>
      </c>
      <c r="I709" s="254"/>
      <c r="J709" s="250"/>
      <c r="K709" s="250"/>
      <c r="L709" s="255"/>
      <c r="M709" s="256"/>
      <c r="N709" s="257"/>
      <c r="O709" s="257"/>
      <c r="P709" s="257"/>
      <c r="Q709" s="257"/>
      <c r="R709" s="257"/>
      <c r="S709" s="257"/>
      <c r="T709" s="258"/>
      <c r="AT709" s="259" t="s">
        <v>266</v>
      </c>
      <c r="AU709" s="259" t="s">
        <v>89</v>
      </c>
      <c r="AV709" s="13" t="s">
        <v>89</v>
      </c>
      <c r="AW709" s="13" t="s">
        <v>36</v>
      </c>
      <c r="AX709" s="13" t="s">
        <v>21</v>
      </c>
      <c r="AY709" s="259" t="s">
        <v>257</v>
      </c>
    </row>
    <row r="710" spans="2:65" s="1" customFormat="1" ht="16.5" customHeight="1">
      <c r="B710" s="38"/>
      <c r="C710" s="225" t="s">
        <v>1013</v>
      </c>
      <c r="D710" s="225" t="s">
        <v>259</v>
      </c>
      <c r="E710" s="226" t="s">
        <v>1014</v>
      </c>
      <c r="F710" s="227" t="s">
        <v>1015</v>
      </c>
      <c r="G710" s="228" t="s">
        <v>262</v>
      </c>
      <c r="H710" s="229">
        <v>760</v>
      </c>
      <c r="I710" s="230"/>
      <c r="J710" s="231">
        <f>ROUND(I710*H710,2)</f>
        <v>0</v>
      </c>
      <c r="K710" s="227" t="s">
        <v>263</v>
      </c>
      <c r="L710" s="43"/>
      <c r="M710" s="232" t="s">
        <v>1</v>
      </c>
      <c r="N710" s="233" t="s">
        <v>45</v>
      </c>
      <c r="O710" s="86"/>
      <c r="P710" s="234">
        <f>O710*H710</f>
        <v>0</v>
      </c>
      <c r="Q710" s="234">
        <v>0</v>
      </c>
      <c r="R710" s="234">
        <f>Q710*H710</f>
        <v>0</v>
      </c>
      <c r="S710" s="234">
        <v>0.006</v>
      </c>
      <c r="T710" s="235">
        <f>S710*H710</f>
        <v>4.5600000000000005</v>
      </c>
      <c r="AR710" s="236" t="s">
        <v>346</v>
      </c>
      <c r="AT710" s="236" t="s">
        <v>259</v>
      </c>
      <c r="AU710" s="236" t="s">
        <v>89</v>
      </c>
      <c r="AY710" s="17" t="s">
        <v>257</v>
      </c>
      <c r="BE710" s="237">
        <f>IF(N710="základní",J710,0)</f>
        <v>0</v>
      </c>
      <c r="BF710" s="237">
        <f>IF(N710="snížená",J710,0)</f>
        <v>0</v>
      </c>
      <c r="BG710" s="237">
        <f>IF(N710="zákl. přenesená",J710,0)</f>
        <v>0</v>
      </c>
      <c r="BH710" s="237">
        <f>IF(N710="sníž. přenesená",J710,0)</f>
        <v>0</v>
      </c>
      <c r="BI710" s="237">
        <f>IF(N710="nulová",J710,0)</f>
        <v>0</v>
      </c>
      <c r="BJ710" s="17" t="s">
        <v>21</v>
      </c>
      <c r="BK710" s="237">
        <f>ROUND(I710*H710,2)</f>
        <v>0</v>
      </c>
      <c r="BL710" s="17" t="s">
        <v>346</v>
      </c>
      <c r="BM710" s="236" t="s">
        <v>1016</v>
      </c>
    </row>
    <row r="711" spans="2:51" s="13" customFormat="1" ht="12">
      <c r="B711" s="249"/>
      <c r="C711" s="250"/>
      <c r="D711" s="240" t="s">
        <v>266</v>
      </c>
      <c r="E711" s="251" t="s">
        <v>1</v>
      </c>
      <c r="F711" s="252" t="s">
        <v>1017</v>
      </c>
      <c r="G711" s="250"/>
      <c r="H711" s="253">
        <v>760</v>
      </c>
      <c r="I711" s="254"/>
      <c r="J711" s="250"/>
      <c r="K711" s="250"/>
      <c r="L711" s="255"/>
      <c r="M711" s="256"/>
      <c r="N711" s="257"/>
      <c r="O711" s="257"/>
      <c r="P711" s="257"/>
      <c r="Q711" s="257"/>
      <c r="R711" s="257"/>
      <c r="S711" s="257"/>
      <c r="T711" s="258"/>
      <c r="AT711" s="259" t="s">
        <v>266</v>
      </c>
      <c r="AU711" s="259" t="s">
        <v>89</v>
      </c>
      <c r="AV711" s="13" t="s">
        <v>89</v>
      </c>
      <c r="AW711" s="13" t="s">
        <v>36</v>
      </c>
      <c r="AX711" s="13" t="s">
        <v>80</v>
      </c>
      <c r="AY711" s="259" t="s">
        <v>257</v>
      </c>
    </row>
    <row r="712" spans="2:51" s="15" customFormat="1" ht="12">
      <c r="B712" s="271"/>
      <c r="C712" s="272"/>
      <c r="D712" s="240" t="s">
        <v>266</v>
      </c>
      <c r="E712" s="273" t="s">
        <v>149</v>
      </c>
      <c r="F712" s="274" t="s">
        <v>286</v>
      </c>
      <c r="G712" s="272"/>
      <c r="H712" s="275">
        <v>760</v>
      </c>
      <c r="I712" s="276"/>
      <c r="J712" s="272"/>
      <c r="K712" s="272"/>
      <c r="L712" s="277"/>
      <c r="M712" s="278"/>
      <c r="N712" s="279"/>
      <c r="O712" s="279"/>
      <c r="P712" s="279"/>
      <c r="Q712" s="279"/>
      <c r="R712" s="279"/>
      <c r="S712" s="279"/>
      <c r="T712" s="280"/>
      <c r="AT712" s="281" t="s">
        <v>266</v>
      </c>
      <c r="AU712" s="281" t="s">
        <v>89</v>
      </c>
      <c r="AV712" s="15" t="s">
        <v>264</v>
      </c>
      <c r="AW712" s="15" t="s">
        <v>36</v>
      </c>
      <c r="AX712" s="15" t="s">
        <v>21</v>
      </c>
      <c r="AY712" s="281" t="s">
        <v>257</v>
      </c>
    </row>
    <row r="713" spans="2:65" s="1" customFormat="1" ht="24" customHeight="1">
      <c r="B713" s="38"/>
      <c r="C713" s="225" t="s">
        <v>1018</v>
      </c>
      <c r="D713" s="225" t="s">
        <v>259</v>
      </c>
      <c r="E713" s="226" t="s">
        <v>1019</v>
      </c>
      <c r="F713" s="227" t="s">
        <v>1020</v>
      </c>
      <c r="G713" s="228" t="s">
        <v>661</v>
      </c>
      <c r="H713" s="229">
        <v>10</v>
      </c>
      <c r="I713" s="230"/>
      <c r="J713" s="231">
        <f>ROUND(I713*H713,2)</f>
        <v>0</v>
      </c>
      <c r="K713" s="227" t="s">
        <v>263</v>
      </c>
      <c r="L713" s="43"/>
      <c r="M713" s="232" t="s">
        <v>1</v>
      </c>
      <c r="N713" s="233" t="s">
        <v>45</v>
      </c>
      <c r="O713" s="86"/>
      <c r="P713" s="234">
        <f>O713*H713</f>
        <v>0</v>
      </c>
      <c r="Q713" s="234">
        <v>0.00025</v>
      </c>
      <c r="R713" s="234">
        <f>Q713*H713</f>
        <v>0.0025</v>
      </c>
      <c r="S713" s="234">
        <v>0</v>
      </c>
      <c r="T713" s="235">
        <f>S713*H713</f>
        <v>0</v>
      </c>
      <c r="AR713" s="236" t="s">
        <v>346</v>
      </c>
      <c r="AT713" s="236" t="s">
        <v>259</v>
      </c>
      <c r="AU713" s="236" t="s">
        <v>89</v>
      </c>
      <c r="AY713" s="17" t="s">
        <v>257</v>
      </c>
      <c r="BE713" s="237">
        <f>IF(N713="základní",J713,0)</f>
        <v>0</v>
      </c>
      <c r="BF713" s="237">
        <f>IF(N713="snížená",J713,0)</f>
        <v>0</v>
      </c>
      <c r="BG713" s="237">
        <f>IF(N713="zákl. přenesená",J713,0)</f>
        <v>0</v>
      </c>
      <c r="BH713" s="237">
        <f>IF(N713="sníž. přenesená",J713,0)</f>
        <v>0</v>
      </c>
      <c r="BI713" s="237">
        <f>IF(N713="nulová",J713,0)</f>
        <v>0</v>
      </c>
      <c r="BJ713" s="17" t="s">
        <v>21</v>
      </c>
      <c r="BK713" s="237">
        <f>ROUND(I713*H713,2)</f>
        <v>0</v>
      </c>
      <c r="BL713" s="17" t="s">
        <v>346</v>
      </c>
      <c r="BM713" s="236" t="s">
        <v>1021</v>
      </c>
    </row>
    <row r="714" spans="2:65" s="1" customFormat="1" ht="24" customHeight="1">
      <c r="B714" s="38"/>
      <c r="C714" s="225" t="s">
        <v>1022</v>
      </c>
      <c r="D714" s="225" t="s">
        <v>259</v>
      </c>
      <c r="E714" s="226" t="s">
        <v>1023</v>
      </c>
      <c r="F714" s="227" t="s">
        <v>1024</v>
      </c>
      <c r="G714" s="228" t="s">
        <v>305</v>
      </c>
      <c r="H714" s="229">
        <v>11.47</v>
      </c>
      <c r="I714" s="230"/>
      <c r="J714" s="231">
        <f>ROUND(I714*H714,2)</f>
        <v>0</v>
      </c>
      <c r="K714" s="227" t="s">
        <v>263</v>
      </c>
      <c r="L714" s="43"/>
      <c r="M714" s="232" t="s">
        <v>1</v>
      </c>
      <c r="N714" s="233" t="s">
        <v>45</v>
      </c>
      <c r="O714" s="86"/>
      <c r="P714" s="234">
        <f>O714*H714</f>
        <v>0</v>
      </c>
      <c r="Q714" s="234">
        <v>0</v>
      </c>
      <c r="R714" s="234">
        <f>Q714*H714</f>
        <v>0</v>
      </c>
      <c r="S714" s="234">
        <v>0</v>
      </c>
      <c r="T714" s="235">
        <f>S714*H714</f>
        <v>0</v>
      </c>
      <c r="AR714" s="236" t="s">
        <v>346</v>
      </c>
      <c r="AT714" s="236" t="s">
        <v>259</v>
      </c>
      <c r="AU714" s="236" t="s">
        <v>89</v>
      </c>
      <c r="AY714" s="17" t="s">
        <v>257</v>
      </c>
      <c r="BE714" s="237">
        <f>IF(N714="základní",J714,0)</f>
        <v>0</v>
      </c>
      <c r="BF714" s="237">
        <f>IF(N714="snížená",J714,0)</f>
        <v>0</v>
      </c>
      <c r="BG714" s="237">
        <f>IF(N714="zákl. přenesená",J714,0)</f>
        <v>0</v>
      </c>
      <c r="BH714" s="237">
        <f>IF(N714="sníž. přenesená",J714,0)</f>
        <v>0</v>
      </c>
      <c r="BI714" s="237">
        <f>IF(N714="nulová",J714,0)</f>
        <v>0</v>
      </c>
      <c r="BJ714" s="17" t="s">
        <v>21</v>
      </c>
      <c r="BK714" s="237">
        <f>ROUND(I714*H714,2)</f>
        <v>0</v>
      </c>
      <c r="BL714" s="17" t="s">
        <v>346</v>
      </c>
      <c r="BM714" s="236" t="s">
        <v>1025</v>
      </c>
    </row>
    <row r="715" spans="2:63" s="11" customFormat="1" ht="22.8" customHeight="1">
      <c r="B715" s="209"/>
      <c r="C715" s="210"/>
      <c r="D715" s="211" t="s">
        <v>79</v>
      </c>
      <c r="E715" s="223" t="s">
        <v>160</v>
      </c>
      <c r="F715" s="223" t="s">
        <v>1026</v>
      </c>
      <c r="G715" s="210"/>
      <c r="H715" s="210"/>
      <c r="I715" s="213"/>
      <c r="J715" s="224">
        <f>BK715</f>
        <v>0</v>
      </c>
      <c r="K715" s="210"/>
      <c r="L715" s="215"/>
      <c r="M715" s="216"/>
      <c r="N715" s="217"/>
      <c r="O715" s="217"/>
      <c r="P715" s="218">
        <f>SUM(P716:P744)</f>
        <v>0</v>
      </c>
      <c r="Q715" s="217"/>
      <c r="R715" s="218">
        <f>SUM(R716:R744)</f>
        <v>11.859569</v>
      </c>
      <c r="S715" s="217"/>
      <c r="T715" s="219">
        <f>SUM(T716:T744)</f>
        <v>22.268</v>
      </c>
      <c r="AR715" s="220" t="s">
        <v>89</v>
      </c>
      <c r="AT715" s="221" t="s">
        <v>79</v>
      </c>
      <c r="AU715" s="221" t="s">
        <v>21</v>
      </c>
      <c r="AY715" s="220" t="s">
        <v>257</v>
      </c>
      <c r="BK715" s="222">
        <f>SUM(BK716:BK744)</f>
        <v>0</v>
      </c>
    </row>
    <row r="716" spans="2:65" s="1" customFormat="1" ht="24" customHeight="1">
      <c r="B716" s="38"/>
      <c r="C716" s="225" t="s">
        <v>1027</v>
      </c>
      <c r="D716" s="225" t="s">
        <v>259</v>
      </c>
      <c r="E716" s="226" t="s">
        <v>1028</v>
      </c>
      <c r="F716" s="227" t="s">
        <v>1029</v>
      </c>
      <c r="G716" s="228" t="s">
        <v>262</v>
      </c>
      <c r="H716" s="229">
        <v>760</v>
      </c>
      <c r="I716" s="230"/>
      <c r="J716" s="231">
        <f>ROUND(I716*H716,2)</f>
        <v>0</v>
      </c>
      <c r="K716" s="227" t="s">
        <v>263</v>
      </c>
      <c r="L716" s="43"/>
      <c r="M716" s="232" t="s">
        <v>1</v>
      </c>
      <c r="N716" s="233" t="s">
        <v>45</v>
      </c>
      <c r="O716" s="86"/>
      <c r="P716" s="234">
        <f>O716*H716</f>
        <v>0</v>
      </c>
      <c r="Q716" s="234">
        <v>0</v>
      </c>
      <c r="R716" s="234">
        <f>Q716*H716</f>
        <v>0</v>
      </c>
      <c r="S716" s="234">
        <v>0.024</v>
      </c>
      <c r="T716" s="235">
        <f>S716*H716</f>
        <v>18.240000000000002</v>
      </c>
      <c r="AR716" s="236" t="s">
        <v>346</v>
      </c>
      <c r="AT716" s="236" t="s">
        <v>259</v>
      </c>
      <c r="AU716" s="236" t="s">
        <v>89</v>
      </c>
      <c r="AY716" s="17" t="s">
        <v>257</v>
      </c>
      <c r="BE716" s="237">
        <f>IF(N716="základní",J716,0)</f>
        <v>0</v>
      </c>
      <c r="BF716" s="237">
        <f>IF(N716="snížená",J716,0)</f>
        <v>0</v>
      </c>
      <c r="BG716" s="237">
        <f>IF(N716="zákl. přenesená",J716,0)</f>
        <v>0</v>
      </c>
      <c r="BH716" s="237">
        <f>IF(N716="sníž. přenesená",J716,0)</f>
        <v>0</v>
      </c>
      <c r="BI716" s="237">
        <f>IF(N716="nulová",J716,0)</f>
        <v>0</v>
      </c>
      <c r="BJ716" s="17" t="s">
        <v>21</v>
      </c>
      <c r="BK716" s="237">
        <f>ROUND(I716*H716,2)</f>
        <v>0</v>
      </c>
      <c r="BL716" s="17" t="s">
        <v>346</v>
      </c>
      <c r="BM716" s="236" t="s">
        <v>1030</v>
      </c>
    </row>
    <row r="717" spans="2:51" s="13" customFormat="1" ht="12">
      <c r="B717" s="249"/>
      <c r="C717" s="250"/>
      <c r="D717" s="240" t="s">
        <v>266</v>
      </c>
      <c r="E717" s="251" t="s">
        <v>1</v>
      </c>
      <c r="F717" s="252" t="s">
        <v>149</v>
      </c>
      <c r="G717" s="250"/>
      <c r="H717" s="253">
        <v>760</v>
      </c>
      <c r="I717" s="254"/>
      <c r="J717" s="250"/>
      <c r="K717" s="250"/>
      <c r="L717" s="255"/>
      <c r="M717" s="256"/>
      <c r="N717" s="257"/>
      <c r="O717" s="257"/>
      <c r="P717" s="257"/>
      <c r="Q717" s="257"/>
      <c r="R717" s="257"/>
      <c r="S717" s="257"/>
      <c r="T717" s="258"/>
      <c r="AT717" s="259" t="s">
        <v>266</v>
      </c>
      <c r="AU717" s="259" t="s">
        <v>89</v>
      </c>
      <c r="AV717" s="13" t="s">
        <v>89</v>
      </c>
      <c r="AW717" s="13" t="s">
        <v>36</v>
      </c>
      <c r="AX717" s="13" t="s">
        <v>21</v>
      </c>
      <c r="AY717" s="259" t="s">
        <v>257</v>
      </c>
    </row>
    <row r="718" spans="2:65" s="1" customFormat="1" ht="24" customHeight="1">
      <c r="B718" s="38"/>
      <c r="C718" s="225" t="s">
        <v>1031</v>
      </c>
      <c r="D718" s="225" t="s">
        <v>259</v>
      </c>
      <c r="E718" s="226" t="s">
        <v>1032</v>
      </c>
      <c r="F718" s="227" t="s">
        <v>1033</v>
      </c>
      <c r="G718" s="228" t="s">
        <v>262</v>
      </c>
      <c r="H718" s="229">
        <v>760</v>
      </c>
      <c r="I718" s="230"/>
      <c r="J718" s="231">
        <f>ROUND(I718*H718,2)</f>
        <v>0</v>
      </c>
      <c r="K718" s="227" t="s">
        <v>263</v>
      </c>
      <c r="L718" s="43"/>
      <c r="M718" s="232" t="s">
        <v>1</v>
      </c>
      <c r="N718" s="233" t="s">
        <v>45</v>
      </c>
      <c r="O718" s="86"/>
      <c r="P718" s="234">
        <f>O718*H718</f>
        <v>0</v>
      </c>
      <c r="Q718" s="234">
        <v>0</v>
      </c>
      <c r="R718" s="234">
        <f>Q718*H718</f>
        <v>0</v>
      </c>
      <c r="S718" s="234">
        <v>0.0053</v>
      </c>
      <c r="T718" s="235">
        <f>S718*H718</f>
        <v>4.028</v>
      </c>
      <c r="AR718" s="236" t="s">
        <v>346</v>
      </c>
      <c r="AT718" s="236" t="s">
        <v>259</v>
      </c>
      <c r="AU718" s="236" t="s">
        <v>89</v>
      </c>
      <c r="AY718" s="17" t="s">
        <v>257</v>
      </c>
      <c r="BE718" s="237">
        <f>IF(N718="základní",J718,0)</f>
        <v>0</v>
      </c>
      <c r="BF718" s="237">
        <f>IF(N718="snížená",J718,0)</f>
        <v>0</v>
      </c>
      <c r="BG718" s="237">
        <f>IF(N718="zákl. přenesená",J718,0)</f>
        <v>0</v>
      </c>
      <c r="BH718" s="237">
        <f>IF(N718="sníž. přenesená",J718,0)</f>
        <v>0</v>
      </c>
      <c r="BI718" s="237">
        <f>IF(N718="nulová",J718,0)</f>
        <v>0</v>
      </c>
      <c r="BJ718" s="17" t="s">
        <v>21</v>
      </c>
      <c r="BK718" s="237">
        <f>ROUND(I718*H718,2)</f>
        <v>0</v>
      </c>
      <c r="BL718" s="17" t="s">
        <v>346</v>
      </c>
      <c r="BM718" s="236" t="s">
        <v>1034</v>
      </c>
    </row>
    <row r="719" spans="2:65" s="1" customFormat="1" ht="24" customHeight="1">
      <c r="B719" s="38"/>
      <c r="C719" s="225" t="s">
        <v>1035</v>
      </c>
      <c r="D719" s="225" t="s">
        <v>259</v>
      </c>
      <c r="E719" s="226" t="s">
        <v>1036</v>
      </c>
      <c r="F719" s="227" t="s">
        <v>1037</v>
      </c>
      <c r="G719" s="228" t="s">
        <v>262</v>
      </c>
      <c r="H719" s="229">
        <v>1426</v>
      </c>
      <c r="I719" s="230"/>
      <c r="J719" s="231">
        <f>ROUND(I719*H719,2)</f>
        <v>0</v>
      </c>
      <c r="K719" s="227" t="s">
        <v>263</v>
      </c>
      <c r="L719" s="43"/>
      <c r="M719" s="232" t="s">
        <v>1</v>
      </c>
      <c r="N719" s="233" t="s">
        <v>45</v>
      </c>
      <c r="O719" s="86"/>
      <c r="P719" s="234">
        <f>O719*H719</f>
        <v>0</v>
      </c>
      <c r="Q719" s="234">
        <v>0</v>
      </c>
      <c r="R719" s="234">
        <f>Q719*H719</f>
        <v>0</v>
      </c>
      <c r="S719" s="234">
        <v>0</v>
      </c>
      <c r="T719" s="235">
        <f>S719*H719</f>
        <v>0</v>
      </c>
      <c r="AR719" s="236" t="s">
        <v>346</v>
      </c>
      <c r="AT719" s="236" t="s">
        <v>259</v>
      </c>
      <c r="AU719" s="236" t="s">
        <v>89</v>
      </c>
      <c r="AY719" s="17" t="s">
        <v>257</v>
      </c>
      <c r="BE719" s="237">
        <f>IF(N719="základní",J719,0)</f>
        <v>0</v>
      </c>
      <c r="BF719" s="237">
        <f>IF(N719="snížená",J719,0)</f>
        <v>0</v>
      </c>
      <c r="BG719" s="237">
        <f>IF(N719="zákl. přenesená",J719,0)</f>
        <v>0</v>
      </c>
      <c r="BH719" s="237">
        <f>IF(N719="sníž. přenesená",J719,0)</f>
        <v>0</v>
      </c>
      <c r="BI719" s="237">
        <f>IF(N719="nulová",J719,0)</f>
        <v>0</v>
      </c>
      <c r="BJ719" s="17" t="s">
        <v>21</v>
      </c>
      <c r="BK719" s="237">
        <f>ROUND(I719*H719,2)</f>
        <v>0</v>
      </c>
      <c r="BL719" s="17" t="s">
        <v>346</v>
      </c>
      <c r="BM719" s="236" t="s">
        <v>1038</v>
      </c>
    </row>
    <row r="720" spans="2:51" s="13" customFormat="1" ht="12">
      <c r="B720" s="249"/>
      <c r="C720" s="250"/>
      <c r="D720" s="240" t="s">
        <v>266</v>
      </c>
      <c r="E720" s="251" t="s">
        <v>1</v>
      </c>
      <c r="F720" s="252" t="s">
        <v>1039</v>
      </c>
      <c r="G720" s="250"/>
      <c r="H720" s="253">
        <v>1426</v>
      </c>
      <c r="I720" s="254"/>
      <c r="J720" s="250"/>
      <c r="K720" s="250"/>
      <c r="L720" s="255"/>
      <c r="M720" s="256"/>
      <c r="N720" s="257"/>
      <c r="O720" s="257"/>
      <c r="P720" s="257"/>
      <c r="Q720" s="257"/>
      <c r="R720" s="257"/>
      <c r="S720" s="257"/>
      <c r="T720" s="258"/>
      <c r="AT720" s="259" t="s">
        <v>266</v>
      </c>
      <c r="AU720" s="259" t="s">
        <v>89</v>
      </c>
      <c r="AV720" s="13" t="s">
        <v>89</v>
      </c>
      <c r="AW720" s="13" t="s">
        <v>36</v>
      </c>
      <c r="AX720" s="13" t="s">
        <v>80</v>
      </c>
      <c r="AY720" s="259" t="s">
        <v>257</v>
      </c>
    </row>
    <row r="721" spans="2:51" s="15" customFormat="1" ht="12">
      <c r="B721" s="271"/>
      <c r="C721" s="272"/>
      <c r="D721" s="240" t="s">
        <v>266</v>
      </c>
      <c r="E721" s="273" t="s">
        <v>1</v>
      </c>
      <c r="F721" s="274" t="s">
        <v>286</v>
      </c>
      <c r="G721" s="272"/>
      <c r="H721" s="275">
        <v>1426</v>
      </c>
      <c r="I721" s="276"/>
      <c r="J721" s="272"/>
      <c r="K721" s="272"/>
      <c r="L721" s="277"/>
      <c r="M721" s="278"/>
      <c r="N721" s="279"/>
      <c r="O721" s="279"/>
      <c r="P721" s="279"/>
      <c r="Q721" s="279"/>
      <c r="R721" s="279"/>
      <c r="S721" s="279"/>
      <c r="T721" s="280"/>
      <c r="AT721" s="281" t="s">
        <v>266</v>
      </c>
      <c r="AU721" s="281" t="s">
        <v>89</v>
      </c>
      <c r="AV721" s="15" t="s">
        <v>264</v>
      </c>
      <c r="AW721" s="15" t="s">
        <v>36</v>
      </c>
      <c r="AX721" s="15" t="s">
        <v>21</v>
      </c>
      <c r="AY721" s="281" t="s">
        <v>257</v>
      </c>
    </row>
    <row r="722" spans="2:65" s="1" customFormat="1" ht="24" customHeight="1">
      <c r="B722" s="38"/>
      <c r="C722" s="282" t="s">
        <v>1040</v>
      </c>
      <c r="D722" s="282" t="s">
        <v>314</v>
      </c>
      <c r="E722" s="283" t="s">
        <v>1041</v>
      </c>
      <c r="F722" s="284" t="s">
        <v>1042</v>
      </c>
      <c r="G722" s="285" t="s">
        <v>262</v>
      </c>
      <c r="H722" s="286">
        <v>819.95</v>
      </c>
      <c r="I722" s="287"/>
      <c r="J722" s="288">
        <f>ROUND(I722*H722,2)</f>
        <v>0</v>
      </c>
      <c r="K722" s="284" t="s">
        <v>263</v>
      </c>
      <c r="L722" s="289"/>
      <c r="M722" s="290" t="s">
        <v>1</v>
      </c>
      <c r="N722" s="291" t="s">
        <v>45</v>
      </c>
      <c r="O722" s="86"/>
      <c r="P722" s="234">
        <f>O722*H722</f>
        <v>0</v>
      </c>
      <c r="Q722" s="234">
        <v>0.0035</v>
      </c>
      <c r="R722" s="234">
        <f>Q722*H722</f>
        <v>2.869825</v>
      </c>
      <c r="S722" s="234">
        <v>0</v>
      </c>
      <c r="T722" s="235">
        <f>S722*H722</f>
        <v>0</v>
      </c>
      <c r="AR722" s="236" t="s">
        <v>429</v>
      </c>
      <c r="AT722" s="236" t="s">
        <v>314</v>
      </c>
      <c r="AU722" s="236" t="s">
        <v>89</v>
      </c>
      <c r="AY722" s="17" t="s">
        <v>257</v>
      </c>
      <c r="BE722" s="237">
        <f>IF(N722="základní",J722,0)</f>
        <v>0</v>
      </c>
      <c r="BF722" s="237">
        <f>IF(N722="snížená",J722,0)</f>
        <v>0</v>
      </c>
      <c r="BG722" s="237">
        <f>IF(N722="zákl. přenesená",J722,0)</f>
        <v>0</v>
      </c>
      <c r="BH722" s="237">
        <f>IF(N722="sníž. přenesená",J722,0)</f>
        <v>0</v>
      </c>
      <c r="BI722" s="237">
        <f>IF(N722="nulová",J722,0)</f>
        <v>0</v>
      </c>
      <c r="BJ722" s="17" t="s">
        <v>21</v>
      </c>
      <c r="BK722" s="237">
        <f>ROUND(I722*H722,2)</f>
        <v>0</v>
      </c>
      <c r="BL722" s="17" t="s">
        <v>346</v>
      </c>
      <c r="BM722" s="236" t="s">
        <v>1043</v>
      </c>
    </row>
    <row r="723" spans="2:51" s="13" customFormat="1" ht="12">
      <c r="B723" s="249"/>
      <c r="C723" s="250"/>
      <c r="D723" s="240" t="s">
        <v>266</v>
      </c>
      <c r="E723" s="251" t="s">
        <v>1</v>
      </c>
      <c r="F723" s="252" t="s">
        <v>1044</v>
      </c>
      <c r="G723" s="250"/>
      <c r="H723" s="253">
        <v>819.95</v>
      </c>
      <c r="I723" s="254"/>
      <c r="J723" s="250"/>
      <c r="K723" s="250"/>
      <c r="L723" s="255"/>
      <c r="M723" s="256"/>
      <c r="N723" s="257"/>
      <c r="O723" s="257"/>
      <c r="P723" s="257"/>
      <c r="Q723" s="257"/>
      <c r="R723" s="257"/>
      <c r="S723" s="257"/>
      <c r="T723" s="258"/>
      <c r="AT723" s="259" t="s">
        <v>266</v>
      </c>
      <c r="AU723" s="259" t="s">
        <v>89</v>
      </c>
      <c r="AV723" s="13" t="s">
        <v>89</v>
      </c>
      <c r="AW723" s="13" t="s">
        <v>36</v>
      </c>
      <c r="AX723" s="13" t="s">
        <v>80</v>
      </c>
      <c r="AY723" s="259" t="s">
        <v>257</v>
      </c>
    </row>
    <row r="724" spans="2:51" s="15" customFormat="1" ht="12">
      <c r="B724" s="271"/>
      <c r="C724" s="272"/>
      <c r="D724" s="240" t="s">
        <v>266</v>
      </c>
      <c r="E724" s="273" t="s">
        <v>1</v>
      </c>
      <c r="F724" s="274" t="s">
        <v>286</v>
      </c>
      <c r="G724" s="272"/>
      <c r="H724" s="275">
        <v>819.95</v>
      </c>
      <c r="I724" s="276"/>
      <c r="J724" s="272"/>
      <c r="K724" s="272"/>
      <c r="L724" s="277"/>
      <c r="M724" s="278"/>
      <c r="N724" s="279"/>
      <c r="O724" s="279"/>
      <c r="P724" s="279"/>
      <c r="Q724" s="279"/>
      <c r="R724" s="279"/>
      <c r="S724" s="279"/>
      <c r="T724" s="280"/>
      <c r="AT724" s="281" t="s">
        <v>266</v>
      </c>
      <c r="AU724" s="281" t="s">
        <v>89</v>
      </c>
      <c r="AV724" s="15" t="s">
        <v>264</v>
      </c>
      <c r="AW724" s="15" t="s">
        <v>36</v>
      </c>
      <c r="AX724" s="15" t="s">
        <v>21</v>
      </c>
      <c r="AY724" s="281" t="s">
        <v>257</v>
      </c>
    </row>
    <row r="725" spans="2:65" s="1" customFormat="1" ht="24" customHeight="1">
      <c r="B725" s="38"/>
      <c r="C725" s="282" t="s">
        <v>1045</v>
      </c>
      <c r="D725" s="282" t="s">
        <v>314</v>
      </c>
      <c r="E725" s="283" t="s">
        <v>1046</v>
      </c>
      <c r="F725" s="284" t="s">
        <v>1047</v>
      </c>
      <c r="G725" s="285" t="s">
        <v>262</v>
      </c>
      <c r="H725" s="286">
        <v>819.95</v>
      </c>
      <c r="I725" s="287"/>
      <c r="J725" s="288">
        <f>ROUND(I725*H725,2)</f>
        <v>0</v>
      </c>
      <c r="K725" s="284" t="s">
        <v>263</v>
      </c>
      <c r="L725" s="289"/>
      <c r="M725" s="290" t="s">
        <v>1</v>
      </c>
      <c r="N725" s="291" t="s">
        <v>45</v>
      </c>
      <c r="O725" s="86"/>
      <c r="P725" s="234">
        <f>O725*H725</f>
        <v>0</v>
      </c>
      <c r="Q725" s="234">
        <v>0.0042</v>
      </c>
      <c r="R725" s="234">
        <f>Q725*H725</f>
        <v>3.44379</v>
      </c>
      <c r="S725" s="234">
        <v>0</v>
      </c>
      <c r="T725" s="235">
        <f>S725*H725</f>
        <v>0</v>
      </c>
      <c r="AR725" s="236" t="s">
        <v>429</v>
      </c>
      <c r="AT725" s="236" t="s">
        <v>314</v>
      </c>
      <c r="AU725" s="236" t="s">
        <v>89</v>
      </c>
      <c r="AY725" s="17" t="s">
        <v>257</v>
      </c>
      <c r="BE725" s="237">
        <f>IF(N725="základní",J725,0)</f>
        <v>0</v>
      </c>
      <c r="BF725" s="237">
        <f>IF(N725="snížená",J725,0)</f>
        <v>0</v>
      </c>
      <c r="BG725" s="237">
        <f>IF(N725="zákl. přenesená",J725,0)</f>
        <v>0</v>
      </c>
      <c r="BH725" s="237">
        <f>IF(N725="sníž. přenesená",J725,0)</f>
        <v>0</v>
      </c>
      <c r="BI725" s="237">
        <f>IF(N725="nulová",J725,0)</f>
        <v>0</v>
      </c>
      <c r="BJ725" s="17" t="s">
        <v>21</v>
      </c>
      <c r="BK725" s="237">
        <f>ROUND(I725*H725,2)</f>
        <v>0</v>
      </c>
      <c r="BL725" s="17" t="s">
        <v>346</v>
      </c>
      <c r="BM725" s="236" t="s">
        <v>1048</v>
      </c>
    </row>
    <row r="726" spans="2:51" s="13" customFormat="1" ht="12">
      <c r="B726" s="249"/>
      <c r="C726" s="250"/>
      <c r="D726" s="240" t="s">
        <v>266</v>
      </c>
      <c r="E726" s="251" t="s">
        <v>1</v>
      </c>
      <c r="F726" s="252" t="s">
        <v>1044</v>
      </c>
      <c r="G726" s="250"/>
      <c r="H726" s="253">
        <v>819.95</v>
      </c>
      <c r="I726" s="254"/>
      <c r="J726" s="250"/>
      <c r="K726" s="250"/>
      <c r="L726" s="255"/>
      <c r="M726" s="256"/>
      <c r="N726" s="257"/>
      <c r="O726" s="257"/>
      <c r="P726" s="257"/>
      <c r="Q726" s="257"/>
      <c r="R726" s="257"/>
      <c r="S726" s="257"/>
      <c r="T726" s="258"/>
      <c r="AT726" s="259" t="s">
        <v>266</v>
      </c>
      <c r="AU726" s="259" t="s">
        <v>89</v>
      </c>
      <c r="AV726" s="13" t="s">
        <v>89</v>
      </c>
      <c r="AW726" s="13" t="s">
        <v>36</v>
      </c>
      <c r="AX726" s="13" t="s">
        <v>80</v>
      </c>
      <c r="AY726" s="259" t="s">
        <v>257</v>
      </c>
    </row>
    <row r="727" spans="2:51" s="15" customFormat="1" ht="12">
      <c r="B727" s="271"/>
      <c r="C727" s="272"/>
      <c r="D727" s="240" t="s">
        <v>266</v>
      </c>
      <c r="E727" s="273" t="s">
        <v>1</v>
      </c>
      <c r="F727" s="274" t="s">
        <v>286</v>
      </c>
      <c r="G727" s="272"/>
      <c r="H727" s="275">
        <v>819.95</v>
      </c>
      <c r="I727" s="276"/>
      <c r="J727" s="272"/>
      <c r="K727" s="272"/>
      <c r="L727" s="277"/>
      <c r="M727" s="278"/>
      <c r="N727" s="279"/>
      <c r="O727" s="279"/>
      <c r="P727" s="279"/>
      <c r="Q727" s="279"/>
      <c r="R727" s="279"/>
      <c r="S727" s="279"/>
      <c r="T727" s="280"/>
      <c r="AT727" s="281" t="s">
        <v>266</v>
      </c>
      <c r="AU727" s="281" t="s">
        <v>89</v>
      </c>
      <c r="AV727" s="15" t="s">
        <v>264</v>
      </c>
      <c r="AW727" s="15" t="s">
        <v>36</v>
      </c>
      <c r="AX727" s="15" t="s">
        <v>21</v>
      </c>
      <c r="AY727" s="281" t="s">
        <v>257</v>
      </c>
    </row>
    <row r="728" spans="2:65" s="1" customFormat="1" ht="24" customHeight="1">
      <c r="B728" s="38"/>
      <c r="C728" s="225" t="s">
        <v>1049</v>
      </c>
      <c r="D728" s="225" t="s">
        <v>259</v>
      </c>
      <c r="E728" s="226" t="s">
        <v>1050</v>
      </c>
      <c r="F728" s="227" t="s">
        <v>1051</v>
      </c>
      <c r="G728" s="228" t="s">
        <v>262</v>
      </c>
      <c r="H728" s="229">
        <v>159.625</v>
      </c>
      <c r="I728" s="230"/>
      <c r="J728" s="231">
        <f>ROUND(I728*H728,2)</f>
        <v>0</v>
      </c>
      <c r="K728" s="227" t="s">
        <v>263</v>
      </c>
      <c r="L728" s="43"/>
      <c r="M728" s="232" t="s">
        <v>1</v>
      </c>
      <c r="N728" s="233" t="s">
        <v>45</v>
      </c>
      <c r="O728" s="86"/>
      <c r="P728" s="234">
        <f>O728*H728</f>
        <v>0</v>
      </c>
      <c r="Q728" s="234">
        <v>0.006</v>
      </c>
      <c r="R728" s="234">
        <f>Q728*H728</f>
        <v>0.95775</v>
      </c>
      <c r="S728" s="234">
        <v>0</v>
      </c>
      <c r="T728" s="235">
        <f>S728*H728</f>
        <v>0</v>
      </c>
      <c r="AR728" s="236" t="s">
        <v>346</v>
      </c>
      <c r="AT728" s="236" t="s">
        <v>259</v>
      </c>
      <c r="AU728" s="236" t="s">
        <v>89</v>
      </c>
      <c r="AY728" s="17" t="s">
        <v>257</v>
      </c>
      <c r="BE728" s="237">
        <f>IF(N728="základní",J728,0)</f>
        <v>0</v>
      </c>
      <c r="BF728" s="237">
        <f>IF(N728="snížená",J728,0)</f>
        <v>0</v>
      </c>
      <c r="BG728" s="237">
        <f>IF(N728="zákl. přenesená",J728,0)</f>
        <v>0</v>
      </c>
      <c r="BH728" s="237">
        <f>IF(N728="sníž. přenesená",J728,0)</f>
        <v>0</v>
      </c>
      <c r="BI728" s="237">
        <f>IF(N728="nulová",J728,0)</f>
        <v>0</v>
      </c>
      <c r="BJ728" s="17" t="s">
        <v>21</v>
      </c>
      <c r="BK728" s="237">
        <f>ROUND(I728*H728,2)</f>
        <v>0</v>
      </c>
      <c r="BL728" s="17" t="s">
        <v>346</v>
      </c>
      <c r="BM728" s="236" t="s">
        <v>1052</v>
      </c>
    </row>
    <row r="729" spans="2:51" s="12" customFormat="1" ht="12">
      <c r="B729" s="238"/>
      <c r="C729" s="239"/>
      <c r="D729" s="240" t="s">
        <v>266</v>
      </c>
      <c r="E729" s="241" t="s">
        <v>1</v>
      </c>
      <c r="F729" s="242" t="s">
        <v>1053</v>
      </c>
      <c r="G729" s="239"/>
      <c r="H729" s="241" t="s">
        <v>1</v>
      </c>
      <c r="I729" s="243"/>
      <c r="J729" s="239"/>
      <c r="K729" s="239"/>
      <c r="L729" s="244"/>
      <c r="M729" s="245"/>
      <c r="N729" s="246"/>
      <c r="O729" s="246"/>
      <c r="P729" s="246"/>
      <c r="Q729" s="246"/>
      <c r="R729" s="246"/>
      <c r="S729" s="246"/>
      <c r="T729" s="247"/>
      <c r="AT729" s="248" t="s">
        <v>266</v>
      </c>
      <c r="AU729" s="248" t="s">
        <v>89</v>
      </c>
      <c r="AV729" s="12" t="s">
        <v>21</v>
      </c>
      <c r="AW729" s="12" t="s">
        <v>36</v>
      </c>
      <c r="AX729" s="12" t="s">
        <v>80</v>
      </c>
      <c r="AY729" s="248" t="s">
        <v>257</v>
      </c>
    </row>
    <row r="730" spans="2:51" s="13" customFormat="1" ht="12">
      <c r="B730" s="249"/>
      <c r="C730" s="250"/>
      <c r="D730" s="240" t="s">
        <v>266</v>
      </c>
      <c r="E730" s="251" t="s">
        <v>1</v>
      </c>
      <c r="F730" s="252" t="s">
        <v>1054</v>
      </c>
      <c r="G730" s="250"/>
      <c r="H730" s="253">
        <v>159.625</v>
      </c>
      <c r="I730" s="254"/>
      <c r="J730" s="250"/>
      <c r="K730" s="250"/>
      <c r="L730" s="255"/>
      <c r="M730" s="256"/>
      <c r="N730" s="257"/>
      <c r="O730" s="257"/>
      <c r="P730" s="257"/>
      <c r="Q730" s="257"/>
      <c r="R730" s="257"/>
      <c r="S730" s="257"/>
      <c r="T730" s="258"/>
      <c r="AT730" s="259" t="s">
        <v>266</v>
      </c>
      <c r="AU730" s="259" t="s">
        <v>89</v>
      </c>
      <c r="AV730" s="13" t="s">
        <v>89</v>
      </c>
      <c r="AW730" s="13" t="s">
        <v>36</v>
      </c>
      <c r="AX730" s="13" t="s">
        <v>80</v>
      </c>
      <c r="AY730" s="259" t="s">
        <v>257</v>
      </c>
    </row>
    <row r="731" spans="2:51" s="15" customFormat="1" ht="12">
      <c r="B731" s="271"/>
      <c r="C731" s="272"/>
      <c r="D731" s="240" t="s">
        <v>266</v>
      </c>
      <c r="E731" s="273" t="s">
        <v>1</v>
      </c>
      <c r="F731" s="274" t="s">
        <v>286</v>
      </c>
      <c r="G731" s="272"/>
      <c r="H731" s="275">
        <v>159.625</v>
      </c>
      <c r="I731" s="276"/>
      <c r="J731" s="272"/>
      <c r="K731" s="272"/>
      <c r="L731" s="277"/>
      <c r="M731" s="278"/>
      <c r="N731" s="279"/>
      <c r="O731" s="279"/>
      <c r="P731" s="279"/>
      <c r="Q731" s="279"/>
      <c r="R731" s="279"/>
      <c r="S731" s="279"/>
      <c r="T731" s="280"/>
      <c r="AT731" s="281" t="s">
        <v>266</v>
      </c>
      <c r="AU731" s="281" t="s">
        <v>89</v>
      </c>
      <c r="AV731" s="15" t="s">
        <v>264</v>
      </c>
      <c r="AW731" s="15" t="s">
        <v>36</v>
      </c>
      <c r="AX731" s="15" t="s">
        <v>21</v>
      </c>
      <c r="AY731" s="281" t="s">
        <v>257</v>
      </c>
    </row>
    <row r="732" spans="2:65" s="1" customFormat="1" ht="24" customHeight="1">
      <c r="B732" s="38"/>
      <c r="C732" s="282" t="s">
        <v>1055</v>
      </c>
      <c r="D732" s="282" t="s">
        <v>314</v>
      </c>
      <c r="E732" s="283" t="s">
        <v>1056</v>
      </c>
      <c r="F732" s="284" t="s">
        <v>1057</v>
      </c>
      <c r="G732" s="285" t="s">
        <v>262</v>
      </c>
      <c r="H732" s="286">
        <v>162.818</v>
      </c>
      <c r="I732" s="287"/>
      <c r="J732" s="288">
        <f>ROUND(I732*H732,2)</f>
        <v>0</v>
      </c>
      <c r="K732" s="284" t="s">
        <v>263</v>
      </c>
      <c r="L732" s="289"/>
      <c r="M732" s="290" t="s">
        <v>1</v>
      </c>
      <c r="N732" s="291" t="s">
        <v>45</v>
      </c>
      <c r="O732" s="86"/>
      <c r="P732" s="234">
        <f>O732*H732</f>
        <v>0</v>
      </c>
      <c r="Q732" s="234">
        <v>0.003</v>
      </c>
      <c r="R732" s="234">
        <f>Q732*H732</f>
        <v>0.48845400000000005</v>
      </c>
      <c r="S732" s="234">
        <v>0</v>
      </c>
      <c r="T732" s="235">
        <f>S732*H732</f>
        <v>0</v>
      </c>
      <c r="AR732" s="236" t="s">
        <v>429</v>
      </c>
      <c r="AT732" s="236" t="s">
        <v>314</v>
      </c>
      <c r="AU732" s="236" t="s">
        <v>89</v>
      </c>
      <c r="AY732" s="17" t="s">
        <v>257</v>
      </c>
      <c r="BE732" s="237">
        <f>IF(N732="základní",J732,0)</f>
        <v>0</v>
      </c>
      <c r="BF732" s="237">
        <f>IF(N732="snížená",J732,0)</f>
        <v>0</v>
      </c>
      <c r="BG732" s="237">
        <f>IF(N732="zákl. přenesená",J732,0)</f>
        <v>0</v>
      </c>
      <c r="BH732" s="237">
        <f>IF(N732="sníž. přenesená",J732,0)</f>
        <v>0</v>
      </c>
      <c r="BI732" s="237">
        <f>IF(N732="nulová",J732,0)</f>
        <v>0</v>
      </c>
      <c r="BJ732" s="17" t="s">
        <v>21</v>
      </c>
      <c r="BK732" s="237">
        <f>ROUND(I732*H732,2)</f>
        <v>0</v>
      </c>
      <c r="BL732" s="17" t="s">
        <v>346</v>
      </c>
      <c r="BM732" s="236" t="s">
        <v>1058</v>
      </c>
    </row>
    <row r="733" spans="2:51" s="12" customFormat="1" ht="12">
      <c r="B733" s="238"/>
      <c r="C733" s="239"/>
      <c r="D733" s="240" t="s">
        <v>266</v>
      </c>
      <c r="E733" s="241" t="s">
        <v>1</v>
      </c>
      <c r="F733" s="242" t="s">
        <v>1053</v>
      </c>
      <c r="G733" s="239"/>
      <c r="H733" s="241" t="s">
        <v>1</v>
      </c>
      <c r="I733" s="243"/>
      <c r="J733" s="239"/>
      <c r="K733" s="239"/>
      <c r="L733" s="244"/>
      <c r="M733" s="245"/>
      <c r="N733" s="246"/>
      <c r="O733" s="246"/>
      <c r="P733" s="246"/>
      <c r="Q733" s="246"/>
      <c r="R733" s="246"/>
      <c r="S733" s="246"/>
      <c r="T733" s="247"/>
      <c r="AT733" s="248" t="s">
        <v>266</v>
      </c>
      <c r="AU733" s="248" t="s">
        <v>89</v>
      </c>
      <c r="AV733" s="12" t="s">
        <v>21</v>
      </c>
      <c r="AW733" s="12" t="s">
        <v>36</v>
      </c>
      <c r="AX733" s="12" t="s">
        <v>80</v>
      </c>
      <c r="AY733" s="248" t="s">
        <v>257</v>
      </c>
    </row>
    <row r="734" spans="2:51" s="13" customFormat="1" ht="12">
      <c r="B734" s="249"/>
      <c r="C734" s="250"/>
      <c r="D734" s="240" t="s">
        <v>266</v>
      </c>
      <c r="E734" s="251" t="s">
        <v>1</v>
      </c>
      <c r="F734" s="252" t="s">
        <v>1054</v>
      </c>
      <c r="G734" s="250"/>
      <c r="H734" s="253">
        <v>159.625</v>
      </c>
      <c r="I734" s="254"/>
      <c r="J734" s="250"/>
      <c r="K734" s="250"/>
      <c r="L734" s="255"/>
      <c r="M734" s="256"/>
      <c r="N734" s="257"/>
      <c r="O734" s="257"/>
      <c r="P734" s="257"/>
      <c r="Q734" s="257"/>
      <c r="R734" s="257"/>
      <c r="S734" s="257"/>
      <c r="T734" s="258"/>
      <c r="AT734" s="259" t="s">
        <v>266</v>
      </c>
      <c r="AU734" s="259" t="s">
        <v>89</v>
      </c>
      <c r="AV734" s="13" t="s">
        <v>89</v>
      </c>
      <c r="AW734" s="13" t="s">
        <v>36</v>
      </c>
      <c r="AX734" s="13" t="s">
        <v>80</v>
      </c>
      <c r="AY734" s="259" t="s">
        <v>257</v>
      </c>
    </row>
    <row r="735" spans="2:51" s="15" customFormat="1" ht="12">
      <c r="B735" s="271"/>
      <c r="C735" s="272"/>
      <c r="D735" s="240" t="s">
        <v>266</v>
      </c>
      <c r="E735" s="273" t="s">
        <v>1</v>
      </c>
      <c r="F735" s="274" t="s">
        <v>286</v>
      </c>
      <c r="G735" s="272"/>
      <c r="H735" s="275">
        <v>159.625</v>
      </c>
      <c r="I735" s="276"/>
      <c r="J735" s="272"/>
      <c r="K735" s="272"/>
      <c r="L735" s="277"/>
      <c r="M735" s="278"/>
      <c r="N735" s="279"/>
      <c r="O735" s="279"/>
      <c r="P735" s="279"/>
      <c r="Q735" s="279"/>
      <c r="R735" s="279"/>
      <c r="S735" s="279"/>
      <c r="T735" s="280"/>
      <c r="AT735" s="281" t="s">
        <v>266</v>
      </c>
      <c r="AU735" s="281" t="s">
        <v>89</v>
      </c>
      <c r="AV735" s="15" t="s">
        <v>264</v>
      </c>
      <c r="AW735" s="15" t="s">
        <v>36</v>
      </c>
      <c r="AX735" s="15" t="s">
        <v>21</v>
      </c>
      <c r="AY735" s="281" t="s">
        <v>257</v>
      </c>
    </row>
    <row r="736" spans="2:51" s="13" customFormat="1" ht="12">
      <c r="B736" s="249"/>
      <c r="C736" s="250"/>
      <c r="D736" s="240" t="s">
        <v>266</v>
      </c>
      <c r="E736" s="250"/>
      <c r="F736" s="252" t="s">
        <v>1059</v>
      </c>
      <c r="G736" s="250"/>
      <c r="H736" s="253">
        <v>162.818</v>
      </c>
      <c r="I736" s="254"/>
      <c r="J736" s="250"/>
      <c r="K736" s="250"/>
      <c r="L736" s="255"/>
      <c r="M736" s="256"/>
      <c r="N736" s="257"/>
      <c r="O736" s="257"/>
      <c r="P736" s="257"/>
      <c r="Q736" s="257"/>
      <c r="R736" s="257"/>
      <c r="S736" s="257"/>
      <c r="T736" s="258"/>
      <c r="AT736" s="259" t="s">
        <v>266</v>
      </c>
      <c r="AU736" s="259" t="s">
        <v>89</v>
      </c>
      <c r="AV736" s="13" t="s">
        <v>89</v>
      </c>
      <c r="AW736" s="13" t="s">
        <v>4</v>
      </c>
      <c r="AX736" s="13" t="s">
        <v>21</v>
      </c>
      <c r="AY736" s="259" t="s">
        <v>257</v>
      </c>
    </row>
    <row r="737" spans="2:65" s="1" customFormat="1" ht="24" customHeight="1">
      <c r="B737" s="38"/>
      <c r="C737" s="225" t="s">
        <v>1060</v>
      </c>
      <c r="D737" s="225" t="s">
        <v>259</v>
      </c>
      <c r="E737" s="226" t="s">
        <v>1061</v>
      </c>
      <c r="F737" s="227" t="s">
        <v>1062</v>
      </c>
      <c r="G737" s="228" t="s">
        <v>262</v>
      </c>
      <c r="H737" s="229">
        <v>713</v>
      </c>
      <c r="I737" s="230"/>
      <c r="J737" s="231">
        <f>ROUND(I737*H737,2)</f>
        <v>0</v>
      </c>
      <c r="K737" s="227" t="s">
        <v>263</v>
      </c>
      <c r="L737" s="43"/>
      <c r="M737" s="232" t="s">
        <v>1</v>
      </c>
      <c r="N737" s="233" t="s">
        <v>45</v>
      </c>
      <c r="O737" s="86"/>
      <c r="P737" s="234">
        <f>O737*H737</f>
        <v>0</v>
      </c>
      <c r="Q737" s="234">
        <v>0</v>
      </c>
      <c r="R737" s="234">
        <f>Q737*H737</f>
        <v>0</v>
      </c>
      <c r="S737" s="234">
        <v>0</v>
      </c>
      <c r="T737" s="235">
        <f>S737*H737</f>
        <v>0</v>
      </c>
      <c r="AR737" s="236" t="s">
        <v>346</v>
      </c>
      <c r="AT737" s="236" t="s">
        <v>259</v>
      </c>
      <c r="AU737" s="236" t="s">
        <v>89</v>
      </c>
      <c r="AY737" s="17" t="s">
        <v>257</v>
      </c>
      <c r="BE737" s="237">
        <f>IF(N737="základní",J737,0)</f>
        <v>0</v>
      </c>
      <c r="BF737" s="237">
        <f>IF(N737="snížená",J737,0)</f>
        <v>0</v>
      </c>
      <c r="BG737" s="237">
        <f>IF(N737="zákl. přenesená",J737,0)</f>
        <v>0</v>
      </c>
      <c r="BH737" s="237">
        <f>IF(N737="sníž. přenesená",J737,0)</f>
        <v>0</v>
      </c>
      <c r="BI737" s="237">
        <f>IF(N737="nulová",J737,0)</f>
        <v>0</v>
      </c>
      <c r="BJ737" s="17" t="s">
        <v>21</v>
      </c>
      <c r="BK737" s="237">
        <f>ROUND(I737*H737,2)</f>
        <v>0</v>
      </c>
      <c r="BL737" s="17" t="s">
        <v>346</v>
      </c>
      <c r="BM737" s="236" t="s">
        <v>1063</v>
      </c>
    </row>
    <row r="738" spans="2:51" s="13" customFormat="1" ht="12">
      <c r="B738" s="249"/>
      <c r="C738" s="250"/>
      <c r="D738" s="240" t="s">
        <v>266</v>
      </c>
      <c r="E738" s="251" t="s">
        <v>1</v>
      </c>
      <c r="F738" s="252" t="s">
        <v>1064</v>
      </c>
      <c r="G738" s="250"/>
      <c r="H738" s="253">
        <v>713</v>
      </c>
      <c r="I738" s="254"/>
      <c r="J738" s="250"/>
      <c r="K738" s="250"/>
      <c r="L738" s="255"/>
      <c r="M738" s="256"/>
      <c r="N738" s="257"/>
      <c r="O738" s="257"/>
      <c r="P738" s="257"/>
      <c r="Q738" s="257"/>
      <c r="R738" s="257"/>
      <c r="S738" s="257"/>
      <c r="T738" s="258"/>
      <c r="AT738" s="259" t="s">
        <v>266</v>
      </c>
      <c r="AU738" s="259" t="s">
        <v>89</v>
      </c>
      <c r="AV738" s="13" t="s">
        <v>89</v>
      </c>
      <c r="AW738" s="13" t="s">
        <v>36</v>
      </c>
      <c r="AX738" s="13" t="s">
        <v>80</v>
      </c>
      <c r="AY738" s="259" t="s">
        <v>257</v>
      </c>
    </row>
    <row r="739" spans="2:51" s="15" customFormat="1" ht="12">
      <c r="B739" s="271"/>
      <c r="C739" s="272"/>
      <c r="D739" s="240" t="s">
        <v>266</v>
      </c>
      <c r="E739" s="273" t="s">
        <v>1</v>
      </c>
      <c r="F739" s="274" t="s">
        <v>286</v>
      </c>
      <c r="G739" s="272"/>
      <c r="H739" s="275">
        <v>713</v>
      </c>
      <c r="I739" s="276"/>
      <c r="J739" s="272"/>
      <c r="K739" s="272"/>
      <c r="L739" s="277"/>
      <c r="M739" s="278"/>
      <c r="N739" s="279"/>
      <c r="O739" s="279"/>
      <c r="P739" s="279"/>
      <c r="Q739" s="279"/>
      <c r="R739" s="279"/>
      <c r="S739" s="279"/>
      <c r="T739" s="280"/>
      <c r="AT739" s="281" t="s">
        <v>266</v>
      </c>
      <c r="AU739" s="281" t="s">
        <v>89</v>
      </c>
      <c r="AV739" s="15" t="s">
        <v>264</v>
      </c>
      <c r="AW739" s="15" t="s">
        <v>36</v>
      </c>
      <c r="AX739" s="15" t="s">
        <v>21</v>
      </c>
      <c r="AY739" s="281" t="s">
        <v>257</v>
      </c>
    </row>
    <row r="740" spans="2:65" s="1" customFormat="1" ht="24" customHeight="1">
      <c r="B740" s="38"/>
      <c r="C740" s="282" t="s">
        <v>1065</v>
      </c>
      <c r="D740" s="282" t="s">
        <v>314</v>
      </c>
      <c r="E740" s="283" t="s">
        <v>1066</v>
      </c>
      <c r="F740" s="284" t="s">
        <v>1067</v>
      </c>
      <c r="G740" s="285" t="s">
        <v>262</v>
      </c>
      <c r="H740" s="286">
        <v>819.95</v>
      </c>
      <c r="I740" s="287"/>
      <c r="J740" s="288">
        <f>ROUND(I740*H740,2)</f>
        <v>0</v>
      </c>
      <c r="K740" s="284" t="s">
        <v>1</v>
      </c>
      <c r="L740" s="289"/>
      <c r="M740" s="290" t="s">
        <v>1</v>
      </c>
      <c r="N740" s="291" t="s">
        <v>45</v>
      </c>
      <c r="O740" s="86"/>
      <c r="P740" s="234">
        <f>O740*H740</f>
        <v>0</v>
      </c>
      <c r="Q740" s="234">
        <v>0.005</v>
      </c>
      <c r="R740" s="234">
        <f>Q740*H740</f>
        <v>4.09975</v>
      </c>
      <c r="S740" s="234">
        <v>0</v>
      </c>
      <c r="T740" s="235">
        <f>S740*H740</f>
        <v>0</v>
      </c>
      <c r="AR740" s="236" t="s">
        <v>308</v>
      </c>
      <c r="AT740" s="236" t="s">
        <v>314</v>
      </c>
      <c r="AU740" s="236" t="s">
        <v>89</v>
      </c>
      <c r="AY740" s="17" t="s">
        <v>257</v>
      </c>
      <c r="BE740" s="237">
        <f>IF(N740="základní",J740,0)</f>
        <v>0</v>
      </c>
      <c r="BF740" s="237">
        <f>IF(N740="snížená",J740,0)</f>
        <v>0</v>
      </c>
      <c r="BG740" s="237">
        <f>IF(N740="zákl. přenesená",J740,0)</f>
        <v>0</v>
      </c>
      <c r="BH740" s="237">
        <f>IF(N740="sníž. přenesená",J740,0)</f>
        <v>0</v>
      </c>
      <c r="BI740" s="237">
        <f>IF(N740="nulová",J740,0)</f>
        <v>0</v>
      </c>
      <c r="BJ740" s="17" t="s">
        <v>21</v>
      </c>
      <c r="BK740" s="237">
        <f>ROUND(I740*H740,2)</f>
        <v>0</v>
      </c>
      <c r="BL740" s="17" t="s">
        <v>264</v>
      </c>
      <c r="BM740" s="236" t="s">
        <v>1068</v>
      </c>
    </row>
    <row r="741" spans="2:51" s="13" customFormat="1" ht="12">
      <c r="B741" s="249"/>
      <c r="C741" s="250"/>
      <c r="D741" s="240" t="s">
        <v>266</v>
      </c>
      <c r="E741" s="251" t="s">
        <v>1</v>
      </c>
      <c r="F741" s="252" t="s">
        <v>1069</v>
      </c>
      <c r="G741" s="250"/>
      <c r="H741" s="253">
        <v>819.95</v>
      </c>
      <c r="I741" s="254"/>
      <c r="J741" s="250"/>
      <c r="K741" s="250"/>
      <c r="L741" s="255"/>
      <c r="M741" s="256"/>
      <c r="N741" s="257"/>
      <c r="O741" s="257"/>
      <c r="P741" s="257"/>
      <c r="Q741" s="257"/>
      <c r="R741" s="257"/>
      <c r="S741" s="257"/>
      <c r="T741" s="258"/>
      <c r="AT741" s="259" t="s">
        <v>266</v>
      </c>
      <c r="AU741" s="259" t="s">
        <v>89</v>
      </c>
      <c r="AV741" s="13" t="s">
        <v>89</v>
      </c>
      <c r="AW741" s="13" t="s">
        <v>36</v>
      </c>
      <c r="AX741" s="13" t="s">
        <v>80</v>
      </c>
      <c r="AY741" s="259" t="s">
        <v>257</v>
      </c>
    </row>
    <row r="742" spans="2:51" s="15" customFormat="1" ht="12">
      <c r="B742" s="271"/>
      <c r="C742" s="272"/>
      <c r="D742" s="240" t="s">
        <v>266</v>
      </c>
      <c r="E742" s="273" t="s">
        <v>1</v>
      </c>
      <c r="F742" s="274" t="s">
        <v>286</v>
      </c>
      <c r="G742" s="272"/>
      <c r="H742" s="275">
        <v>819.95</v>
      </c>
      <c r="I742" s="276"/>
      <c r="J742" s="272"/>
      <c r="K742" s="272"/>
      <c r="L742" s="277"/>
      <c r="M742" s="278"/>
      <c r="N742" s="279"/>
      <c r="O742" s="279"/>
      <c r="P742" s="279"/>
      <c r="Q742" s="279"/>
      <c r="R742" s="279"/>
      <c r="S742" s="279"/>
      <c r="T742" s="280"/>
      <c r="AT742" s="281" t="s">
        <v>266</v>
      </c>
      <c r="AU742" s="281" t="s">
        <v>89</v>
      </c>
      <c r="AV742" s="15" t="s">
        <v>264</v>
      </c>
      <c r="AW742" s="15" t="s">
        <v>36</v>
      </c>
      <c r="AX742" s="15" t="s">
        <v>21</v>
      </c>
      <c r="AY742" s="281" t="s">
        <v>257</v>
      </c>
    </row>
    <row r="743" spans="2:65" s="1" customFormat="1" ht="24" customHeight="1">
      <c r="B743" s="38"/>
      <c r="C743" s="225" t="s">
        <v>1070</v>
      </c>
      <c r="D743" s="225" t="s">
        <v>259</v>
      </c>
      <c r="E743" s="226" t="s">
        <v>1071</v>
      </c>
      <c r="F743" s="227" t="s">
        <v>1072</v>
      </c>
      <c r="G743" s="228" t="s">
        <v>843</v>
      </c>
      <c r="H743" s="229">
        <v>2300</v>
      </c>
      <c r="I743" s="230"/>
      <c r="J743" s="231">
        <f>ROUND(I743*H743,2)</f>
        <v>0</v>
      </c>
      <c r="K743" s="227" t="s">
        <v>1</v>
      </c>
      <c r="L743" s="43"/>
      <c r="M743" s="232" t="s">
        <v>1</v>
      </c>
      <c r="N743" s="233" t="s">
        <v>45</v>
      </c>
      <c r="O743" s="86"/>
      <c r="P743" s="234">
        <f>O743*H743</f>
        <v>0</v>
      </c>
      <c r="Q743" s="234">
        <v>0</v>
      </c>
      <c r="R743" s="234">
        <f>Q743*H743</f>
        <v>0</v>
      </c>
      <c r="S743" s="234">
        <v>0</v>
      </c>
      <c r="T743" s="235">
        <f>S743*H743</f>
        <v>0</v>
      </c>
      <c r="AR743" s="236" t="s">
        <v>264</v>
      </c>
      <c r="AT743" s="236" t="s">
        <v>259</v>
      </c>
      <c r="AU743" s="236" t="s">
        <v>89</v>
      </c>
      <c r="AY743" s="17" t="s">
        <v>257</v>
      </c>
      <c r="BE743" s="237">
        <f>IF(N743="základní",J743,0)</f>
        <v>0</v>
      </c>
      <c r="BF743" s="237">
        <f>IF(N743="snížená",J743,0)</f>
        <v>0</v>
      </c>
      <c r="BG743" s="237">
        <f>IF(N743="zákl. přenesená",J743,0)</f>
        <v>0</v>
      </c>
      <c r="BH743" s="237">
        <f>IF(N743="sníž. přenesená",J743,0)</f>
        <v>0</v>
      </c>
      <c r="BI743" s="237">
        <f>IF(N743="nulová",J743,0)</f>
        <v>0</v>
      </c>
      <c r="BJ743" s="17" t="s">
        <v>21</v>
      </c>
      <c r="BK743" s="237">
        <f>ROUND(I743*H743,2)</f>
        <v>0</v>
      </c>
      <c r="BL743" s="17" t="s">
        <v>264</v>
      </c>
      <c r="BM743" s="236" t="s">
        <v>1073</v>
      </c>
    </row>
    <row r="744" spans="2:65" s="1" customFormat="1" ht="24" customHeight="1">
      <c r="B744" s="38"/>
      <c r="C744" s="225" t="s">
        <v>1074</v>
      </c>
      <c r="D744" s="225" t="s">
        <v>259</v>
      </c>
      <c r="E744" s="226" t="s">
        <v>1075</v>
      </c>
      <c r="F744" s="227" t="s">
        <v>1076</v>
      </c>
      <c r="G744" s="228" t="s">
        <v>305</v>
      </c>
      <c r="H744" s="229">
        <v>7.76</v>
      </c>
      <c r="I744" s="230"/>
      <c r="J744" s="231">
        <f>ROUND(I744*H744,2)</f>
        <v>0</v>
      </c>
      <c r="K744" s="227" t="s">
        <v>263</v>
      </c>
      <c r="L744" s="43"/>
      <c r="M744" s="232" t="s">
        <v>1</v>
      </c>
      <c r="N744" s="233" t="s">
        <v>45</v>
      </c>
      <c r="O744" s="86"/>
      <c r="P744" s="234">
        <f>O744*H744</f>
        <v>0</v>
      </c>
      <c r="Q744" s="234">
        <v>0</v>
      </c>
      <c r="R744" s="234">
        <f>Q744*H744</f>
        <v>0</v>
      </c>
      <c r="S744" s="234">
        <v>0</v>
      </c>
      <c r="T744" s="235">
        <f>S744*H744</f>
        <v>0</v>
      </c>
      <c r="AR744" s="236" t="s">
        <v>346</v>
      </c>
      <c r="AT744" s="236" t="s">
        <v>259</v>
      </c>
      <c r="AU744" s="236" t="s">
        <v>89</v>
      </c>
      <c r="AY744" s="17" t="s">
        <v>257</v>
      </c>
      <c r="BE744" s="237">
        <f>IF(N744="základní",J744,0)</f>
        <v>0</v>
      </c>
      <c r="BF744" s="237">
        <f>IF(N744="snížená",J744,0)</f>
        <v>0</v>
      </c>
      <c r="BG744" s="237">
        <f>IF(N744="zákl. přenesená",J744,0)</f>
        <v>0</v>
      </c>
      <c r="BH744" s="237">
        <f>IF(N744="sníž. přenesená",J744,0)</f>
        <v>0</v>
      </c>
      <c r="BI744" s="237">
        <f>IF(N744="nulová",J744,0)</f>
        <v>0</v>
      </c>
      <c r="BJ744" s="17" t="s">
        <v>21</v>
      </c>
      <c r="BK744" s="237">
        <f>ROUND(I744*H744,2)</f>
        <v>0</v>
      </c>
      <c r="BL744" s="17" t="s">
        <v>346</v>
      </c>
      <c r="BM744" s="236" t="s">
        <v>1077</v>
      </c>
    </row>
    <row r="745" spans="2:63" s="11" customFormat="1" ht="22.8" customHeight="1">
      <c r="B745" s="209"/>
      <c r="C745" s="210"/>
      <c r="D745" s="211" t="s">
        <v>79</v>
      </c>
      <c r="E745" s="223" t="s">
        <v>1078</v>
      </c>
      <c r="F745" s="223" t="s">
        <v>1079</v>
      </c>
      <c r="G745" s="210"/>
      <c r="H745" s="210"/>
      <c r="I745" s="213"/>
      <c r="J745" s="224">
        <f>BK745</f>
        <v>0</v>
      </c>
      <c r="K745" s="210"/>
      <c r="L745" s="215"/>
      <c r="M745" s="216"/>
      <c r="N745" s="217"/>
      <c r="O745" s="217"/>
      <c r="P745" s="218">
        <f>SUM(P746:P755)</f>
        <v>0</v>
      </c>
      <c r="Q745" s="217"/>
      <c r="R745" s="218">
        <f>SUM(R746:R755)</f>
        <v>0.01374</v>
      </c>
      <c r="S745" s="217"/>
      <c r="T745" s="219">
        <f>SUM(T746:T755)</f>
        <v>0</v>
      </c>
      <c r="AR745" s="220" t="s">
        <v>89</v>
      </c>
      <c r="AT745" s="221" t="s">
        <v>79</v>
      </c>
      <c r="AU745" s="221" t="s">
        <v>21</v>
      </c>
      <c r="AY745" s="220" t="s">
        <v>257</v>
      </c>
      <c r="BK745" s="222">
        <f>SUM(BK746:BK755)</f>
        <v>0</v>
      </c>
    </row>
    <row r="746" spans="2:65" s="1" customFormat="1" ht="16.5" customHeight="1">
      <c r="B746" s="38"/>
      <c r="C746" s="225" t="s">
        <v>1080</v>
      </c>
      <c r="D746" s="225" t="s">
        <v>259</v>
      </c>
      <c r="E746" s="226" t="s">
        <v>1081</v>
      </c>
      <c r="F746" s="227" t="s">
        <v>1082</v>
      </c>
      <c r="G746" s="228" t="s">
        <v>454</v>
      </c>
      <c r="H746" s="229">
        <v>10</v>
      </c>
      <c r="I746" s="230"/>
      <c r="J746" s="231">
        <f>ROUND(I746*H746,2)</f>
        <v>0</v>
      </c>
      <c r="K746" s="227" t="s">
        <v>263</v>
      </c>
      <c r="L746" s="43"/>
      <c r="M746" s="232" t="s">
        <v>1</v>
      </c>
      <c r="N746" s="233" t="s">
        <v>45</v>
      </c>
      <c r="O746" s="86"/>
      <c r="P746" s="234">
        <f>O746*H746</f>
        <v>0</v>
      </c>
      <c r="Q746" s="234">
        <v>0.00035</v>
      </c>
      <c r="R746" s="234">
        <f>Q746*H746</f>
        <v>0.0035</v>
      </c>
      <c r="S746" s="234">
        <v>0</v>
      </c>
      <c r="T746" s="235">
        <f>S746*H746</f>
        <v>0</v>
      </c>
      <c r="AR746" s="236" t="s">
        <v>346</v>
      </c>
      <c r="AT746" s="236" t="s">
        <v>259</v>
      </c>
      <c r="AU746" s="236" t="s">
        <v>89</v>
      </c>
      <c r="AY746" s="17" t="s">
        <v>257</v>
      </c>
      <c r="BE746" s="237">
        <f>IF(N746="základní",J746,0)</f>
        <v>0</v>
      </c>
      <c r="BF746" s="237">
        <f>IF(N746="snížená",J746,0)</f>
        <v>0</v>
      </c>
      <c r="BG746" s="237">
        <f>IF(N746="zákl. přenesená",J746,0)</f>
        <v>0</v>
      </c>
      <c r="BH746" s="237">
        <f>IF(N746="sníž. přenesená",J746,0)</f>
        <v>0</v>
      </c>
      <c r="BI746" s="237">
        <f>IF(N746="nulová",J746,0)</f>
        <v>0</v>
      </c>
      <c r="BJ746" s="17" t="s">
        <v>21</v>
      </c>
      <c r="BK746" s="237">
        <f>ROUND(I746*H746,2)</f>
        <v>0</v>
      </c>
      <c r="BL746" s="17" t="s">
        <v>346</v>
      </c>
      <c r="BM746" s="236" t="s">
        <v>1083</v>
      </c>
    </row>
    <row r="747" spans="2:65" s="1" customFormat="1" ht="16.5" customHeight="1">
      <c r="B747" s="38"/>
      <c r="C747" s="225" t="s">
        <v>1084</v>
      </c>
      <c r="D747" s="225" t="s">
        <v>259</v>
      </c>
      <c r="E747" s="226" t="s">
        <v>1085</v>
      </c>
      <c r="F747" s="227" t="s">
        <v>1086</v>
      </c>
      <c r="G747" s="228" t="s">
        <v>454</v>
      </c>
      <c r="H747" s="229">
        <v>4</v>
      </c>
      <c r="I747" s="230"/>
      <c r="J747" s="231">
        <f>ROUND(I747*H747,2)</f>
        <v>0</v>
      </c>
      <c r="K747" s="227" t="s">
        <v>1</v>
      </c>
      <c r="L747" s="43"/>
      <c r="M747" s="232" t="s">
        <v>1</v>
      </c>
      <c r="N747" s="233" t="s">
        <v>45</v>
      </c>
      <c r="O747" s="86"/>
      <c r="P747" s="234">
        <f>O747*H747</f>
        <v>0</v>
      </c>
      <c r="Q747" s="234">
        <v>0.00057</v>
      </c>
      <c r="R747" s="234">
        <f>Q747*H747</f>
        <v>0.00228</v>
      </c>
      <c r="S747" s="234">
        <v>0</v>
      </c>
      <c r="T747" s="235">
        <f>S747*H747</f>
        <v>0</v>
      </c>
      <c r="AR747" s="236" t="s">
        <v>346</v>
      </c>
      <c r="AT747" s="236" t="s">
        <v>259</v>
      </c>
      <c r="AU747" s="236" t="s">
        <v>89</v>
      </c>
      <c r="AY747" s="17" t="s">
        <v>257</v>
      </c>
      <c r="BE747" s="237">
        <f>IF(N747="základní",J747,0)</f>
        <v>0</v>
      </c>
      <c r="BF747" s="237">
        <f>IF(N747="snížená",J747,0)</f>
        <v>0</v>
      </c>
      <c r="BG747" s="237">
        <f>IF(N747="zákl. přenesená",J747,0)</f>
        <v>0</v>
      </c>
      <c r="BH747" s="237">
        <f>IF(N747="sníž. přenesená",J747,0)</f>
        <v>0</v>
      </c>
      <c r="BI747" s="237">
        <f>IF(N747="nulová",J747,0)</f>
        <v>0</v>
      </c>
      <c r="BJ747" s="17" t="s">
        <v>21</v>
      </c>
      <c r="BK747" s="237">
        <f>ROUND(I747*H747,2)</f>
        <v>0</v>
      </c>
      <c r="BL747" s="17" t="s">
        <v>346</v>
      </c>
      <c r="BM747" s="236" t="s">
        <v>1087</v>
      </c>
    </row>
    <row r="748" spans="2:65" s="1" customFormat="1" ht="24" customHeight="1">
      <c r="B748" s="38"/>
      <c r="C748" s="225" t="s">
        <v>1088</v>
      </c>
      <c r="D748" s="225" t="s">
        <v>259</v>
      </c>
      <c r="E748" s="226" t="s">
        <v>1089</v>
      </c>
      <c r="F748" s="227" t="s">
        <v>1090</v>
      </c>
      <c r="G748" s="228" t="s">
        <v>661</v>
      </c>
      <c r="H748" s="229">
        <v>3</v>
      </c>
      <c r="I748" s="230"/>
      <c r="J748" s="231">
        <f>ROUND(I748*H748,2)</f>
        <v>0</v>
      </c>
      <c r="K748" s="227" t="s">
        <v>263</v>
      </c>
      <c r="L748" s="43"/>
      <c r="M748" s="232" t="s">
        <v>1</v>
      </c>
      <c r="N748" s="233" t="s">
        <v>45</v>
      </c>
      <c r="O748" s="86"/>
      <c r="P748" s="234">
        <f>O748*H748</f>
        <v>0</v>
      </c>
      <c r="Q748" s="234">
        <v>0.00212</v>
      </c>
      <c r="R748" s="234">
        <f>Q748*H748</f>
        <v>0.006359999999999999</v>
      </c>
      <c r="S748" s="234">
        <v>0</v>
      </c>
      <c r="T748" s="235">
        <f>S748*H748</f>
        <v>0</v>
      </c>
      <c r="AR748" s="236" t="s">
        <v>346</v>
      </c>
      <c r="AT748" s="236" t="s">
        <v>259</v>
      </c>
      <c r="AU748" s="236" t="s">
        <v>89</v>
      </c>
      <c r="AY748" s="17" t="s">
        <v>257</v>
      </c>
      <c r="BE748" s="237">
        <f>IF(N748="základní",J748,0)</f>
        <v>0</v>
      </c>
      <c r="BF748" s="237">
        <f>IF(N748="snížená",J748,0)</f>
        <v>0</v>
      </c>
      <c r="BG748" s="237">
        <f>IF(N748="zákl. přenesená",J748,0)</f>
        <v>0</v>
      </c>
      <c r="BH748" s="237">
        <f>IF(N748="sníž. přenesená",J748,0)</f>
        <v>0</v>
      </c>
      <c r="BI748" s="237">
        <f>IF(N748="nulová",J748,0)</f>
        <v>0</v>
      </c>
      <c r="BJ748" s="17" t="s">
        <v>21</v>
      </c>
      <c r="BK748" s="237">
        <f>ROUND(I748*H748,2)</f>
        <v>0</v>
      </c>
      <c r="BL748" s="17" t="s">
        <v>346</v>
      </c>
      <c r="BM748" s="236" t="s">
        <v>1091</v>
      </c>
    </row>
    <row r="749" spans="2:65" s="1" customFormat="1" ht="16.5" customHeight="1">
      <c r="B749" s="38"/>
      <c r="C749" s="225" t="s">
        <v>1092</v>
      </c>
      <c r="D749" s="225" t="s">
        <v>259</v>
      </c>
      <c r="E749" s="226" t="s">
        <v>1093</v>
      </c>
      <c r="F749" s="227" t="s">
        <v>1094</v>
      </c>
      <c r="G749" s="228" t="s">
        <v>661</v>
      </c>
      <c r="H749" s="229">
        <v>10</v>
      </c>
      <c r="I749" s="230"/>
      <c r="J749" s="231">
        <f>ROUND(I749*H749,2)</f>
        <v>0</v>
      </c>
      <c r="K749" s="227" t="s">
        <v>263</v>
      </c>
      <c r="L749" s="43"/>
      <c r="M749" s="232" t="s">
        <v>1</v>
      </c>
      <c r="N749" s="233" t="s">
        <v>45</v>
      </c>
      <c r="O749" s="86"/>
      <c r="P749" s="234">
        <f>O749*H749</f>
        <v>0</v>
      </c>
      <c r="Q749" s="234">
        <v>0.00016</v>
      </c>
      <c r="R749" s="234">
        <f>Q749*H749</f>
        <v>0.0016</v>
      </c>
      <c r="S749" s="234">
        <v>0</v>
      </c>
      <c r="T749" s="235">
        <f>S749*H749</f>
        <v>0</v>
      </c>
      <c r="AR749" s="236" t="s">
        <v>346</v>
      </c>
      <c r="AT749" s="236" t="s">
        <v>259</v>
      </c>
      <c r="AU749" s="236" t="s">
        <v>89</v>
      </c>
      <c r="AY749" s="17" t="s">
        <v>257</v>
      </c>
      <c r="BE749" s="237">
        <f>IF(N749="základní",J749,0)</f>
        <v>0</v>
      </c>
      <c r="BF749" s="237">
        <f>IF(N749="snížená",J749,0)</f>
        <v>0</v>
      </c>
      <c r="BG749" s="237">
        <f>IF(N749="zákl. přenesená",J749,0)</f>
        <v>0</v>
      </c>
      <c r="BH749" s="237">
        <f>IF(N749="sníž. přenesená",J749,0)</f>
        <v>0</v>
      </c>
      <c r="BI749" s="237">
        <f>IF(N749="nulová",J749,0)</f>
        <v>0</v>
      </c>
      <c r="BJ749" s="17" t="s">
        <v>21</v>
      </c>
      <c r="BK749" s="237">
        <f>ROUND(I749*H749,2)</f>
        <v>0</v>
      </c>
      <c r="BL749" s="17" t="s">
        <v>346</v>
      </c>
      <c r="BM749" s="236" t="s">
        <v>1095</v>
      </c>
    </row>
    <row r="750" spans="2:65" s="1" customFormat="1" ht="16.5" customHeight="1">
      <c r="B750" s="38"/>
      <c r="C750" s="225" t="s">
        <v>1096</v>
      </c>
      <c r="D750" s="225" t="s">
        <v>259</v>
      </c>
      <c r="E750" s="226" t="s">
        <v>1097</v>
      </c>
      <c r="F750" s="227" t="s">
        <v>1098</v>
      </c>
      <c r="G750" s="228" t="s">
        <v>454</v>
      </c>
      <c r="H750" s="229">
        <v>14</v>
      </c>
      <c r="I750" s="230"/>
      <c r="J750" s="231">
        <f>ROUND(I750*H750,2)</f>
        <v>0</v>
      </c>
      <c r="K750" s="227" t="s">
        <v>263</v>
      </c>
      <c r="L750" s="43"/>
      <c r="M750" s="232" t="s">
        <v>1</v>
      </c>
      <c r="N750" s="233" t="s">
        <v>45</v>
      </c>
      <c r="O750" s="86"/>
      <c r="P750" s="234">
        <f>O750*H750</f>
        <v>0</v>
      </c>
      <c r="Q750" s="234">
        <v>0</v>
      </c>
      <c r="R750" s="234">
        <f>Q750*H750</f>
        <v>0</v>
      </c>
      <c r="S750" s="234">
        <v>0</v>
      </c>
      <c r="T750" s="235">
        <f>S750*H750</f>
        <v>0</v>
      </c>
      <c r="AR750" s="236" t="s">
        <v>346</v>
      </c>
      <c r="AT750" s="236" t="s">
        <v>259</v>
      </c>
      <c r="AU750" s="236" t="s">
        <v>89</v>
      </c>
      <c r="AY750" s="17" t="s">
        <v>257</v>
      </c>
      <c r="BE750" s="237">
        <f>IF(N750="základní",J750,0)</f>
        <v>0</v>
      </c>
      <c r="BF750" s="237">
        <f>IF(N750="snížená",J750,0)</f>
        <v>0</v>
      </c>
      <c r="BG750" s="237">
        <f>IF(N750="zákl. přenesená",J750,0)</f>
        <v>0</v>
      </c>
      <c r="BH750" s="237">
        <f>IF(N750="sníž. přenesená",J750,0)</f>
        <v>0</v>
      </c>
      <c r="BI750" s="237">
        <f>IF(N750="nulová",J750,0)</f>
        <v>0</v>
      </c>
      <c r="BJ750" s="17" t="s">
        <v>21</v>
      </c>
      <c r="BK750" s="237">
        <f>ROUND(I750*H750,2)</f>
        <v>0</v>
      </c>
      <c r="BL750" s="17" t="s">
        <v>346</v>
      </c>
      <c r="BM750" s="236" t="s">
        <v>1099</v>
      </c>
    </row>
    <row r="751" spans="2:65" s="1" customFormat="1" ht="16.5" customHeight="1">
      <c r="B751" s="38"/>
      <c r="C751" s="225" t="s">
        <v>1100</v>
      </c>
      <c r="D751" s="225" t="s">
        <v>259</v>
      </c>
      <c r="E751" s="226" t="s">
        <v>1101</v>
      </c>
      <c r="F751" s="227" t="s">
        <v>1102</v>
      </c>
      <c r="G751" s="228" t="s">
        <v>773</v>
      </c>
      <c r="H751" s="229">
        <v>1</v>
      </c>
      <c r="I751" s="230"/>
      <c r="J751" s="231">
        <f>ROUND(I751*H751,2)</f>
        <v>0</v>
      </c>
      <c r="K751" s="227" t="s">
        <v>1</v>
      </c>
      <c r="L751" s="43"/>
      <c r="M751" s="232" t="s">
        <v>1</v>
      </c>
      <c r="N751" s="233" t="s">
        <v>45</v>
      </c>
      <c r="O751" s="86"/>
      <c r="P751" s="234">
        <f>O751*H751</f>
        <v>0</v>
      </c>
      <c r="Q751" s="234">
        <v>0</v>
      </c>
      <c r="R751" s="234">
        <f>Q751*H751</f>
        <v>0</v>
      </c>
      <c r="S751" s="234">
        <v>0</v>
      </c>
      <c r="T751" s="235">
        <f>S751*H751</f>
        <v>0</v>
      </c>
      <c r="AR751" s="236" t="s">
        <v>346</v>
      </c>
      <c r="AT751" s="236" t="s">
        <v>259</v>
      </c>
      <c r="AU751" s="236" t="s">
        <v>89</v>
      </c>
      <c r="AY751" s="17" t="s">
        <v>257</v>
      </c>
      <c r="BE751" s="237">
        <f>IF(N751="základní",J751,0)</f>
        <v>0</v>
      </c>
      <c r="BF751" s="237">
        <f>IF(N751="snížená",J751,0)</f>
        <v>0</v>
      </c>
      <c r="BG751" s="237">
        <f>IF(N751="zákl. přenesená",J751,0)</f>
        <v>0</v>
      </c>
      <c r="BH751" s="237">
        <f>IF(N751="sníž. přenesená",J751,0)</f>
        <v>0</v>
      </c>
      <c r="BI751" s="237">
        <f>IF(N751="nulová",J751,0)</f>
        <v>0</v>
      </c>
      <c r="BJ751" s="17" t="s">
        <v>21</v>
      </c>
      <c r="BK751" s="237">
        <f>ROUND(I751*H751,2)</f>
        <v>0</v>
      </c>
      <c r="BL751" s="17" t="s">
        <v>346</v>
      </c>
      <c r="BM751" s="236" t="s">
        <v>1103</v>
      </c>
    </row>
    <row r="752" spans="2:65" s="1" customFormat="1" ht="24" customHeight="1">
      <c r="B752" s="38"/>
      <c r="C752" s="225" t="s">
        <v>1104</v>
      </c>
      <c r="D752" s="225" t="s">
        <v>259</v>
      </c>
      <c r="E752" s="226" t="s">
        <v>1105</v>
      </c>
      <c r="F752" s="227" t="s">
        <v>1106</v>
      </c>
      <c r="G752" s="228" t="s">
        <v>773</v>
      </c>
      <c r="H752" s="229">
        <v>1</v>
      </c>
      <c r="I752" s="230"/>
      <c r="J752" s="231">
        <f>ROUND(I752*H752,2)</f>
        <v>0</v>
      </c>
      <c r="K752" s="227" t="s">
        <v>1</v>
      </c>
      <c r="L752" s="43"/>
      <c r="M752" s="232" t="s">
        <v>1</v>
      </c>
      <c r="N752" s="233" t="s">
        <v>45</v>
      </c>
      <c r="O752" s="86"/>
      <c r="P752" s="234">
        <f>O752*H752</f>
        <v>0</v>
      </c>
      <c r="Q752" s="234">
        <v>0</v>
      </c>
      <c r="R752" s="234">
        <f>Q752*H752</f>
        <v>0</v>
      </c>
      <c r="S752" s="234">
        <v>0</v>
      </c>
      <c r="T752" s="235">
        <f>S752*H752</f>
        <v>0</v>
      </c>
      <c r="AR752" s="236" t="s">
        <v>346</v>
      </c>
      <c r="AT752" s="236" t="s">
        <v>259</v>
      </c>
      <c r="AU752" s="236" t="s">
        <v>89</v>
      </c>
      <c r="AY752" s="17" t="s">
        <v>257</v>
      </c>
      <c r="BE752" s="237">
        <f>IF(N752="základní",J752,0)</f>
        <v>0</v>
      </c>
      <c r="BF752" s="237">
        <f>IF(N752="snížená",J752,0)</f>
        <v>0</v>
      </c>
      <c r="BG752" s="237">
        <f>IF(N752="zákl. přenesená",J752,0)</f>
        <v>0</v>
      </c>
      <c r="BH752" s="237">
        <f>IF(N752="sníž. přenesená",J752,0)</f>
        <v>0</v>
      </c>
      <c r="BI752" s="237">
        <f>IF(N752="nulová",J752,0)</f>
        <v>0</v>
      </c>
      <c r="BJ752" s="17" t="s">
        <v>21</v>
      </c>
      <c r="BK752" s="237">
        <f>ROUND(I752*H752,2)</f>
        <v>0</v>
      </c>
      <c r="BL752" s="17" t="s">
        <v>346</v>
      </c>
      <c r="BM752" s="236" t="s">
        <v>1107</v>
      </c>
    </row>
    <row r="753" spans="2:65" s="1" customFormat="1" ht="16.5" customHeight="1">
      <c r="B753" s="38"/>
      <c r="C753" s="225" t="s">
        <v>1108</v>
      </c>
      <c r="D753" s="225" t="s">
        <v>259</v>
      </c>
      <c r="E753" s="226" t="s">
        <v>1109</v>
      </c>
      <c r="F753" s="227" t="s">
        <v>1110</v>
      </c>
      <c r="G753" s="228" t="s">
        <v>773</v>
      </c>
      <c r="H753" s="229">
        <v>1</v>
      </c>
      <c r="I753" s="230"/>
      <c r="J753" s="231">
        <f>ROUND(I753*H753,2)</f>
        <v>0</v>
      </c>
      <c r="K753" s="227" t="s">
        <v>1</v>
      </c>
      <c r="L753" s="43"/>
      <c r="M753" s="232" t="s">
        <v>1</v>
      </c>
      <c r="N753" s="233" t="s">
        <v>45</v>
      </c>
      <c r="O753" s="86"/>
      <c r="P753" s="234">
        <f>O753*H753</f>
        <v>0</v>
      </c>
      <c r="Q753" s="234">
        <v>0</v>
      </c>
      <c r="R753" s="234">
        <f>Q753*H753</f>
        <v>0</v>
      </c>
      <c r="S753" s="234">
        <v>0</v>
      </c>
      <c r="T753" s="235">
        <f>S753*H753</f>
        <v>0</v>
      </c>
      <c r="AR753" s="236" t="s">
        <v>346</v>
      </c>
      <c r="AT753" s="236" t="s">
        <v>259</v>
      </c>
      <c r="AU753" s="236" t="s">
        <v>89</v>
      </c>
      <c r="AY753" s="17" t="s">
        <v>257</v>
      </c>
      <c r="BE753" s="237">
        <f>IF(N753="základní",J753,0)</f>
        <v>0</v>
      </c>
      <c r="BF753" s="237">
        <f>IF(N753="snížená",J753,0)</f>
        <v>0</v>
      </c>
      <c r="BG753" s="237">
        <f>IF(N753="zákl. přenesená",J753,0)</f>
        <v>0</v>
      </c>
      <c r="BH753" s="237">
        <f>IF(N753="sníž. přenesená",J753,0)</f>
        <v>0</v>
      </c>
      <c r="BI753" s="237">
        <f>IF(N753="nulová",J753,0)</f>
        <v>0</v>
      </c>
      <c r="BJ753" s="17" t="s">
        <v>21</v>
      </c>
      <c r="BK753" s="237">
        <f>ROUND(I753*H753,2)</f>
        <v>0</v>
      </c>
      <c r="BL753" s="17" t="s">
        <v>346</v>
      </c>
      <c r="BM753" s="236" t="s">
        <v>1111</v>
      </c>
    </row>
    <row r="754" spans="2:65" s="1" customFormat="1" ht="16.5" customHeight="1">
      <c r="B754" s="38"/>
      <c r="C754" s="225" t="s">
        <v>1112</v>
      </c>
      <c r="D754" s="225" t="s">
        <v>259</v>
      </c>
      <c r="E754" s="226" t="s">
        <v>1113</v>
      </c>
      <c r="F754" s="227" t="s">
        <v>1114</v>
      </c>
      <c r="G754" s="228" t="s">
        <v>773</v>
      </c>
      <c r="H754" s="229">
        <v>1</v>
      </c>
      <c r="I754" s="230"/>
      <c r="J754" s="231">
        <f>ROUND(I754*H754,2)</f>
        <v>0</v>
      </c>
      <c r="K754" s="227" t="s">
        <v>1</v>
      </c>
      <c r="L754" s="43"/>
      <c r="M754" s="232" t="s">
        <v>1</v>
      </c>
      <c r="N754" s="233" t="s">
        <v>45</v>
      </c>
      <c r="O754" s="86"/>
      <c r="P754" s="234">
        <f>O754*H754</f>
        <v>0</v>
      </c>
      <c r="Q754" s="234">
        <v>0</v>
      </c>
      <c r="R754" s="234">
        <f>Q754*H754</f>
        <v>0</v>
      </c>
      <c r="S754" s="234">
        <v>0</v>
      </c>
      <c r="T754" s="235">
        <f>S754*H754</f>
        <v>0</v>
      </c>
      <c r="AR754" s="236" t="s">
        <v>346</v>
      </c>
      <c r="AT754" s="236" t="s">
        <v>259</v>
      </c>
      <c r="AU754" s="236" t="s">
        <v>89</v>
      </c>
      <c r="AY754" s="17" t="s">
        <v>257</v>
      </c>
      <c r="BE754" s="237">
        <f>IF(N754="základní",J754,0)</f>
        <v>0</v>
      </c>
      <c r="BF754" s="237">
        <f>IF(N754="snížená",J754,0)</f>
        <v>0</v>
      </c>
      <c r="BG754" s="237">
        <f>IF(N754="zákl. přenesená",J754,0)</f>
        <v>0</v>
      </c>
      <c r="BH754" s="237">
        <f>IF(N754="sníž. přenesená",J754,0)</f>
        <v>0</v>
      </c>
      <c r="BI754" s="237">
        <f>IF(N754="nulová",J754,0)</f>
        <v>0</v>
      </c>
      <c r="BJ754" s="17" t="s">
        <v>21</v>
      </c>
      <c r="BK754" s="237">
        <f>ROUND(I754*H754,2)</f>
        <v>0</v>
      </c>
      <c r="BL754" s="17" t="s">
        <v>346</v>
      </c>
      <c r="BM754" s="236" t="s">
        <v>1115</v>
      </c>
    </row>
    <row r="755" spans="2:65" s="1" customFormat="1" ht="24" customHeight="1">
      <c r="B755" s="38"/>
      <c r="C755" s="225" t="s">
        <v>1116</v>
      </c>
      <c r="D755" s="225" t="s">
        <v>259</v>
      </c>
      <c r="E755" s="226" t="s">
        <v>1117</v>
      </c>
      <c r="F755" s="227" t="s">
        <v>1118</v>
      </c>
      <c r="G755" s="228" t="s">
        <v>305</v>
      </c>
      <c r="H755" s="229">
        <v>0.014</v>
      </c>
      <c r="I755" s="230"/>
      <c r="J755" s="231">
        <f>ROUND(I755*H755,2)</f>
        <v>0</v>
      </c>
      <c r="K755" s="227" t="s">
        <v>263</v>
      </c>
      <c r="L755" s="43"/>
      <c r="M755" s="232" t="s">
        <v>1</v>
      </c>
      <c r="N755" s="233" t="s">
        <v>45</v>
      </c>
      <c r="O755" s="86"/>
      <c r="P755" s="234">
        <f>O755*H755</f>
        <v>0</v>
      </c>
      <c r="Q755" s="234">
        <v>0</v>
      </c>
      <c r="R755" s="234">
        <f>Q755*H755</f>
        <v>0</v>
      </c>
      <c r="S755" s="234">
        <v>0</v>
      </c>
      <c r="T755" s="235">
        <f>S755*H755</f>
        <v>0</v>
      </c>
      <c r="AR755" s="236" t="s">
        <v>346</v>
      </c>
      <c r="AT755" s="236" t="s">
        <v>259</v>
      </c>
      <c r="AU755" s="236" t="s">
        <v>89</v>
      </c>
      <c r="AY755" s="17" t="s">
        <v>257</v>
      </c>
      <c r="BE755" s="237">
        <f>IF(N755="základní",J755,0)</f>
        <v>0</v>
      </c>
      <c r="BF755" s="237">
        <f>IF(N755="snížená",J755,0)</f>
        <v>0</v>
      </c>
      <c r="BG755" s="237">
        <f>IF(N755="zákl. přenesená",J755,0)</f>
        <v>0</v>
      </c>
      <c r="BH755" s="237">
        <f>IF(N755="sníž. přenesená",J755,0)</f>
        <v>0</v>
      </c>
      <c r="BI755" s="237">
        <f>IF(N755="nulová",J755,0)</f>
        <v>0</v>
      </c>
      <c r="BJ755" s="17" t="s">
        <v>21</v>
      </c>
      <c r="BK755" s="237">
        <f>ROUND(I755*H755,2)</f>
        <v>0</v>
      </c>
      <c r="BL755" s="17" t="s">
        <v>346</v>
      </c>
      <c r="BM755" s="236" t="s">
        <v>1119</v>
      </c>
    </row>
    <row r="756" spans="2:63" s="11" customFormat="1" ht="22.8" customHeight="1">
      <c r="B756" s="209"/>
      <c r="C756" s="210"/>
      <c r="D756" s="211" t="s">
        <v>79</v>
      </c>
      <c r="E756" s="223" t="s">
        <v>1120</v>
      </c>
      <c r="F756" s="223" t="s">
        <v>1121</v>
      </c>
      <c r="G756" s="210"/>
      <c r="H756" s="210"/>
      <c r="I756" s="213"/>
      <c r="J756" s="224">
        <f>BK756</f>
        <v>0</v>
      </c>
      <c r="K756" s="210"/>
      <c r="L756" s="215"/>
      <c r="M756" s="216"/>
      <c r="N756" s="217"/>
      <c r="O756" s="217"/>
      <c r="P756" s="218">
        <f>SUM(P757:P814)</f>
        <v>0</v>
      </c>
      <c r="Q756" s="217"/>
      <c r="R756" s="218">
        <f>SUM(R757:R814)</f>
        <v>0.44100000000000006</v>
      </c>
      <c r="S756" s="217"/>
      <c r="T756" s="219">
        <f>SUM(T757:T814)</f>
        <v>0</v>
      </c>
      <c r="AR756" s="220" t="s">
        <v>89</v>
      </c>
      <c r="AT756" s="221" t="s">
        <v>79</v>
      </c>
      <c r="AU756" s="221" t="s">
        <v>21</v>
      </c>
      <c r="AY756" s="220" t="s">
        <v>257</v>
      </c>
      <c r="BK756" s="222">
        <f>SUM(BK757:BK814)</f>
        <v>0</v>
      </c>
    </row>
    <row r="757" spans="2:65" s="1" customFormat="1" ht="24" customHeight="1">
      <c r="B757" s="38"/>
      <c r="C757" s="225" t="s">
        <v>1122</v>
      </c>
      <c r="D757" s="225" t="s">
        <v>259</v>
      </c>
      <c r="E757" s="226" t="s">
        <v>1123</v>
      </c>
      <c r="F757" s="227" t="s">
        <v>1124</v>
      </c>
      <c r="G757" s="228" t="s">
        <v>454</v>
      </c>
      <c r="H757" s="229">
        <v>84</v>
      </c>
      <c r="I757" s="230"/>
      <c r="J757" s="231">
        <f>ROUND(I757*H757,2)</f>
        <v>0</v>
      </c>
      <c r="K757" s="227" t="s">
        <v>263</v>
      </c>
      <c r="L757" s="43"/>
      <c r="M757" s="232" t="s">
        <v>1</v>
      </c>
      <c r="N757" s="233" t="s">
        <v>45</v>
      </c>
      <c r="O757" s="86"/>
      <c r="P757" s="234">
        <f>O757*H757</f>
        <v>0</v>
      </c>
      <c r="Q757" s="234">
        <v>0.00078</v>
      </c>
      <c r="R757" s="234">
        <f>Q757*H757</f>
        <v>0.06552</v>
      </c>
      <c r="S757" s="234">
        <v>0</v>
      </c>
      <c r="T757" s="235">
        <f>S757*H757</f>
        <v>0</v>
      </c>
      <c r="AR757" s="236" t="s">
        <v>346</v>
      </c>
      <c r="AT757" s="236" t="s">
        <v>259</v>
      </c>
      <c r="AU757" s="236" t="s">
        <v>89</v>
      </c>
      <c r="AY757" s="17" t="s">
        <v>257</v>
      </c>
      <c r="BE757" s="237">
        <f>IF(N757="základní",J757,0)</f>
        <v>0</v>
      </c>
      <c r="BF757" s="237">
        <f>IF(N757="snížená",J757,0)</f>
        <v>0</v>
      </c>
      <c r="BG757" s="237">
        <f>IF(N757="zákl. přenesená",J757,0)</f>
        <v>0</v>
      </c>
      <c r="BH757" s="237">
        <f>IF(N757="sníž. přenesená",J757,0)</f>
        <v>0</v>
      </c>
      <c r="BI757" s="237">
        <f>IF(N757="nulová",J757,0)</f>
        <v>0</v>
      </c>
      <c r="BJ757" s="17" t="s">
        <v>21</v>
      </c>
      <c r="BK757" s="237">
        <f>ROUND(I757*H757,2)</f>
        <v>0</v>
      </c>
      <c r="BL757" s="17" t="s">
        <v>346</v>
      </c>
      <c r="BM757" s="236" t="s">
        <v>1125</v>
      </c>
    </row>
    <row r="758" spans="2:51" s="13" customFormat="1" ht="12">
      <c r="B758" s="249"/>
      <c r="C758" s="250"/>
      <c r="D758" s="240" t="s">
        <v>266</v>
      </c>
      <c r="E758" s="251" t="s">
        <v>1</v>
      </c>
      <c r="F758" s="252" t="s">
        <v>1126</v>
      </c>
      <c r="G758" s="250"/>
      <c r="H758" s="253">
        <v>55</v>
      </c>
      <c r="I758" s="254"/>
      <c r="J758" s="250"/>
      <c r="K758" s="250"/>
      <c r="L758" s="255"/>
      <c r="M758" s="256"/>
      <c r="N758" s="257"/>
      <c r="O758" s="257"/>
      <c r="P758" s="257"/>
      <c r="Q758" s="257"/>
      <c r="R758" s="257"/>
      <c r="S758" s="257"/>
      <c r="T758" s="258"/>
      <c r="AT758" s="259" t="s">
        <v>266</v>
      </c>
      <c r="AU758" s="259" t="s">
        <v>89</v>
      </c>
      <c r="AV758" s="13" t="s">
        <v>89</v>
      </c>
      <c r="AW758" s="13" t="s">
        <v>36</v>
      </c>
      <c r="AX758" s="13" t="s">
        <v>80</v>
      </c>
      <c r="AY758" s="259" t="s">
        <v>257</v>
      </c>
    </row>
    <row r="759" spans="2:51" s="13" customFormat="1" ht="12">
      <c r="B759" s="249"/>
      <c r="C759" s="250"/>
      <c r="D759" s="240" t="s">
        <v>266</v>
      </c>
      <c r="E759" s="251" t="s">
        <v>1</v>
      </c>
      <c r="F759" s="252" t="s">
        <v>1127</v>
      </c>
      <c r="G759" s="250"/>
      <c r="H759" s="253">
        <v>29</v>
      </c>
      <c r="I759" s="254"/>
      <c r="J759" s="250"/>
      <c r="K759" s="250"/>
      <c r="L759" s="255"/>
      <c r="M759" s="256"/>
      <c r="N759" s="257"/>
      <c r="O759" s="257"/>
      <c r="P759" s="257"/>
      <c r="Q759" s="257"/>
      <c r="R759" s="257"/>
      <c r="S759" s="257"/>
      <c r="T759" s="258"/>
      <c r="AT759" s="259" t="s">
        <v>266</v>
      </c>
      <c r="AU759" s="259" t="s">
        <v>89</v>
      </c>
      <c r="AV759" s="13" t="s">
        <v>89</v>
      </c>
      <c r="AW759" s="13" t="s">
        <v>36</v>
      </c>
      <c r="AX759" s="13" t="s">
        <v>80</v>
      </c>
      <c r="AY759" s="259" t="s">
        <v>257</v>
      </c>
    </row>
    <row r="760" spans="2:51" s="15" customFormat="1" ht="12">
      <c r="B760" s="271"/>
      <c r="C760" s="272"/>
      <c r="D760" s="240" t="s">
        <v>266</v>
      </c>
      <c r="E760" s="273" t="s">
        <v>179</v>
      </c>
      <c r="F760" s="274" t="s">
        <v>286</v>
      </c>
      <c r="G760" s="272"/>
      <c r="H760" s="275">
        <v>84</v>
      </c>
      <c r="I760" s="276"/>
      <c r="J760" s="272"/>
      <c r="K760" s="272"/>
      <c r="L760" s="277"/>
      <c r="M760" s="278"/>
      <c r="N760" s="279"/>
      <c r="O760" s="279"/>
      <c r="P760" s="279"/>
      <c r="Q760" s="279"/>
      <c r="R760" s="279"/>
      <c r="S760" s="279"/>
      <c r="T760" s="280"/>
      <c r="AT760" s="281" t="s">
        <v>266</v>
      </c>
      <c r="AU760" s="281" t="s">
        <v>89</v>
      </c>
      <c r="AV760" s="15" t="s">
        <v>264</v>
      </c>
      <c r="AW760" s="15" t="s">
        <v>4</v>
      </c>
      <c r="AX760" s="15" t="s">
        <v>21</v>
      </c>
      <c r="AY760" s="281" t="s">
        <v>257</v>
      </c>
    </row>
    <row r="761" spans="2:65" s="1" customFormat="1" ht="24" customHeight="1">
      <c r="B761" s="38"/>
      <c r="C761" s="225" t="s">
        <v>1128</v>
      </c>
      <c r="D761" s="225" t="s">
        <v>259</v>
      </c>
      <c r="E761" s="226" t="s">
        <v>1129</v>
      </c>
      <c r="F761" s="227" t="s">
        <v>1130</v>
      </c>
      <c r="G761" s="228" t="s">
        <v>454</v>
      </c>
      <c r="H761" s="229">
        <v>99</v>
      </c>
      <c r="I761" s="230"/>
      <c r="J761" s="231">
        <f>ROUND(I761*H761,2)</f>
        <v>0</v>
      </c>
      <c r="K761" s="227" t="s">
        <v>263</v>
      </c>
      <c r="L761" s="43"/>
      <c r="M761" s="232" t="s">
        <v>1</v>
      </c>
      <c r="N761" s="233" t="s">
        <v>45</v>
      </c>
      <c r="O761" s="86"/>
      <c r="P761" s="234">
        <f>O761*H761</f>
        <v>0</v>
      </c>
      <c r="Q761" s="234">
        <v>0.00096</v>
      </c>
      <c r="R761" s="234">
        <f>Q761*H761</f>
        <v>0.09504</v>
      </c>
      <c r="S761" s="234">
        <v>0</v>
      </c>
      <c r="T761" s="235">
        <f>S761*H761</f>
        <v>0</v>
      </c>
      <c r="AR761" s="236" t="s">
        <v>346</v>
      </c>
      <c r="AT761" s="236" t="s">
        <v>259</v>
      </c>
      <c r="AU761" s="236" t="s">
        <v>89</v>
      </c>
      <c r="AY761" s="17" t="s">
        <v>257</v>
      </c>
      <c r="BE761" s="237">
        <f>IF(N761="základní",J761,0)</f>
        <v>0</v>
      </c>
      <c r="BF761" s="237">
        <f>IF(N761="snížená",J761,0)</f>
        <v>0</v>
      </c>
      <c r="BG761" s="237">
        <f>IF(N761="zákl. přenesená",J761,0)</f>
        <v>0</v>
      </c>
      <c r="BH761" s="237">
        <f>IF(N761="sníž. přenesená",J761,0)</f>
        <v>0</v>
      </c>
      <c r="BI761" s="237">
        <f>IF(N761="nulová",J761,0)</f>
        <v>0</v>
      </c>
      <c r="BJ761" s="17" t="s">
        <v>21</v>
      </c>
      <c r="BK761" s="237">
        <f>ROUND(I761*H761,2)</f>
        <v>0</v>
      </c>
      <c r="BL761" s="17" t="s">
        <v>346</v>
      </c>
      <c r="BM761" s="236" t="s">
        <v>1131</v>
      </c>
    </row>
    <row r="762" spans="2:51" s="13" customFormat="1" ht="12">
      <c r="B762" s="249"/>
      <c r="C762" s="250"/>
      <c r="D762" s="240" t="s">
        <v>266</v>
      </c>
      <c r="E762" s="251" t="s">
        <v>1</v>
      </c>
      <c r="F762" s="252" t="s">
        <v>1132</v>
      </c>
      <c r="G762" s="250"/>
      <c r="H762" s="253">
        <v>59</v>
      </c>
      <c r="I762" s="254"/>
      <c r="J762" s="250"/>
      <c r="K762" s="250"/>
      <c r="L762" s="255"/>
      <c r="M762" s="256"/>
      <c r="N762" s="257"/>
      <c r="O762" s="257"/>
      <c r="P762" s="257"/>
      <c r="Q762" s="257"/>
      <c r="R762" s="257"/>
      <c r="S762" s="257"/>
      <c r="T762" s="258"/>
      <c r="AT762" s="259" t="s">
        <v>266</v>
      </c>
      <c r="AU762" s="259" t="s">
        <v>89</v>
      </c>
      <c r="AV762" s="13" t="s">
        <v>89</v>
      </c>
      <c r="AW762" s="13" t="s">
        <v>36</v>
      </c>
      <c r="AX762" s="13" t="s">
        <v>80</v>
      </c>
      <c r="AY762" s="259" t="s">
        <v>257</v>
      </c>
    </row>
    <row r="763" spans="2:51" s="13" customFormat="1" ht="12">
      <c r="B763" s="249"/>
      <c r="C763" s="250"/>
      <c r="D763" s="240" t="s">
        <v>266</v>
      </c>
      <c r="E763" s="251" t="s">
        <v>1</v>
      </c>
      <c r="F763" s="252" t="s">
        <v>1133</v>
      </c>
      <c r="G763" s="250"/>
      <c r="H763" s="253">
        <v>40</v>
      </c>
      <c r="I763" s="254"/>
      <c r="J763" s="250"/>
      <c r="K763" s="250"/>
      <c r="L763" s="255"/>
      <c r="M763" s="256"/>
      <c r="N763" s="257"/>
      <c r="O763" s="257"/>
      <c r="P763" s="257"/>
      <c r="Q763" s="257"/>
      <c r="R763" s="257"/>
      <c r="S763" s="257"/>
      <c r="T763" s="258"/>
      <c r="AT763" s="259" t="s">
        <v>266</v>
      </c>
      <c r="AU763" s="259" t="s">
        <v>89</v>
      </c>
      <c r="AV763" s="13" t="s">
        <v>89</v>
      </c>
      <c r="AW763" s="13" t="s">
        <v>36</v>
      </c>
      <c r="AX763" s="13" t="s">
        <v>80</v>
      </c>
      <c r="AY763" s="259" t="s">
        <v>257</v>
      </c>
    </row>
    <row r="764" spans="2:51" s="15" customFormat="1" ht="12">
      <c r="B764" s="271"/>
      <c r="C764" s="272"/>
      <c r="D764" s="240" t="s">
        <v>266</v>
      </c>
      <c r="E764" s="273" t="s">
        <v>182</v>
      </c>
      <c r="F764" s="274" t="s">
        <v>286</v>
      </c>
      <c r="G764" s="272"/>
      <c r="H764" s="275">
        <v>99</v>
      </c>
      <c r="I764" s="276"/>
      <c r="J764" s="272"/>
      <c r="K764" s="272"/>
      <c r="L764" s="277"/>
      <c r="M764" s="278"/>
      <c r="N764" s="279"/>
      <c r="O764" s="279"/>
      <c r="P764" s="279"/>
      <c r="Q764" s="279"/>
      <c r="R764" s="279"/>
      <c r="S764" s="279"/>
      <c r="T764" s="280"/>
      <c r="AT764" s="281" t="s">
        <v>266</v>
      </c>
      <c r="AU764" s="281" t="s">
        <v>89</v>
      </c>
      <c r="AV764" s="15" t="s">
        <v>264</v>
      </c>
      <c r="AW764" s="15" t="s">
        <v>4</v>
      </c>
      <c r="AX764" s="15" t="s">
        <v>21</v>
      </c>
      <c r="AY764" s="281" t="s">
        <v>257</v>
      </c>
    </row>
    <row r="765" spans="2:65" s="1" customFormat="1" ht="24" customHeight="1">
      <c r="B765" s="38"/>
      <c r="C765" s="225" t="s">
        <v>1134</v>
      </c>
      <c r="D765" s="225" t="s">
        <v>259</v>
      </c>
      <c r="E765" s="226" t="s">
        <v>1135</v>
      </c>
      <c r="F765" s="227" t="s">
        <v>1136</v>
      </c>
      <c r="G765" s="228" t="s">
        <v>454</v>
      </c>
      <c r="H765" s="229">
        <v>75</v>
      </c>
      <c r="I765" s="230"/>
      <c r="J765" s="231">
        <f>ROUND(I765*H765,2)</f>
        <v>0</v>
      </c>
      <c r="K765" s="227" t="s">
        <v>263</v>
      </c>
      <c r="L765" s="43"/>
      <c r="M765" s="232" t="s">
        <v>1</v>
      </c>
      <c r="N765" s="233" t="s">
        <v>45</v>
      </c>
      <c r="O765" s="86"/>
      <c r="P765" s="234">
        <f>O765*H765</f>
        <v>0</v>
      </c>
      <c r="Q765" s="234">
        <v>0.00125</v>
      </c>
      <c r="R765" s="234">
        <f>Q765*H765</f>
        <v>0.09375</v>
      </c>
      <c r="S765" s="234">
        <v>0</v>
      </c>
      <c r="T765" s="235">
        <f>S765*H765</f>
        <v>0</v>
      </c>
      <c r="AR765" s="236" t="s">
        <v>346</v>
      </c>
      <c r="AT765" s="236" t="s">
        <v>259</v>
      </c>
      <c r="AU765" s="236" t="s">
        <v>89</v>
      </c>
      <c r="AY765" s="17" t="s">
        <v>257</v>
      </c>
      <c r="BE765" s="237">
        <f>IF(N765="základní",J765,0)</f>
        <v>0</v>
      </c>
      <c r="BF765" s="237">
        <f>IF(N765="snížená",J765,0)</f>
        <v>0</v>
      </c>
      <c r="BG765" s="237">
        <f>IF(N765="zákl. přenesená",J765,0)</f>
        <v>0</v>
      </c>
      <c r="BH765" s="237">
        <f>IF(N765="sníž. přenesená",J765,0)</f>
        <v>0</v>
      </c>
      <c r="BI765" s="237">
        <f>IF(N765="nulová",J765,0)</f>
        <v>0</v>
      </c>
      <c r="BJ765" s="17" t="s">
        <v>21</v>
      </c>
      <c r="BK765" s="237">
        <f>ROUND(I765*H765,2)</f>
        <v>0</v>
      </c>
      <c r="BL765" s="17" t="s">
        <v>346</v>
      </c>
      <c r="BM765" s="236" t="s">
        <v>1137</v>
      </c>
    </row>
    <row r="766" spans="2:51" s="13" customFormat="1" ht="12">
      <c r="B766" s="249"/>
      <c r="C766" s="250"/>
      <c r="D766" s="240" t="s">
        <v>266</v>
      </c>
      <c r="E766" s="251" t="s">
        <v>1</v>
      </c>
      <c r="F766" s="252" t="s">
        <v>187</v>
      </c>
      <c r="G766" s="250"/>
      <c r="H766" s="253">
        <v>75</v>
      </c>
      <c r="I766" s="254"/>
      <c r="J766" s="250"/>
      <c r="K766" s="250"/>
      <c r="L766" s="255"/>
      <c r="M766" s="256"/>
      <c r="N766" s="257"/>
      <c r="O766" s="257"/>
      <c r="P766" s="257"/>
      <c r="Q766" s="257"/>
      <c r="R766" s="257"/>
      <c r="S766" s="257"/>
      <c r="T766" s="258"/>
      <c r="AT766" s="259" t="s">
        <v>266</v>
      </c>
      <c r="AU766" s="259" t="s">
        <v>89</v>
      </c>
      <c r="AV766" s="13" t="s">
        <v>89</v>
      </c>
      <c r="AW766" s="13" t="s">
        <v>36</v>
      </c>
      <c r="AX766" s="13" t="s">
        <v>80</v>
      </c>
      <c r="AY766" s="259" t="s">
        <v>257</v>
      </c>
    </row>
    <row r="767" spans="2:51" s="15" customFormat="1" ht="12">
      <c r="B767" s="271"/>
      <c r="C767" s="272"/>
      <c r="D767" s="240" t="s">
        <v>266</v>
      </c>
      <c r="E767" s="273" t="s">
        <v>185</v>
      </c>
      <c r="F767" s="274" t="s">
        <v>286</v>
      </c>
      <c r="G767" s="272"/>
      <c r="H767" s="275">
        <v>75</v>
      </c>
      <c r="I767" s="276"/>
      <c r="J767" s="272"/>
      <c r="K767" s="272"/>
      <c r="L767" s="277"/>
      <c r="M767" s="278"/>
      <c r="N767" s="279"/>
      <c r="O767" s="279"/>
      <c r="P767" s="279"/>
      <c r="Q767" s="279"/>
      <c r="R767" s="279"/>
      <c r="S767" s="279"/>
      <c r="T767" s="280"/>
      <c r="AT767" s="281" t="s">
        <v>266</v>
      </c>
      <c r="AU767" s="281" t="s">
        <v>89</v>
      </c>
      <c r="AV767" s="15" t="s">
        <v>264</v>
      </c>
      <c r="AW767" s="15" t="s">
        <v>36</v>
      </c>
      <c r="AX767" s="15" t="s">
        <v>21</v>
      </c>
      <c r="AY767" s="281" t="s">
        <v>257</v>
      </c>
    </row>
    <row r="768" spans="2:65" s="1" customFormat="1" ht="24" customHeight="1">
      <c r="B768" s="38"/>
      <c r="C768" s="225" t="s">
        <v>1138</v>
      </c>
      <c r="D768" s="225" t="s">
        <v>259</v>
      </c>
      <c r="E768" s="226" t="s">
        <v>1139</v>
      </c>
      <c r="F768" s="227" t="s">
        <v>1140</v>
      </c>
      <c r="G768" s="228" t="s">
        <v>454</v>
      </c>
      <c r="H768" s="229">
        <v>19</v>
      </c>
      <c r="I768" s="230"/>
      <c r="J768" s="231">
        <f>ROUND(I768*H768,2)</f>
        <v>0</v>
      </c>
      <c r="K768" s="227" t="s">
        <v>263</v>
      </c>
      <c r="L768" s="43"/>
      <c r="M768" s="232" t="s">
        <v>1</v>
      </c>
      <c r="N768" s="233" t="s">
        <v>45</v>
      </c>
      <c r="O768" s="86"/>
      <c r="P768" s="234">
        <f>O768*H768</f>
        <v>0</v>
      </c>
      <c r="Q768" s="234">
        <v>0.00256</v>
      </c>
      <c r="R768" s="234">
        <f>Q768*H768</f>
        <v>0.04864</v>
      </c>
      <c r="S768" s="234">
        <v>0</v>
      </c>
      <c r="T768" s="235">
        <f>S768*H768</f>
        <v>0</v>
      </c>
      <c r="AR768" s="236" t="s">
        <v>346</v>
      </c>
      <c r="AT768" s="236" t="s">
        <v>259</v>
      </c>
      <c r="AU768" s="236" t="s">
        <v>89</v>
      </c>
      <c r="AY768" s="17" t="s">
        <v>257</v>
      </c>
      <c r="BE768" s="237">
        <f>IF(N768="základní",J768,0)</f>
        <v>0</v>
      </c>
      <c r="BF768" s="237">
        <f>IF(N768="snížená",J768,0)</f>
        <v>0</v>
      </c>
      <c r="BG768" s="237">
        <f>IF(N768="zákl. přenesená",J768,0)</f>
        <v>0</v>
      </c>
      <c r="BH768" s="237">
        <f>IF(N768="sníž. přenesená",J768,0)</f>
        <v>0</v>
      </c>
      <c r="BI768" s="237">
        <f>IF(N768="nulová",J768,0)</f>
        <v>0</v>
      </c>
      <c r="BJ768" s="17" t="s">
        <v>21</v>
      </c>
      <c r="BK768" s="237">
        <f>ROUND(I768*H768,2)</f>
        <v>0</v>
      </c>
      <c r="BL768" s="17" t="s">
        <v>346</v>
      </c>
      <c r="BM768" s="236" t="s">
        <v>1141</v>
      </c>
    </row>
    <row r="769" spans="2:51" s="13" customFormat="1" ht="12">
      <c r="B769" s="249"/>
      <c r="C769" s="250"/>
      <c r="D769" s="240" t="s">
        <v>266</v>
      </c>
      <c r="E769" s="251" t="s">
        <v>1</v>
      </c>
      <c r="F769" s="252" t="s">
        <v>190</v>
      </c>
      <c r="G769" s="250"/>
      <c r="H769" s="253">
        <v>19</v>
      </c>
      <c r="I769" s="254"/>
      <c r="J769" s="250"/>
      <c r="K769" s="250"/>
      <c r="L769" s="255"/>
      <c r="M769" s="256"/>
      <c r="N769" s="257"/>
      <c r="O769" s="257"/>
      <c r="P769" s="257"/>
      <c r="Q769" s="257"/>
      <c r="R769" s="257"/>
      <c r="S769" s="257"/>
      <c r="T769" s="258"/>
      <c r="AT769" s="259" t="s">
        <v>266</v>
      </c>
      <c r="AU769" s="259" t="s">
        <v>89</v>
      </c>
      <c r="AV769" s="13" t="s">
        <v>89</v>
      </c>
      <c r="AW769" s="13" t="s">
        <v>36</v>
      </c>
      <c r="AX769" s="13" t="s">
        <v>80</v>
      </c>
      <c r="AY769" s="259" t="s">
        <v>257</v>
      </c>
    </row>
    <row r="770" spans="2:51" s="15" customFormat="1" ht="12">
      <c r="B770" s="271"/>
      <c r="C770" s="272"/>
      <c r="D770" s="240" t="s">
        <v>266</v>
      </c>
      <c r="E770" s="273" t="s">
        <v>188</v>
      </c>
      <c r="F770" s="274" t="s">
        <v>286</v>
      </c>
      <c r="G770" s="272"/>
      <c r="H770" s="275">
        <v>19</v>
      </c>
      <c r="I770" s="276"/>
      <c r="J770" s="272"/>
      <c r="K770" s="272"/>
      <c r="L770" s="277"/>
      <c r="M770" s="278"/>
      <c r="N770" s="279"/>
      <c r="O770" s="279"/>
      <c r="P770" s="279"/>
      <c r="Q770" s="279"/>
      <c r="R770" s="279"/>
      <c r="S770" s="279"/>
      <c r="T770" s="280"/>
      <c r="AT770" s="281" t="s">
        <v>266</v>
      </c>
      <c r="AU770" s="281" t="s">
        <v>89</v>
      </c>
      <c r="AV770" s="15" t="s">
        <v>264</v>
      </c>
      <c r="AW770" s="15" t="s">
        <v>36</v>
      </c>
      <c r="AX770" s="15" t="s">
        <v>21</v>
      </c>
      <c r="AY770" s="281" t="s">
        <v>257</v>
      </c>
    </row>
    <row r="771" spans="2:65" s="1" customFormat="1" ht="24" customHeight="1">
      <c r="B771" s="38"/>
      <c r="C771" s="225" t="s">
        <v>1142</v>
      </c>
      <c r="D771" s="225" t="s">
        <v>259</v>
      </c>
      <c r="E771" s="226" t="s">
        <v>1143</v>
      </c>
      <c r="F771" s="227" t="s">
        <v>1144</v>
      </c>
      <c r="G771" s="228" t="s">
        <v>454</v>
      </c>
      <c r="H771" s="229">
        <v>84</v>
      </c>
      <c r="I771" s="230"/>
      <c r="J771" s="231">
        <f>ROUND(I771*H771,2)</f>
        <v>0</v>
      </c>
      <c r="K771" s="227" t="s">
        <v>263</v>
      </c>
      <c r="L771" s="43"/>
      <c r="M771" s="232" t="s">
        <v>1</v>
      </c>
      <c r="N771" s="233" t="s">
        <v>45</v>
      </c>
      <c r="O771" s="86"/>
      <c r="P771" s="234">
        <f>O771*H771</f>
        <v>0</v>
      </c>
      <c r="Q771" s="234">
        <v>0.00019</v>
      </c>
      <c r="R771" s="234">
        <f>Q771*H771</f>
        <v>0.015960000000000002</v>
      </c>
      <c r="S771" s="234">
        <v>0</v>
      </c>
      <c r="T771" s="235">
        <f>S771*H771</f>
        <v>0</v>
      </c>
      <c r="AR771" s="236" t="s">
        <v>346</v>
      </c>
      <c r="AT771" s="236" t="s">
        <v>259</v>
      </c>
      <c r="AU771" s="236" t="s">
        <v>89</v>
      </c>
      <c r="AY771" s="17" t="s">
        <v>257</v>
      </c>
      <c r="BE771" s="237">
        <f>IF(N771="základní",J771,0)</f>
        <v>0</v>
      </c>
      <c r="BF771" s="237">
        <f>IF(N771="snížená",J771,0)</f>
        <v>0</v>
      </c>
      <c r="BG771" s="237">
        <f>IF(N771="zákl. přenesená",J771,0)</f>
        <v>0</v>
      </c>
      <c r="BH771" s="237">
        <f>IF(N771="sníž. přenesená",J771,0)</f>
        <v>0</v>
      </c>
      <c r="BI771" s="237">
        <f>IF(N771="nulová",J771,0)</f>
        <v>0</v>
      </c>
      <c r="BJ771" s="17" t="s">
        <v>21</v>
      </c>
      <c r="BK771" s="237">
        <f>ROUND(I771*H771,2)</f>
        <v>0</v>
      </c>
      <c r="BL771" s="17" t="s">
        <v>346</v>
      </c>
      <c r="BM771" s="236" t="s">
        <v>1145</v>
      </c>
    </row>
    <row r="772" spans="2:51" s="13" customFormat="1" ht="12">
      <c r="B772" s="249"/>
      <c r="C772" s="250"/>
      <c r="D772" s="240" t="s">
        <v>266</v>
      </c>
      <c r="E772" s="251" t="s">
        <v>1</v>
      </c>
      <c r="F772" s="252" t="s">
        <v>179</v>
      </c>
      <c r="G772" s="250"/>
      <c r="H772" s="253">
        <v>84</v>
      </c>
      <c r="I772" s="254"/>
      <c r="J772" s="250"/>
      <c r="K772" s="250"/>
      <c r="L772" s="255"/>
      <c r="M772" s="256"/>
      <c r="N772" s="257"/>
      <c r="O772" s="257"/>
      <c r="P772" s="257"/>
      <c r="Q772" s="257"/>
      <c r="R772" s="257"/>
      <c r="S772" s="257"/>
      <c r="T772" s="258"/>
      <c r="AT772" s="259" t="s">
        <v>266</v>
      </c>
      <c r="AU772" s="259" t="s">
        <v>89</v>
      </c>
      <c r="AV772" s="13" t="s">
        <v>89</v>
      </c>
      <c r="AW772" s="13" t="s">
        <v>36</v>
      </c>
      <c r="AX772" s="13" t="s">
        <v>21</v>
      </c>
      <c r="AY772" s="259" t="s">
        <v>257</v>
      </c>
    </row>
    <row r="773" spans="2:65" s="1" customFormat="1" ht="24" customHeight="1">
      <c r="B773" s="38"/>
      <c r="C773" s="225" t="s">
        <v>1146</v>
      </c>
      <c r="D773" s="225" t="s">
        <v>259</v>
      </c>
      <c r="E773" s="226" t="s">
        <v>1147</v>
      </c>
      <c r="F773" s="227" t="s">
        <v>1148</v>
      </c>
      <c r="G773" s="228" t="s">
        <v>454</v>
      </c>
      <c r="H773" s="229">
        <v>193</v>
      </c>
      <c r="I773" s="230"/>
      <c r="J773" s="231">
        <f>ROUND(I773*H773,2)</f>
        <v>0</v>
      </c>
      <c r="K773" s="227" t="s">
        <v>263</v>
      </c>
      <c r="L773" s="43"/>
      <c r="M773" s="232" t="s">
        <v>1</v>
      </c>
      <c r="N773" s="233" t="s">
        <v>45</v>
      </c>
      <c r="O773" s="86"/>
      <c r="P773" s="234">
        <f>O773*H773</f>
        <v>0</v>
      </c>
      <c r="Q773" s="234">
        <v>0.00024</v>
      </c>
      <c r="R773" s="234">
        <f>Q773*H773</f>
        <v>0.04632</v>
      </c>
      <c r="S773" s="234">
        <v>0</v>
      </c>
      <c r="T773" s="235">
        <f>S773*H773</f>
        <v>0</v>
      </c>
      <c r="AR773" s="236" t="s">
        <v>346</v>
      </c>
      <c r="AT773" s="236" t="s">
        <v>259</v>
      </c>
      <c r="AU773" s="236" t="s">
        <v>89</v>
      </c>
      <c r="AY773" s="17" t="s">
        <v>257</v>
      </c>
      <c r="BE773" s="237">
        <f>IF(N773="základní",J773,0)</f>
        <v>0</v>
      </c>
      <c r="BF773" s="237">
        <f>IF(N773="snížená",J773,0)</f>
        <v>0</v>
      </c>
      <c r="BG773" s="237">
        <f>IF(N773="zákl. přenesená",J773,0)</f>
        <v>0</v>
      </c>
      <c r="BH773" s="237">
        <f>IF(N773="sníž. přenesená",J773,0)</f>
        <v>0</v>
      </c>
      <c r="BI773" s="237">
        <f>IF(N773="nulová",J773,0)</f>
        <v>0</v>
      </c>
      <c r="BJ773" s="17" t="s">
        <v>21</v>
      </c>
      <c r="BK773" s="237">
        <f>ROUND(I773*H773,2)</f>
        <v>0</v>
      </c>
      <c r="BL773" s="17" t="s">
        <v>346</v>
      </c>
      <c r="BM773" s="236" t="s">
        <v>1149</v>
      </c>
    </row>
    <row r="774" spans="2:51" s="13" customFormat="1" ht="12">
      <c r="B774" s="249"/>
      <c r="C774" s="250"/>
      <c r="D774" s="240" t="s">
        <v>266</v>
      </c>
      <c r="E774" s="251" t="s">
        <v>1</v>
      </c>
      <c r="F774" s="252" t="s">
        <v>182</v>
      </c>
      <c r="G774" s="250"/>
      <c r="H774" s="253">
        <v>99</v>
      </c>
      <c r="I774" s="254"/>
      <c r="J774" s="250"/>
      <c r="K774" s="250"/>
      <c r="L774" s="255"/>
      <c r="M774" s="256"/>
      <c r="N774" s="257"/>
      <c r="O774" s="257"/>
      <c r="P774" s="257"/>
      <c r="Q774" s="257"/>
      <c r="R774" s="257"/>
      <c r="S774" s="257"/>
      <c r="T774" s="258"/>
      <c r="AT774" s="259" t="s">
        <v>266</v>
      </c>
      <c r="AU774" s="259" t="s">
        <v>89</v>
      </c>
      <c r="AV774" s="13" t="s">
        <v>89</v>
      </c>
      <c r="AW774" s="13" t="s">
        <v>36</v>
      </c>
      <c r="AX774" s="13" t="s">
        <v>80</v>
      </c>
      <c r="AY774" s="259" t="s">
        <v>257</v>
      </c>
    </row>
    <row r="775" spans="2:51" s="13" customFormat="1" ht="12">
      <c r="B775" s="249"/>
      <c r="C775" s="250"/>
      <c r="D775" s="240" t="s">
        <v>266</v>
      </c>
      <c r="E775" s="251" t="s">
        <v>1</v>
      </c>
      <c r="F775" s="252" t="s">
        <v>185</v>
      </c>
      <c r="G775" s="250"/>
      <c r="H775" s="253">
        <v>75</v>
      </c>
      <c r="I775" s="254"/>
      <c r="J775" s="250"/>
      <c r="K775" s="250"/>
      <c r="L775" s="255"/>
      <c r="M775" s="256"/>
      <c r="N775" s="257"/>
      <c r="O775" s="257"/>
      <c r="P775" s="257"/>
      <c r="Q775" s="257"/>
      <c r="R775" s="257"/>
      <c r="S775" s="257"/>
      <c r="T775" s="258"/>
      <c r="AT775" s="259" t="s">
        <v>266</v>
      </c>
      <c r="AU775" s="259" t="s">
        <v>89</v>
      </c>
      <c r="AV775" s="13" t="s">
        <v>89</v>
      </c>
      <c r="AW775" s="13" t="s">
        <v>36</v>
      </c>
      <c r="AX775" s="13" t="s">
        <v>80</v>
      </c>
      <c r="AY775" s="259" t="s">
        <v>257</v>
      </c>
    </row>
    <row r="776" spans="2:51" s="13" customFormat="1" ht="12">
      <c r="B776" s="249"/>
      <c r="C776" s="250"/>
      <c r="D776" s="240" t="s">
        <v>266</v>
      </c>
      <c r="E776" s="251" t="s">
        <v>1</v>
      </c>
      <c r="F776" s="252" t="s">
        <v>188</v>
      </c>
      <c r="G776" s="250"/>
      <c r="H776" s="253">
        <v>19</v>
      </c>
      <c r="I776" s="254"/>
      <c r="J776" s="250"/>
      <c r="K776" s="250"/>
      <c r="L776" s="255"/>
      <c r="M776" s="256"/>
      <c r="N776" s="257"/>
      <c r="O776" s="257"/>
      <c r="P776" s="257"/>
      <c r="Q776" s="257"/>
      <c r="R776" s="257"/>
      <c r="S776" s="257"/>
      <c r="T776" s="258"/>
      <c r="AT776" s="259" t="s">
        <v>266</v>
      </c>
      <c r="AU776" s="259" t="s">
        <v>89</v>
      </c>
      <c r="AV776" s="13" t="s">
        <v>89</v>
      </c>
      <c r="AW776" s="13" t="s">
        <v>36</v>
      </c>
      <c r="AX776" s="13" t="s">
        <v>80</v>
      </c>
      <c r="AY776" s="259" t="s">
        <v>257</v>
      </c>
    </row>
    <row r="777" spans="2:51" s="15" customFormat="1" ht="12">
      <c r="B777" s="271"/>
      <c r="C777" s="272"/>
      <c r="D777" s="240" t="s">
        <v>266</v>
      </c>
      <c r="E777" s="273" t="s">
        <v>1</v>
      </c>
      <c r="F777" s="274" t="s">
        <v>286</v>
      </c>
      <c r="G777" s="272"/>
      <c r="H777" s="275">
        <v>193</v>
      </c>
      <c r="I777" s="276"/>
      <c r="J777" s="272"/>
      <c r="K777" s="272"/>
      <c r="L777" s="277"/>
      <c r="M777" s="278"/>
      <c r="N777" s="279"/>
      <c r="O777" s="279"/>
      <c r="P777" s="279"/>
      <c r="Q777" s="279"/>
      <c r="R777" s="279"/>
      <c r="S777" s="279"/>
      <c r="T777" s="280"/>
      <c r="AT777" s="281" t="s">
        <v>266</v>
      </c>
      <c r="AU777" s="281" t="s">
        <v>89</v>
      </c>
      <c r="AV777" s="15" t="s">
        <v>264</v>
      </c>
      <c r="AW777" s="15" t="s">
        <v>36</v>
      </c>
      <c r="AX777" s="15" t="s">
        <v>21</v>
      </c>
      <c r="AY777" s="281" t="s">
        <v>257</v>
      </c>
    </row>
    <row r="778" spans="2:65" s="1" customFormat="1" ht="16.5" customHeight="1">
      <c r="B778" s="38"/>
      <c r="C778" s="225" t="s">
        <v>1150</v>
      </c>
      <c r="D778" s="225" t="s">
        <v>259</v>
      </c>
      <c r="E778" s="226" t="s">
        <v>1151</v>
      </c>
      <c r="F778" s="227" t="s">
        <v>1152</v>
      </c>
      <c r="G778" s="228" t="s">
        <v>661</v>
      </c>
      <c r="H778" s="229">
        <v>54</v>
      </c>
      <c r="I778" s="230"/>
      <c r="J778" s="231">
        <f>ROUND(I778*H778,2)</f>
        <v>0</v>
      </c>
      <c r="K778" s="227" t="s">
        <v>263</v>
      </c>
      <c r="L778" s="43"/>
      <c r="M778" s="232" t="s">
        <v>1</v>
      </c>
      <c r="N778" s="233" t="s">
        <v>45</v>
      </c>
      <c r="O778" s="86"/>
      <c r="P778" s="234">
        <f>O778*H778</f>
        <v>0</v>
      </c>
      <c r="Q778" s="234">
        <v>0</v>
      </c>
      <c r="R778" s="234">
        <f>Q778*H778</f>
        <v>0</v>
      </c>
      <c r="S778" s="234">
        <v>0</v>
      </c>
      <c r="T778" s="235">
        <f>S778*H778</f>
        <v>0</v>
      </c>
      <c r="AR778" s="236" t="s">
        <v>346</v>
      </c>
      <c r="AT778" s="236" t="s">
        <v>259</v>
      </c>
      <c r="AU778" s="236" t="s">
        <v>89</v>
      </c>
      <c r="AY778" s="17" t="s">
        <v>257</v>
      </c>
      <c r="BE778" s="237">
        <f>IF(N778="základní",J778,0)</f>
        <v>0</v>
      </c>
      <c r="BF778" s="237">
        <f>IF(N778="snížená",J778,0)</f>
        <v>0</v>
      </c>
      <c r="BG778" s="237">
        <f>IF(N778="zákl. přenesená",J778,0)</f>
        <v>0</v>
      </c>
      <c r="BH778" s="237">
        <f>IF(N778="sníž. přenesená",J778,0)</f>
        <v>0</v>
      </c>
      <c r="BI778" s="237">
        <f>IF(N778="nulová",J778,0)</f>
        <v>0</v>
      </c>
      <c r="BJ778" s="17" t="s">
        <v>21</v>
      </c>
      <c r="BK778" s="237">
        <f>ROUND(I778*H778,2)</f>
        <v>0</v>
      </c>
      <c r="BL778" s="17" t="s">
        <v>346</v>
      </c>
      <c r="BM778" s="236" t="s">
        <v>1153</v>
      </c>
    </row>
    <row r="779" spans="2:51" s="12" customFormat="1" ht="12">
      <c r="B779" s="238"/>
      <c r="C779" s="239"/>
      <c r="D779" s="240" t="s">
        <v>266</v>
      </c>
      <c r="E779" s="241" t="s">
        <v>1</v>
      </c>
      <c r="F779" s="242" t="s">
        <v>1154</v>
      </c>
      <c r="G779" s="239"/>
      <c r="H779" s="241" t="s">
        <v>1</v>
      </c>
      <c r="I779" s="243"/>
      <c r="J779" s="239"/>
      <c r="K779" s="239"/>
      <c r="L779" s="244"/>
      <c r="M779" s="245"/>
      <c r="N779" s="246"/>
      <c r="O779" s="246"/>
      <c r="P779" s="246"/>
      <c r="Q779" s="246"/>
      <c r="R779" s="246"/>
      <c r="S779" s="246"/>
      <c r="T779" s="247"/>
      <c r="AT779" s="248" t="s">
        <v>266</v>
      </c>
      <c r="AU779" s="248" t="s">
        <v>89</v>
      </c>
      <c r="AV779" s="12" t="s">
        <v>21</v>
      </c>
      <c r="AW779" s="12" t="s">
        <v>36</v>
      </c>
      <c r="AX779" s="12" t="s">
        <v>80</v>
      </c>
      <c r="AY779" s="248" t="s">
        <v>257</v>
      </c>
    </row>
    <row r="780" spans="2:51" s="13" customFormat="1" ht="12">
      <c r="B780" s="249"/>
      <c r="C780" s="250"/>
      <c r="D780" s="240" t="s">
        <v>266</v>
      </c>
      <c r="E780" s="251" t="s">
        <v>1</v>
      </c>
      <c r="F780" s="252" t="s">
        <v>1155</v>
      </c>
      <c r="G780" s="250"/>
      <c r="H780" s="253">
        <v>16</v>
      </c>
      <c r="I780" s="254"/>
      <c r="J780" s="250"/>
      <c r="K780" s="250"/>
      <c r="L780" s="255"/>
      <c r="M780" s="256"/>
      <c r="N780" s="257"/>
      <c r="O780" s="257"/>
      <c r="P780" s="257"/>
      <c r="Q780" s="257"/>
      <c r="R780" s="257"/>
      <c r="S780" s="257"/>
      <c r="T780" s="258"/>
      <c r="AT780" s="259" t="s">
        <v>266</v>
      </c>
      <c r="AU780" s="259" t="s">
        <v>89</v>
      </c>
      <c r="AV780" s="13" t="s">
        <v>89</v>
      </c>
      <c r="AW780" s="13" t="s">
        <v>36</v>
      </c>
      <c r="AX780" s="13" t="s">
        <v>80</v>
      </c>
      <c r="AY780" s="259" t="s">
        <v>257</v>
      </c>
    </row>
    <row r="781" spans="2:51" s="13" customFormat="1" ht="12">
      <c r="B781" s="249"/>
      <c r="C781" s="250"/>
      <c r="D781" s="240" t="s">
        <v>266</v>
      </c>
      <c r="E781" s="251" t="s">
        <v>1</v>
      </c>
      <c r="F781" s="252" t="s">
        <v>1156</v>
      </c>
      <c r="G781" s="250"/>
      <c r="H781" s="253">
        <v>1</v>
      </c>
      <c r="I781" s="254"/>
      <c r="J781" s="250"/>
      <c r="K781" s="250"/>
      <c r="L781" s="255"/>
      <c r="M781" s="256"/>
      <c r="N781" s="257"/>
      <c r="O781" s="257"/>
      <c r="P781" s="257"/>
      <c r="Q781" s="257"/>
      <c r="R781" s="257"/>
      <c r="S781" s="257"/>
      <c r="T781" s="258"/>
      <c r="AT781" s="259" t="s">
        <v>266</v>
      </c>
      <c r="AU781" s="259" t="s">
        <v>89</v>
      </c>
      <c r="AV781" s="13" t="s">
        <v>89</v>
      </c>
      <c r="AW781" s="13" t="s">
        <v>36</v>
      </c>
      <c r="AX781" s="13" t="s">
        <v>80</v>
      </c>
      <c r="AY781" s="259" t="s">
        <v>257</v>
      </c>
    </row>
    <row r="782" spans="2:51" s="13" customFormat="1" ht="12">
      <c r="B782" s="249"/>
      <c r="C782" s="250"/>
      <c r="D782" s="240" t="s">
        <v>266</v>
      </c>
      <c r="E782" s="251" t="s">
        <v>1</v>
      </c>
      <c r="F782" s="252" t="s">
        <v>1157</v>
      </c>
      <c r="G782" s="250"/>
      <c r="H782" s="253">
        <v>6</v>
      </c>
      <c r="I782" s="254"/>
      <c r="J782" s="250"/>
      <c r="K782" s="250"/>
      <c r="L782" s="255"/>
      <c r="M782" s="256"/>
      <c r="N782" s="257"/>
      <c r="O782" s="257"/>
      <c r="P782" s="257"/>
      <c r="Q782" s="257"/>
      <c r="R782" s="257"/>
      <c r="S782" s="257"/>
      <c r="T782" s="258"/>
      <c r="AT782" s="259" t="s">
        <v>266</v>
      </c>
      <c r="AU782" s="259" t="s">
        <v>89</v>
      </c>
      <c r="AV782" s="13" t="s">
        <v>89</v>
      </c>
      <c r="AW782" s="13" t="s">
        <v>36</v>
      </c>
      <c r="AX782" s="13" t="s">
        <v>80</v>
      </c>
      <c r="AY782" s="259" t="s">
        <v>257</v>
      </c>
    </row>
    <row r="783" spans="2:51" s="13" customFormat="1" ht="12">
      <c r="B783" s="249"/>
      <c r="C783" s="250"/>
      <c r="D783" s="240" t="s">
        <v>266</v>
      </c>
      <c r="E783" s="251" t="s">
        <v>1</v>
      </c>
      <c r="F783" s="252" t="s">
        <v>1158</v>
      </c>
      <c r="G783" s="250"/>
      <c r="H783" s="253">
        <v>3</v>
      </c>
      <c r="I783" s="254"/>
      <c r="J783" s="250"/>
      <c r="K783" s="250"/>
      <c r="L783" s="255"/>
      <c r="M783" s="256"/>
      <c r="N783" s="257"/>
      <c r="O783" s="257"/>
      <c r="P783" s="257"/>
      <c r="Q783" s="257"/>
      <c r="R783" s="257"/>
      <c r="S783" s="257"/>
      <c r="T783" s="258"/>
      <c r="AT783" s="259" t="s">
        <v>266</v>
      </c>
      <c r="AU783" s="259" t="s">
        <v>89</v>
      </c>
      <c r="AV783" s="13" t="s">
        <v>89</v>
      </c>
      <c r="AW783" s="13" t="s">
        <v>36</v>
      </c>
      <c r="AX783" s="13" t="s">
        <v>80</v>
      </c>
      <c r="AY783" s="259" t="s">
        <v>257</v>
      </c>
    </row>
    <row r="784" spans="2:51" s="13" customFormat="1" ht="12">
      <c r="B784" s="249"/>
      <c r="C784" s="250"/>
      <c r="D784" s="240" t="s">
        <v>266</v>
      </c>
      <c r="E784" s="251" t="s">
        <v>1</v>
      </c>
      <c r="F784" s="252" t="s">
        <v>1159</v>
      </c>
      <c r="G784" s="250"/>
      <c r="H784" s="253">
        <v>4</v>
      </c>
      <c r="I784" s="254"/>
      <c r="J784" s="250"/>
      <c r="K784" s="250"/>
      <c r="L784" s="255"/>
      <c r="M784" s="256"/>
      <c r="N784" s="257"/>
      <c r="O784" s="257"/>
      <c r="P784" s="257"/>
      <c r="Q784" s="257"/>
      <c r="R784" s="257"/>
      <c r="S784" s="257"/>
      <c r="T784" s="258"/>
      <c r="AT784" s="259" t="s">
        <v>266</v>
      </c>
      <c r="AU784" s="259" t="s">
        <v>89</v>
      </c>
      <c r="AV784" s="13" t="s">
        <v>89</v>
      </c>
      <c r="AW784" s="13" t="s">
        <v>36</v>
      </c>
      <c r="AX784" s="13" t="s">
        <v>80</v>
      </c>
      <c r="AY784" s="259" t="s">
        <v>257</v>
      </c>
    </row>
    <row r="785" spans="2:51" s="14" customFormat="1" ht="12">
      <c r="B785" s="260"/>
      <c r="C785" s="261"/>
      <c r="D785" s="240" t="s">
        <v>266</v>
      </c>
      <c r="E785" s="262" t="s">
        <v>1</v>
      </c>
      <c r="F785" s="263" t="s">
        <v>280</v>
      </c>
      <c r="G785" s="261"/>
      <c r="H785" s="264">
        <v>30</v>
      </c>
      <c r="I785" s="265"/>
      <c r="J785" s="261"/>
      <c r="K785" s="261"/>
      <c r="L785" s="266"/>
      <c r="M785" s="267"/>
      <c r="N785" s="268"/>
      <c r="O785" s="268"/>
      <c r="P785" s="268"/>
      <c r="Q785" s="268"/>
      <c r="R785" s="268"/>
      <c r="S785" s="268"/>
      <c r="T785" s="269"/>
      <c r="AT785" s="270" t="s">
        <v>266</v>
      </c>
      <c r="AU785" s="270" t="s">
        <v>89</v>
      </c>
      <c r="AV785" s="14" t="s">
        <v>130</v>
      </c>
      <c r="AW785" s="14" t="s">
        <v>36</v>
      </c>
      <c r="AX785" s="14" t="s">
        <v>80</v>
      </c>
      <c r="AY785" s="270" t="s">
        <v>257</v>
      </c>
    </row>
    <row r="786" spans="2:51" s="12" customFormat="1" ht="12">
      <c r="B786" s="238"/>
      <c r="C786" s="239"/>
      <c r="D786" s="240" t="s">
        <v>266</v>
      </c>
      <c r="E786" s="241" t="s">
        <v>1</v>
      </c>
      <c r="F786" s="242" t="s">
        <v>1160</v>
      </c>
      <c r="G786" s="239"/>
      <c r="H786" s="241" t="s">
        <v>1</v>
      </c>
      <c r="I786" s="243"/>
      <c r="J786" s="239"/>
      <c r="K786" s="239"/>
      <c r="L786" s="244"/>
      <c r="M786" s="245"/>
      <c r="N786" s="246"/>
      <c r="O786" s="246"/>
      <c r="P786" s="246"/>
      <c r="Q786" s="246"/>
      <c r="R786" s="246"/>
      <c r="S786" s="246"/>
      <c r="T786" s="247"/>
      <c r="AT786" s="248" t="s">
        <v>266</v>
      </c>
      <c r="AU786" s="248" t="s">
        <v>89</v>
      </c>
      <c r="AV786" s="12" t="s">
        <v>21</v>
      </c>
      <c r="AW786" s="12" t="s">
        <v>36</v>
      </c>
      <c r="AX786" s="12" t="s">
        <v>80</v>
      </c>
      <c r="AY786" s="248" t="s">
        <v>257</v>
      </c>
    </row>
    <row r="787" spans="2:51" s="13" customFormat="1" ht="12">
      <c r="B787" s="249"/>
      <c r="C787" s="250"/>
      <c r="D787" s="240" t="s">
        <v>266</v>
      </c>
      <c r="E787" s="251" t="s">
        <v>1</v>
      </c>
      <c r="F787" s="252" t="s">
        <v>1161</v>
      </c>
      <c r="G787" s="250"/>
      <c r="H787" s="253">
        <v>17</v>
      </c>
      <c r="I787" s="254"/>
      <c r="J787" s="250"/>
      <c r="K787" s="250"/>
      <c r="L787" s="255"/>
      <c r="M787" s="256"/>
      <c r="N787" s="257"/>
      <c r="O787" s="257"/>
      <c r="P787" s="257"/>
      <c r="Q787" s="257"/>
      <c r="R787" s="257"/>
      <c r="S787" s="257"/>
      <c r="T787" s="258"/>
      <c r="AT787" s="259" t="s">
        <v>266</v>
      </c>
      <c r="AU787" s="259" t="s">
        <v>89</v>
      </c>
      <c r="AV787" s="13" t="s">
        <v>89</v>
      </c>
      <c r="AW787" s="13" t="s">
        <v>36</v>
      </c>
      <c r="AX787" s="13" t="s">
        <v>80</v>
      </c>
      <c r="AY787" s="259" t="s">
        <v>257</v>
      </c>
    </row>
    <row r="788" spans="2:51" s="13" customFormat="1" ht="12">
      <c r="B788" s="249"/>
      <c r="C788" s="250"/>
      <c r="D788" s="240" t="s">
        <v>266</v>
      </c>
      <c r="E788" s="251" t="s">
        <v>1</v>
      </c>
      <c r="F788" s="252" t="s">
        <v>1162</v>
      </c>
      <c r="G788" s="250"/>
      <c r="H788" s="253">
        <v>2</v>
      </c>
      <c r="I788" s="254"/>
      <c r="J788" s="250"/>
      <c r="K788" s="250"/>
      <c r="L788" s="255"/>
      <c r="M788" s="256"/>
      <c r="N788" s="257"/>
      <c r="O788" s="257"/>
      <c r="P788" s="257"/>
      <c r="Q788" s="257"/>
      <c r="R788" s="257"/>
      <c r="S788" s="257"/>
      <c r="T788" s="258"/>
      <c r="AT788" s="259" t="s">
        <v>266</v>
      </c>
      <c r="AU788" s="259" t="s">
        <v>89</v>
      </c>
      <c r="AV788" s="13" t="s">
        <v>89</v>
      </c>
      <c r="AW788" s="13" t="s">
        <v>36</v>
      </c>
      <c r="AX788" s="13" t="s">
        <v>80</v>
      </c>
      <c r="AY788" s="259" t="s">
        <v>257</v>
      </c>
    </row>
    <row r="789" spans="2:51" s="13" customFormat="1" ht="12">
      <c r="B789" s="249"/>
      <c r="C789" s="250"/>
      <c r="D789" s="240" t="s">
        <v>266</v>
      </c>
      <c r="E789" s="251" t="s">
        <v>1</v>
      </c>
      <c r="F789" s="252" t="s">
        <v>1163</v>
      </c>
      <c r="G789" s="250"/>
      <c r="H789" s="253">
        <v>2</v>
      </c>
      <c r="I789" s="254"/>
      <c r="J789" s="250"/>
      <c r="K789" s="250"/>
      <c r="L789" s="255"/>
      <c r="M789" s="256"/>
      <c r="N789" s="257"/>
      <c r="O789" s="257"/>
      <c r="P789" s="257"/>
      <c r="Q789" s="257"/>
      <c r="R789" s="257"/>
      <c r="S789" s="257"/>
      <c r="T789" s="258"/>
      <c r="AT789" s="259" t="s">
        <v>266</v>
      </c>
      <c r="AU789" s="259" t="s">
        <v>89</v>
      </c>
      <c r="AV789" s="13" t="s">
        <v>89</v>
      </c>
      <c r="AW789" s="13" t="s">
        <v>36</v>
      </c>
      <c r="AX789" s="13" t="s">
        <v>80</v>
      </c>
      <c r="AY789" s="259" t="s">
        <v>257</v>
      </c>
    </row>
    <row r="790" spans="2:51" s="13" customFormat="1" ht="12">
      <c r="B790" s="249"/>
      <c r="C790" s="250"/>
      <c r="D790" s="240" t="s">
        <v>266</v>
      </c>
      <c r="E790" s="251" t="s">
        <v>1</v>
      </c>
      <c r="F790" s="252" t="s">
        <v>1164</v>
      </c>
      <c r="G790" s="250"/>
      <c r="H790" s="253">
        <v>1</v>
      </c>
      <c r="I790" s="254"/>
      <c r="J790" s="250"/>
      <c r="K790" s="250"/>
      <c r="L790" s="255"/>
      <c r="M790" s="256"/>
      <c r="N790" s="257"/>
      <c r="O790" s="257"/>
      <c r="P790" s="257"/>
      <c r="Q790" s="257"/>
      <c r="R790" s="257"/>
      <c r="S790" s="257"/>
      <c r="T790" s="258"/>
      <c r="AT790" s="259" t="s">
        <v>266</v>
      </c>
      <c r="AU790" s="259" t="s">
        <v>89</v>
      </c>
      <c r="AV790" s="13" t="s">
        <v>89</v>
      </c>
      <c r="AW790" s="13" t="s">
        <v>36</v>
      </c>
      <c r="AX790" s="13" t="s">
        <v>80</v>
      </c>
      <c r="AY790" s="259" t="s">
        <v>257</v>
      </c>
    </row>
    <row r="791" spans="2:51" s="13" customFormat="1" ht="12">
      <c r="B791" s="249"/>
      <c r="C791" s="250"/>
      <c r="D791" s="240" t="s">
        <v>266</v>
      </c>
      <c r="E791" s="251" t="s">
        <v>1</v>
      </c>
      <c r="F791" s="252" t="s">
        <v>1165</v>
      </c>
      <c r="G791" s="250"/>
      <c r="H791" s="253">
        <v>2</v>
      </c>
      <c r="I791" s="254"/>
      <c r="J791" s="250"/>
      <c r="K791" s="250"/>
      <c r="L791" s="255"/>
      <c r="M791" s="256"/>
      <c r="N791" s="257"/>
      <c r="O791" s="257"/>
      <c r="P791" s="257"/>
      <c r="Q791" s="257"/>
      <c r="R791" s="257"/>
      <c r="S791" s="257"/>
      <c r="T791" s="258"/>
      <c r="AT791" s="259" t="s">
        <v>266</v>
      </c>
      <c r="AU791" s="259" t="s">
        <v>89</v>
      </c>
      <c r="AV791" s="13" t="s">
        <v>89</v>
      </c>
      <c r="AW791" s="13" t="s">
        <v>36</v>
      </c>
      <c r="AX791" s="13" t="s">
        <v>80</v>
      </c>
      <c r="AY791" s="259" t="s">
        <v>257</v>
      </c>
    </row>
    <row r="792" spans="2:51" s="14" customFormat="1" ht="12">
      <c r="B792" s="260"/>
      <c r="C792" s="261"/>
      <c r="D792" s="240" t="s">
        <v>266</v>
      </c>
      <c r="E792" s="262" t="s">
        <v>1</v>
      </c>
      <c r="F792" s="263" t="s">
        <v>280</v>
      </c>
      <c r="G792" s="261"/>
      <c r="H792" s="264">
        <v>24</v>
      </c>
      <c r="I792" s="265"/>
      <c r="J792" s="261"/>
      <c r="K792" s="261"/>
      <c r="L792" s="266"/>
      <c r="M792" s="267"/>
      <c r="N792" s="268"/>
      <c r="O792" s="268"/>
      <c r="P792" s="268"/>
      <c r="Q792" s="268"/>
      <c r="R792" s="268"/>
      <c r="S792" s="268"/>
      <c r="T792" s="269"/>
      <c r="AT792" s="270" t="s">
        <v>266</v>
      </c>
      <c r="AU792" s="270" t="s">
        <v>89</v>
      </c>
      <c r="AV792" s="14" t="s">
        <v>130</v>
      </c>
      <c r="AW792" s="14" t="s">
        <v>36</v>
      </c>
      <c r="AX792" s="14" t="s">
        <v>80</v>
      </c>
      <c r="AY792" s="270" t="s">
        <v>257</v>
      </c>
    </row>
    <row r="793" spans="2:51" s="15" customFormat="1" ht="12">
      <c r="B793" s="271"/>
      <c r="C793" s="272"/>
      <c r="D793" s="240" t="s">
        <v>266</v>
      </c>
      <c r="E793" s="273" t="s">
        <v>1</v>
      </c>
      <c r="F793" s="274" t="s">
        <v>286</v>
      </c>
      <c r="G793" s="272"/>
      <c r="H793" s="275">
        <v>54</v>
      </c>
      <c r="I793" s="276"/>
      <c r="J793" s="272"/>
      <c r="K793" s="272"/>
      <c r="L793" s="277"/>
      <c r="M793" s="278"/>
      <c r="N793" s="279"/>
      <c r="O793" s="279"/>
      <c r="P793" s="279"/>
      <c r="Q793" s="279"/>
      <c r="R793" s="279"/>
      <c r="S793" s="279"/>
      <c r="T793" s="280"/>
      <c r="AT793" s="281" t="s">
        <v>266</v>
      </c>
      <c r="AU793" s="281" t="s">
        <v>89</v>
      </c>
      <c r="AV793" s="15" t="s">
        <v>264</v>
      </c>
      <c r="AW793" s="15" t="s">
        <v>36</v>
      </c>
      <c r="AX793" s="15" t="s">
        <v>21</v>
      </c>
      <c r="AY793" s="281" t="s">
        <v>257</v>
      </c>
    </row>
    <row r="794" spans="2:65" s="1" customFormat="1" ht="16.5" customHeight="1">
      <c r="B794" s="38"/>
      <c r="C794" s="225" t="s">
        <v>1166</v>
      </c>
      <c r="D794" s="225" t="s">
        <v>259</v>
      </c>
      <c r="E794" s="226" t="s">
        <v>1167</v>
      </c>
      <c r="F794" s="227" t="s">
        <v>1168</v>
      </c>
      <c r="G794" s="228" t="s">
        <v>661</v>
      </c>
      <c r="H794" s="229">
        <v>21</v>
      </c>
      <c r="I794" s="230"/>
      <c r="J794" s="231">
        <f>ROUND(I794*H794,2)</f>
        <v>0</v>
      </c>
      <c r="K794" s="227" t="s">
        <v>263</v>
      </c>
      <c r="L794" s="43"/>
      <c r="M794" s="232" t="s">
        <v>1</v>
      </c>
      <c r="N794" s="233" t="s">
        <v>45</v>
      </c>
      <c r="O794" s="86"/>
      <c r="P794" s="234">
        <f>O794*H794</f>
        <v>0</v>
      </c>
      <c r="Q794" s="234">
        <v>0.00097</v>
      </c>
      <c r="R794" s="234">
        <f>Q794*H794</f>
        <v>0.020370000000000003</v>
      </c>
      <c r="S794" s="234">
        <v>0</v>
      </c>
      <c r="T794" s="235">
        <f>S794*H794</f>
        <v>0</v>
      </c>
      <c r="AR794" s="236" t="s">
        <v>346</v>
      </c>
      <c r="AT794" s="236" t="s">
        <v>259</v>
      </c>
      <c r="AU794" s="236" t="s">
        <v>89</v>
      </c>
      <c r="AY794" s="17" t="s">
        <v>257</v>
      </c>
      <c r="BE794" s="237">
        <f>IF(N794="základní",J794,0)</f>
        <v>0</v>
      </c>
      <c r="BF794" s="237">
        <f>IF(N794="snížená",J794,0)</f>
        <v>0</v>
      </c>
      <c r="BG794" s="237">
        <f>IF(N794="zákl. přenesená",J794,0)</f>
        <v>0</v>
      </c>
      <c r="BH794" s="237">
        <f>IF(N794="sníž. přenesená",J794,0)</f>
        <v>0</v>
      </c>
      <c r="BI794" s="237">
        <f>IF(N794="nulová",J794,0)</f>
        <v>0</v>
      </c>
      <c r="BJ794" s="17" t="s">
        <v>21</v>
      </c>
      <c r="BK794" s="237">
        <f>ROUND(I794*H794,2)</f>
        <v>0</v>
      </c>
      <c r="BL794" s="17" t="s">
        <v>346</v>
      </c>
      <c r="BM794" s="236" t="s">
        <v>1169</v>
      </c>
    </row>
    <row r="795" spans="2:51" s="13" customFormat="1" ht="12">
      <c r="B795" s="249"/>
      <c r="C795" s="250"/>
      <c r="D795" s="240" t="s">
        <v>266</v>
      </c>
      <c r="E795" s="251" t="s">
        <v>1</v>
      </c>
      <c r="F795" s="252" t="s">
        <v>1170</v>
      </c>
      <c r="G795" s="250"/>
      <c r="H795" s="253">
        <v>9</v>
      </c>
      <c r="I795" s="254"/>
      <c r="J795" s="250"/>
      <c r="K795" s="250"/>
      <c r="L795" s="255"/>
      <c r="M795" s="256"/>
      <c r="N795" s="257"/>
      <c r="O795" s="257"/>
      <c r="P795" s="257"/>
      <c r="Q795" s="257"/>
      <c r="R795" s="257"/>
      <c r="S795" s="257"/>
      <c r="T795" s="258"/>
      <c r="AT795" s="259" t="s">
        <v>266</v>
      </c>
      <c r="AU795" s="259" t="s">
        <v>89</v>
      </c>
      <c r="AV795" s="13" t="s">
        <v>89</v>
      </c>
      <c r="AW795" s="13" t="s">
        <v>36</v>
      </c>
      <c r="AX795" s="13" t="s">
        <v>80</v>
      </c>
      <c r="AY795" s="259" t="s">
        <v>257</v>
      </c>
    </row>
    <row r="796" spans="2:51" s="13" customFormat="1" ht="12">
      <c r="B796" s="249"/>
      <c r="C796" s="250"/>
      <c r="D796" s="240" t="s">
        <v>266</v>
      </c>
      <c r="E796" s="251" t="s">
        <v>1</v>
      </c>
      <c r="F796" s="252" t="s">
        <v>1171</v>
      </c>
      <c r="G796" s="250"/>
      <c r="H796" s="253">
        <v>12</v>
      </c>
      <c r="I796" s="254"/>
      <c r="J796" s="250"/>
      <c r="K796" s="250"/>
      <c r="L796" s="255"/>
      <c r="M796" s="256"/>
      <c r="N796" s="257"/>
      <c r="O796" s="257"/>
      <c r="P796" s="257"/>
      <c r="Q796" s="257"/>
      <c r="R796" s="257"/>
      <c r="S796" s="257"/>
      <c r="T796" s="258"/>
      <c r="AT796" s="259" t="s">
        <v>266</v>
      </c>
      <c r="AU796" s="259" t="s">
        <v>89</v>
      </c>
      <c r="AV796" s="13" t="s">
        <v>89</v>
      </c>
      <c r="AW796" s="13" t="s">
        <v>36</v>
      </c>
      <c r="AX796" s="13" t="s">
        <v>80</v>
      </c>
      <c r="AY796" s="259" t="s">
        <v>257</v>
      </c>
    </row>
    <row r="797" spans="2:51" s="15" customFormat="1" ht="12">
      <c r="B797" s="271"/>
      <c r="C797" s="272"/>
      <c r="D797" s="240" t="s">
        <v>266</v>
      </c>
      <c r="E797" s="273" t="s">
        <v>1</v>
      </c>
      <c r="F797" s="274" t="s">
        <v>286</v>
      </c>
      <c r="G797" s="272"/>
      <c r="H797" s="275">
        <v>21</v>
      </c>
      <c r="I797" s="276"/>
      <c r="J797" s="272"/>
      <c r="K797" s="272"/>
      <c r="L797" s="277"/>
      <c r="M797" s="278"/>
      <c r="N797" s="279"/>
      <c r="O797" s="279"/>
      <c r="P797" s="279"/>
      <c r="Q797" s="279"/>
      <c r="R797" s="279"/>
      <c r="S797" s="279"/>
      <c r="T797" s="280"/>
      <c r="AT797" s="281" t="s">
        <v>266</v>
      </c>
      <c r="AU797" s="281" t="s">
        <v>89</v>
      </c>
      <c r="AV797" s="15" t="s">
        <v>264</v>
      </c>
      <c r="AW797" s="15" t="s">
        <v>36</v>
      </c>
      <c r="AX797" s="15" t="s">
        <v>21</v>
      </c>
      <c r="AY797" s="281" t="s">
        <v>257</v>
      </c>
    </row>
    <row r="798" spans="2:65" s="1" customFormat="1" ht="24" customHeight="1">
      <c r="B798" s="38"/>
      <c r="C798" s="225" t="s">
        <v>1172</v>
      </c>
      <c r="D798" s="225" t="s">
        <v>259</v>
      </c>
      <c r="E798" s="226" t="s">
        <v>1173</v>
      </c>
      <c r="F798" s="227" t="s">
        <v>1174</v>
      </c>
      <c r="G798" s="228" t="s">
        <v>454</v>
      </c>
      <c r="H798" s="229">
        <v>277</v>
      </c>
      <c r="I798" s="230"/>
      <c r="J798" s="231">
        <f>ROUND(I798*H798,2)</f>
        <v>0</v>
      </c>
      <c r="K798" s="227" t="s">
        <v>263</v>
      </c>
      <c r="L798" s="43"/>
      <c r="M798" s="232" t="s">
        <v>1</v>
      </c>
      <c r="N798" s="233" t="s">
        <v>45</v>
      </c>
      <c r="O798" s="86"/>
      <c r="P798" s="234">
        <f>O798*H798</f>
        <v>0</v>
      </c>
      <c r="Q798" s="234">
        <v>0.00019</v>
      </c>
      <c r="R798" s="234">
        <f>Q798*H798</f>
        <v>0.05263</v>
      </c>
      <c r="S798" s="234">
        <v>0</v>
      </c>
      <c r="T798" s="235">
        <f>S798*H798</f>
        <v>0</v>
      </c>
      <c r="AR798" s="236" t="s">
        <v>346</v>
      </c>
      <c r="AT798" s="236" t="s">
        <v>259</v>
      </c>
      <c r="AU798" s="236" t="s">
        <v>89</v>
      </c>
      <c r="AY798" s="17" t="s">
        <v>257</v>
      </c>
      <c r="BE798" s="237">
        <f>IF(N798="základní",J798,0)</f>
        <v>0</v>
      </c>
      <c r="BF798" s="237">
        <f>IF(N798="snížená",J798,0)</f>
        <v>0</v>
      </c>
      <c r="BG798" s="237">
        <f>IF(N798="zákl. přenesená",J798,0)</f>
        <v>0</v>
      </c>
      <c r="BH798" s="237">
        <f>IF(N798="sníž. přenesená",J798,0)</f>
        <v>0</v>
      </c>
      <c r="BI798" s="237">
        <f>IF(N798="nulová",J798,0)</f>
        <v>0</v>
      </c>
      <c r="BJ798" s="17" t="s">
        <v>21</v>
      </c>
      <c r="BK798" s="237">
        <f>ROUND(I798*H798,2)</f>
        <v>0</v>
      </c>
      <c r="BL798" s="17" t="s">
        <v>346</v>
      </c>
      <c r="BM798" s="236" t="s">
        <v>1175</v>
      </c>
    </row>
    <row r="799" spans="2:51" s="13" customFormat="1" ht="12">
      <c r="B799" s="249"/>
      <c r="C799" s="250"/>
      <c r="D799" s="240" t="s">
        <v>266</v>
      </c>
      <c r="E799" s="251" t="s">
        <v>1</v>
      </c>
      <c r="F799" s="252" t="s">
        <v>179</v>
      </c>
      <c r="G799" s="250"/>
      <c r="H799" s="253">
        <v>84</v>
      </c>
      <c r="I799" s="254"/>
      <c r="J799" s="250"/>
      <c r="K799" s="250"/>
      <c r="L799" s="255"/>
      <c r="M799" s="256"/>
      <c r="N799" s="257"/>
      <c r="O799" s="257"/>
      <c r="P799" s="257"/>
      <c r="Q799" s="257"/>
      <c r="R799" s="257"/>
      <c r="S799" s="257"/>
      <c r="T799" s="258"/>
      <c r="AT799" s="259" t="s">
        <v>266</v>
      </c>
      <c r="AU799" s="259" t="s">
        <v>89</v>
      </c>
      <c r="AV799" s="13" t="s">
        <v>89</v>
      </c>
      <c r="AW799" s="13" t="s">
        <v>36</v>
      </c>
      <c r="AX799" s="13" t="s">
        <v>80</v>
      </c>
      <c r="AY799" s="259" t="s">
        <v>257</v>
      </c>
    </row>
    <row r="800" spans="2:51" s="13" customFormat="1" ht="12">
      <c r="B800" s="249"/>
      <c r="C800" s="250"/>
      <c r="D800" s="240" t="s">
        <v>266</v>
      </c>
      <c r="E800" s="251" t="s">
        <v>1</v>
      </c>
      <c r="F800" s="252" t="s">
        <v>182</v>
      </c>
      <c r="G800" s="250"/>
      <c r="H800" s="253">
        <v>99</v>
      </c>
      <c r="I800" s="254"/>
      <c r="J800" s="250"/>
      <c r="K800" s="250"/>
      <c r="L800" s="255"/>
      <c r="M800" s="256"/>
      <c r="N800" s="257"/>
      <c r="O800" s="257"/>
      <c r="P800" s="257"/>
      <c r="Q800" s="257"/>
      <c r="R800" s="257"/>
      <c r="S800" s="257"/>
      <c r="T800" s="258"/>
      <c r="AT800" s="259" t="s">
        <v>266</v>
      </c>
      <c r="AU800" s="259" t="s">
        <v>89</v>
      </c>
      <c r="AV800" s="13" t="s">
        <v>89</v>
      </c>
      <c r="AW800" s="13" t="s">
        <v>36</v>
      </c>
      <c r="AX800" s="13" t="s">
        <v>80</v>
      </c>
      <c r="AY800" s="259" t="s">
        <v>257</v>
      </c>
    </row>
    <row r="801" spans="2:51" s="13" customFormat="1" ht="12">
      <c r="B801" s="249"/>
      <c r="C801" s="250"/>
      <c r="D801" s="240" t="s">
        <v>266</v>
      </c>
      <c r="E801" s="251" t="s">
        <v>1</v>
      </c>
      <c r="F801" s="252" t="s">
        <v>185</v>
      </c>
      <c r="G801" s="250"/>
      <c r="H801" s="253">
        <v>75</v>
      </c>
      <c r="I801" s="254"/>
      <c r="J801" s="250"/>
      <c r="K801" s="250"/>
      <c r="L801" s="255"/>
      <c r="M801" s="256"/>
      <c r="N801" s="257"/>
      <c r="O801" s="257"/>
      <c r="P801" s="257"/>
      <c r="Q801" s="257"/>
      <c r="R801" s="257"/>
      <c r="S801" s="257"/>
      <c r="T801" s="258"/>
      <c r="AT801" s="259" t="s">
        <v>266</v>
      </c>
      <c r="AU801" s="259" t="s">
        <v>89</v>
      </c>
      <c r="AV801" s="13" t="s">
        <v>89</v>
      </c>
      <c r="AW801" s="13" t="s">
        <v>36</v>
      </c>
      <c r="AX801" s="13" t="s">
        <v>80</v>
      </c>
      <c r="AY801" s="259" t="s">
        <v>257</v>
      </c>
    </row>
    <row r="802" spans="2:51" s="13" customFormat="1" ht="12">
      <c r="B802" s="249"/>
      <c r="C802" s="250"/>
      <c r="D802" s="240" t="s">
        <v>266</v>
      </c>
      <c r="E802" s="251" t="s">
        <v>1</v>
      </c>
      <c r="F802" s="252" t="s">
        <v>188</v>
      </c>
      <c r="G802" s="250"/>
      <c r="H802" s="253">
        <v>19</v>
      </c>
      <c r="I802" s="254"/>
      <c r="J802" s="250"/>
      <c r="K802" s="250"/>
      <c r="L802" s="255"/>
      <c r="M802" s="256"/>
      <c r="N802" s="257"/>
      <c r="O802" s="257"/>
      <c r="P802" s="257"/>
      <c r="Q802" s="257"/>
      <c r="R802" s="257"/>
      <c r="S802" s="257"/>
      <c r="T802" s="258"/>
      <c r="AT802" s="259" t="s">
        <v>266</v>
      </c>
      <c r="AU802" s="259" t="s">
        <v>89</v>
      </c>
      <c r="AV802" s="13" t="s">
        <v>89</v>
      </c>
      <c r="AW802" s="13" t="s">
        <v>36</v>
      </c>
      <c r="AX802" s="13" t="s">
        <v>80</v>
      </c>
      <c r="AY802" s="259" t="s">
        <v>257</v>
      </c>
    </row>
    <row r="803" spans="2:51" s="15" customFormat="1" ht="12">
      <c r="B803" s="271"/>
      <c r="C803" s="272"/>
      <c r="D803" s="240" t="s">
        <v>266</v>
      </c>
      <c r="E803" s="273" t="s">
        <v>1</v>
      </c>
      <c r="F803" s="274" t="s">
        <v>286</v>
      </c>
      <c r="G803" s="272"/>
      <c r="H803" s="275">
        <v>277</v>
      </c>
      <c r="I803" s="276"/>
      <c r="J803" s="272"/>
      <c r="K803" s="272"/>
      <c r="L803" s="277"/>
      <c r="M803" s="278"/>
      <c r="N803" s="279"/>
      <c r="O803" s="279"/>
      <c r="P803" s="279"/>
      <c r="Q803" s="279"/>
      <c r="R803" s="279"/>
      <c r="S803" s="279"/>
      <c r="T803" s="280"/>
      <c r="AT803" s="281" t="s">
        <v>266</v>
      </c>
      <c r="AU803" s="281" t="s">
        <v>89</v>
      </c>
      <c r="AV803" s="15" t="s">
        <v>264</v>
      </c>
      <c r="AW803" s="15" t="s">
        <v>36</v>
      </c>
      <c r="AX803" s="15" t="s">
        <v>21</v>
      </c>
      <c r="AY803" s="281" t="s">
        <v>257</v>
      </c>
    </row>
    <row r="804" spans="2:65" s="1" customFormat="1" ht="16.5" customHeight="1">
      <c r="B804" s="38"/>
      <c r="C804" s="225" t="s">
        <v>1176</v>
      </c>
      <c r="D804" s="225" t="s">
        <v>259</v>
      </c>
      <c r="E804" s="226" t="s">
        <v>1177</v>
      </c>
      <c r="F804" s="227" t="s">
        <v>1178</v>
      </c>
      <c r="G804" s="228" t="s">
        <v>454</v>
      </c>
      <c r="H804" s="229">
        <v>277</v>
      </c>
      <c r="I804" s="230"/>
      <c r="J804" s="231">
        <f>ROUND(I804*H804,2)</f>
        <v>0</v>
      </c>
      <c r="K804" s="227" t="s">
        <v>263</v>
      </c>
      <c r="L804" s="43"/>
      <c r="M804" s="232" t="s">
        <v>1</v>
      </c>
      <c r="N804" s="233" t="s">
        <v>45</v>
      </c>
      <c r="O804" s="86"/>
      <c r="P804" s="234">
        <f>O804*H804</f>
        <v>0</v>
      </c>
      <c r="Q804" s="234">
        <v>1E-05</v>
      </c>
      <c r="R804" s="234">
        <f>Q804*H804</f>
        <v>0.0027700000000000003</v>
      </c>
      <c r="S804" s="234">
        <v>0</v>
      </c>
      <c r="T804" s="235">
        <f>S804*H804</f>
        <v>0</v>
      </c>
      <c r="AR804" s="236" t="s">
        <v>346</v>
      </c>
      <c r="AT804" s="236" t="s">
        <v>259</v>
      </c>
      <c r="AU804" s="236" t="s">
        <v>89</v>
      </c>
      <c r="AY804" s="17" t="s">
        <v>257</v>
      </c>
      <c r="BE804" s="237">
        <f>IF(N804="základní",J804,0)</f>
        <v>0</v>
      </c>
      <c r="BF804" s="237">
        <f>IF(N804="snížená",J804,0)</f>
        <v>0</v>
      </c>
      <c r="BG804" s="237">
        <f>IF(N804="zákl. přenesená",J804,0)</f>
        <v>0</v>
      </c>
      <c r="BH804" s="237">
        <f>IF(N804="sníž. přenesená",J804,0)</f>
        <v>0</v>
      </c>
      <c r="BI804" s="237">
        <f>IF(N804="nulová",J804,0)</f>
        <v>0</v>
      </c>
      <c r="BJ804" s="17" t="s">
        <v>21</v>
      </c>
      <c r="BK804" s="237">
        <f>ROUND(I804*H804,2)</f>
        <v>0</v>
      </c>
      <c r="BL804" s="17" t="s">
        <v>346</v>
      </c>
      <c r="BM804" s="236" t="s">
        <v>1179</v>
      </c>
    </row>
    <row r="805" spans="2:51" s="13" customFormat="1" ht="12">
      <c r="B805" s="249"/>
      <c r="C805" s="250"/>
      <c r="D805" s="240" t="s">
        <v>266</v>
      </c>
      <c r="E805" s="251" t="s">
        <v>1</v>
      </c>
      <c r="F805" s="252" t="s">
        <v>179</v>
      </c>
      <c r="G805" s="250"/>
      <c r="H805" s="253">
        <v>84</v>
      </c>
      <c r="I805" s="254"/>
      <c r="J805" s="250"/>
      <c r="K805" s="250"/>
      <c r="L805" s="255"/>
      <c r="M805" s="256"/>
      <c r="N805" s="257"/>
      <c r="O805" s="257"/>
      <c r="P805" s="257"/>
      <c r="Q805" s="257"/>
      <c r="R805" s="257"/>
      <c r="S805" s="257"/>
      <c r="T805" s="258"/>
      <c r="AT805" s="259" t="s">
        <v>266</v>
      </c>
      <c r="AU805" s="259" t="s">
        <v>89</v>
      </c>
      <c r="AV805" s="13" t="s">
        <v>89</v>
      </c>
      <c r="AW805" s="13" t="s">
        <v>36</v>
      </c>
      <c r="AX805" s="13" t="s">
        <v>80</v>
      </c>
      <c r="AY805" s="259" t="s">
        <v>257</v>
      </c>
    </row>
    <row r="806" spans="2:51" s="13" customFormat="1" ht="12">
      <c r="B806" s="249"/>
      <c r="C806" s="250"/>
      <c r="D806" s="240" t="s">
        <v>266</v>
      </c>
      <c r="E806" s="251" t="s">
        <v>1</v>
      </c>
      <c r="F806" s="252" t="s">
        <v>182</v>
      </c>
      <c r="G806" s="250"/>
      <c r="H806" s="253">
        <v>99</v>
      </c>
      <c r="I806" s="254"/>
      <c r="J806" s="250"/>
      <c r="K806" s="250"/>
      <c r="L806" s="255"/>
      <c r="M806" s="256"/>
      <c r="N806" s="257"/>
      <c r="O806" s="257"/>
      <c r="P806" s="257"/>
      <c r="Q806" s="257"/>
      <c r="R806" s="257"/>
      <c r="S806" s="257"/>
      <c r="T806" s="258"/>
      <c r="AT806" s="259" t="s">
        <v>266</v>
      </c>
      <c r="AU806" s="259" t="s">
        <v>89</v>
      </c>
      <c r="AV806" s="13" t="s">
        <v>89</v>
      </c>
      <c r="AW806" s="13" t="s">
        <v>36</v>
      </c>
      <c r="AX806" s="13" t="s">
        <v>80</v>
      </c>
      <c r="AY806" s="259" t="s">
        <v>257</v>
      </c>
    </row>
    <row r="807" spans="2:51" s="13" customFormat="1" ht="12">
      <c r="B807" s="249"/>
      <c r="C807" s="250"/>
      <c r="D807" s="240" t="s">
        <v>266</v>
      </c>
      <c r="E807" s="251" t="s">
        <v>1</v>
      </c>
      <c r="F807" s="252" t="s">
        <v>185</v>
      </c>
      <c r="G807" s="250"/>
      <c r="H807" s="253">
        <v>75</v>
      </c>
      <c r="I807" s="254"/>
      <c r="J807" s="250"/>
      <c r="K807" s="250"/>
      <c r="L807" s="255"/>
      <c r="M807" s="256"/>
      <c r="N807" s="257"/>
      <c r="O807" s="257"/>
      <c r="P807" s="257"/>
      <c r="Q807" s="257"/>
      <c r="R807" s="257"/>
      <c r="S807" s="257"/>
      <c r="T807" s="258"/>
      <c r="AT807" s="259" t="s">
        <v>266</v>
      </c>
      <c r="AU807" s="259" t="s">
        <v>89</v>
      </c>
      <c r="AV807" s="13" t="s">
        <v>89</v>
      </c>
      <c r="AW807" s="13" t="s">
        <v>36</v>
      </c>
      <c r="AX807" s="13" t="s">
        <v>80</v>
      </c>
      <c r="AY807" s="259" t="s">
        <v>257</v>
      </c>
    </row>
    <row r="808" spans="2:51" s="13" customFormat="1" ht="12">
      <c r="B808" s="249"/>
      <c r="C808" s="250"/>
      <c r="D808" s="240" t="s">
        <v>266</v>
      </c>
      <c r="E808" s="251" t="s">
        <v>1</v>
      </c>
      <c r="F808" s="252" t="s">
        <v>188</v>
      </c>
      <c r="G808" s="250"/>
      <c r="H808" s="253">
        <v>19</v>
      </c>
      <c r="I808" s="254"/>
      <c r="J808" s="250"/>
      <c r="K808" s="250"/>
      <c r="L808" s="255"/>
      <c r="M808" s="256"/>
      <c r="N808" s="257"/>
      <c r="O808" s="257"/>
      <c r="P808" s="257"/>
      <c r="Q808" s="257"/>
      <c r="R808" s="257"/>
      <c r="S808" s="257"/>
      <c r="T808" s="258"/>
      <c r="AT808" s="259" t="s">
        <v>266</v>
      </c>
      <c r="AU808" s="259" t="s">
        <v>89</v>
      </c>
      <c r="AV808" s="13" t="s">
        <v>89</v>
      </c>
      <c r="AW808" s="13" t="s">
        <v>36</v>
      </c>
      <c r="AX808" s="13" t="s">
        <v>80</v>
      </c>
      <c r="AY808" s="259" t="s">
        <v>257</v>
      </c>
    </row>
    <row r="809" spans="2:51" s="15" customFormat="1" ht="12">
      <c r="B809" s="271"/>
      <c r="C809" s="272"/>
      <c r="D809" s="240" t="s">
        <v>266</v>
      </c>
      <c r="E809" s="273" t="s">
        <v>1</v>
      </c>
      <c r="F809" s="274" t="s">
        <v>286</v>
      </c>
      <c r="G809" s="272"/>
      <c r="H809" s="275">
        <v>277</v>
      </c>
      <c r="I809" s="276"/>
      <c r="J809" s="272"/>
      <c r="K809" s="272"/>
      <c r="L809" s="277"/>
      <c r="M809" s="278"/>
      <c r="N809" s="279"/>
      <c r="O809" s="279"/>
      <c r="P809" s="279"/>
      <c r="Q809" s="279"/>
      <c r="R809" s="279"/>
      <c r="S809" s="279"/>
      <c r="T809" s="280"/>
      <c r="AT809" s="281" t="s">
        <v>266</v>
      </c>
      <c r="AU809" s="281" t="s">
        <v>89</v>
      </c>
      <c r="AV809" s="15" t="s">
        <v>264</v>
      </c>
      <c r="AW809" s="15" t="s">
        <v>36</v>
      </c>
      <c r="AX809" s="15" t="s">
        <v>21</v>
      </c>
      <c r="AY809" s="281" t="s">
        <v>257</v>
      </c>
    </row>
    <row r="810" spans="2:65" s="1" customFormat="1" ht="36" customHeight="1">
      <c r="B810" s="38"/>
      <c r="C810" s="225" t="s">
        <v>1180</v>
      </c>
      <c r="D810" s="225" t="s">
        <v>259</v>
      </c>
      <c r="E810" s="226" t="s">
        <v>1181</v>
      </c>
      <c r="F810" s="227" t="s">
        <v>1182</v>
      </c>
      <c r="G810" s="228" t="s">
        <v>773</v>
      </c>
      <c r="H810" s="229">
        <v>1</v>
      </c>
      <c r="I810" s="230"/>
      <c r="J810" s="231">
        <f>ROUND(I810*H810,2)</f>
        <v>0</v>
      </c>
      <c r="K810" s="227" t="s">
        <v>1</v>
      </c>
      <c r="L810" s="43"/>
      <c r="M810" s="232" t="s">
        <v>1</v>
      </c>
      <c r="N810" s="233" t="s">
        <v>45</v>
      </c>
      <c r="O810" s="86"/>
      <c r="P810" s="234">
        <f>O810*H810</f>
        <v>0</v>
      </c>
      <c r="Q810" s="234">
        <v>0</v>
      </c>
      <c r="R810" s="234">
        <f>Q810*H810</f>
        <v>0</v>
      </c>
      <c r="S810" s="234">
        <v>0</v>
      </c>
      <c r="T810" s="235">
        <f>S810*H810</f>
        <v>0</v>
      </c>
      <c r="AR810" s="236" t="s">
        <v>346</v>
      </c>
      <c r="AT810" s="236" t="s">
        <v>259</v>
      </c>
      <c r="AU810" s="236" t="s">
        <v>89</v>
      </c>
      <c r="AY810" s="17" t="s">
        <v>257</v>
      </c>
      <c r="BE810" s="237">
        <f>IF(N810="základní",J810,0)</f>
        <v>0</v>
      </c>
      <c r="BF810" s="237">
        <f>IF(N810="snížená",J810,0)</f>
        <v>0</v>
      </c>
      <c r="BG810" s="237">
        <f>IF(N810="zákl. přenesená",J810,0)</f>
        <v>0</v>
      </c>
      <c r="BH810" s="237">
        <f>IF(N810="sníž. přenesená",J810,0)</f>
        <v>0</v>
      </c>
      <c r="BI810" s="237">
        <f>IF(N810="nulová",J810,0)</f>
        <v>0</v>
      </c>
      <c r="BJ810" s="17" t="s">
        <v>21</v>
      </c>
      <c r="BK810" s="237">
        <f>ROUND(I810*H810,2)</f>
        <v>0</v>
      </c>
      <c r="BL810" s="17" t="s">
        <v>346</v>
      </c>
      <c r="BM810" s="236" t="s">
        <v>1183</v>
      </c>
    </row>
    <row r="811" spans="2:65" s="1" customFormat="1" ht="16.5" customHeight="1">
      <c r="B811" s="38"/>
      <c r="C811" s="225" t="s">
        <v>1184</v>
      </c>
      <c r="D811" s="225" t="s">
        <v>259</v>
      </c>
      <c r="E811" s="226" t="s">
        <v>1185</v>
      </c>
      <c r="F811" s="227" t="s">
        <v>1186</v>
      </c>
      <c r="G811" s="228" t="s">
        <v>773</v>
      </c>
      <c r="H811" s="229">
        <v>1</v>
      </c>
      <c r="I811" s="230"/>
      <c r="J811" s="231">
        <f>ROUND(I811*H811,2)</f>
        <v>0</v>
      </c>
      <c r="K811" s="227" t="s">
        <v>1</v>
      </c>
      <c r="L811" s="43"/>
      <c r="M811" s="232" t="s">
        <v>1</v>
      </c>
      <c r="N811" s="233" t="s">
        <v>45</v>
      </c>
      <c r="O811" s="86"/>
      <c r="P811" s="234">
        <f>O811*H811</f>
        <v>0</v>
      </c>
      <c r="Q811" s="234">
        <v>0</v>
      </c>
      <c r="R811" s="234">
        <f>Q811*H811</f>
        <v>0</v>
      </c>
      <c r="S811" s="234">
        <v>0</v>
      </c>
      <c r="T811" s="235">
        <f>S811*H811</f>
        <v>0</v>
      </c>
      <c r="AR811" s="236" t="s">
        <v>346</v>
      </c>
      <c r="AT811" s="236" t="s">
        <v>259</v>
      </c>
      <c r="AU811" s="236" t="s">
        <v>89</v>
      </c>
      <c r="AY811" s="17" t="s">
        <v>257</v>
      </c>
      <c r="BE811" s="237">
        <f>IF(N811="základní",J811,0)</f>
        <v>0</v>
      </c>
      <c r="BF811" s="237">
        <f>IF(N811="snížená",J811,0)</f>
        <v>0</v>
      </c>
      <c r="BG811" s="237">
        <f>IF(N811="zákl. přenesená",J811,0)</f>
        <v>0</v>
      </c>
      <c r="BH811" s="237">
        <f>IF(N811="sníž. přenesená",J811,0)</f>
        <v>0</v>
      </c>
      <c r="BI811" s="237">
        <f>IF(N811="nulová",J811,0)</f>
        <v>0</v>
      </c>
      <c r="BJ811" s="17" t="s">
        <v>21</v>
      </c>
      <c r="BK811" s="237">
        <f>ROUND(I811*H811,2)</f>
        <v>0</v>
      </c>
      <c r="BL811" s="17" t="s">
        <v>346</v>
      </c>
      <c r="BM811" s="236" t="s">
        <v>1187</v>
      </c>
    </row>
    <row r="812" spans="2:65" s="1" customFormat="1" ht="16.5" customHeight="1">
      <c r="B812" s="38"/>
      <c r="C812" s="225" t="s">
        <v>1188</v>
      </c>
      <c r="D812" s="225" t="s">
        <v>259</v>
      </c>
      <c r="E812" s="226" t="s">
        <v>1189</v>
      </c>
      <c r="F812" s="227" t="s">
        <v>1190</v>
      </c>
      <c r="G812" s="228" t="s">
        <v>773</v>
      </c>
      <c r="H812" s="229">
        <v>1</v>
      </c>
      <c r="I812" s="230"/>
      <c r="J812" s="231">
        <f>ROUND(I812*H812,2)</f>
        <v>0</v>
      </c>
      <c r="K812" s="227" t="s">
        <v>1</v>
      </c>
      <c r="L812" s="43"/>
      <c r="M812" s="232" t="s">
        <v>1</v>
      </c>
      <c r="N812" s="233" t="s">
        <v>45</v>
      </c>
      <c r="O812" s="86"/>
      <c r="P812" s="234">
        <f>O812*H812</f>
        <v>0</v>
      </c>
      <c r="Q812" s="234">
        <v>0</v>
      </c>
      <c r="R812" s="234">
        <f>Q812*H812</f>
        <v>0</v>
      </c>
      <c r="S812" s="234">
        <v>0</v>
      </c>
      <c r="T812" s="235">
        <f>S812*H812</f>
        <v>0</v>
      </c>
      <c r="AR812" s="236" t="s">
        <v>346</v>
      </c>
      <c r="AT812" s="236" t="s">
        <v>259</v>
      </c>
      <c r="AU812" s="236" t="s">
        <v>89</v>
      </c>
      <c r="AY812" s="17" t="s">
        <v>257</v>
      </c>
      <c r="BE812" s="237">
        <f>IF(N812="základní",J812,0)</f>
        <v>0</v>
      </c>
      <c r="BF812" s="237">
        <f>IF(N812="snížená",J812,0)</f>
        <v>0</v>
      </c>
      <c r="BG812" s="237">
        <f>IF(N812="zákl. přenesená",J812,0)</f>
        <v>0</v>
      </c>
      <c r="BH812" s="237">
        <f>IF(N812="sníž. přenesená",J812,0)</f>
        <v>0</v>
      </c>
      <c r="BI812" s="237">
        <f>IF(N812="nulová",J812,0)</f>
        <v>0</v>
      </c>
      <c r="BJ812" s="17" t="s">
        <v>21</v>
      </c>
      <c r="BK812" s="237">
        <f>ROUND(I812*H812,2)</f>
        <v>0</v>
      </c>
      <c r="BL812" s="17" t="s">
        <v>346</v>
      </c>
      <c r="BM812" s="236" t="s">
        <v>1191</v>
      </c>
    </row>
    <row r="813" spans="2:65" s="1" customFormat="1" ht="16.5" customHeight="1">
      <c r="B813" s="38"/>
      <c r="C813" s="225" t="s">
        <v>1192</v>
      </c>
      <c r="D813" s="225" t="s">
        <v>259</v>
      </c>
      <c r="E813" s="226" t="s">
        <v>1193</v>
      </c>
      <c r="F813" s="227" t="s">
        <v>1194</v>
      </c>
      <c r="G813" s="228" t="s">
        <v>773</v>
      </c>
      <c r="H813" s="229">
        <v>1</v>
      </c>
      <c r="I813" s="230"/>
      <c r="J813" s="231">
        <f>ROUND(I813*H813,2)</f>
        <v>0</v>
      </c>
      <c r="K813" s="227" t="s">
        <v>1</v>
      </c>
      <c r="L813" s="43"/>
      <c r="M813" s="232" t="s">
        <v>1</v>
      </c>
      <c r="N813" s="233" t="s">
        <v>45</v>
      </c>
      <c r="O813" s="86"/>
      <c r="P813" s="234">
        <f>O813*H813</f>
        <v>0</v>
      </c>
      <c r="Q813" s="234">
        <v>0</v>
      </c>
      <c r="R813" s="234">
        <f>Q813*H813</f>
        <v>0</v>
      </c>
      <c r="S813" s="234">
        <v>0</v>
      </c>
      <c r="T813" s="235">
        <f>S813*H813</f>
        <v>0</v>
      </c>
      <c r="AR813" s="236" t="s">
        <v>346</v>
      </c>
      <c r="AT813" s="236" t="s">
        <v>259</v>
      </c>
      <c r="AU813" s="236" t="s">
        <v>89</v>
      </c>
      <c r="AY813" s="17" t="s">
        <v>257</v>
      </c>
      <c r="BE813" s="237">
        <f>IF(N813="základní",J813,0)</f>
        <v>0</v>
      </c>
      <c r="BF813" s="237">
        <f>IF(N813="snížená",J813,0)</f>
        <v>0</v>
      </c>
      <c r="BG813" s="237">
        <f>IF(N813="zákl. přenesená",J813,0)</f>
        <v>0</v>
      </c>
      <c r="BH813" s="237">
        <f>IF(N813="sníž. přenesená",J813,0)</f>
        <v>0</v>
      </c>
      <c r="BI813" s="237">
        <f>IF(N813="nulová",J813,0)</f>
        <v>0</v>
      </c>
      <c r="BJ813" s="17" t="s">
        <v>21</v>
      </c>
      <c r="BK813" s="237">
        <f>ROUND(I813*H813,2)</f>
        <v>0</v>
      </c>
      <c r="BL813" s="17" t="s">
        <v>346</v>
      </c>
      <c r="BM813" s="236" t="s">
        <v>1195</v>
      </c>
    </row>
    <row r="814" spans="2:65" s="1" customFormat="1" ht="24" customHeight="1">
      <c r="B814" s="38"/>
      <c r="C814" s="225" t="s">
        <v>1196</v>
      </c>
      <c r="D814" s="225" t="s">
        <v>259</v>
      </c>
      <c r="E814" s="226" t="s">
        <v>1197</v>
      </c>
      <c r="F814" s="227" t="s">
        <v>1198</v>
      </c>
      <c r="G814" s="228" t="s">
        <v>305</v>
      </c>
      <c r="H814" s="229">
        <v>0.441</v>
      </c>
      <c r="I814" s="230"/>
      <c r="J814" s="231">
        <f>ROUND(I814*H814,2)</f>
        <v>0</v>
      </c>
      <c r="K814" s="227" t="s">
        <v>263</v>
      </c>
      <c r="L814" s="43"/>
      <c r="M814" s="232" t="s">
        <v>1</v>
      </c>
      <c r="N814" s="233" t="s">
        <v>45</v>
      </c>
      <c r="O814" s="86"/>
      <c r="P814" s="234">
        <f>O814*H814</f>
        <v>0</v>
      </c>
      <c r="Q814" s="234">
        <v>0</v>
      </c>
      <c r="R814" s="234">
        <f>Q814*H814</f>
        <v>0</v>
      </c>
      <c r="S814" s="234">
        <v>0</v>
      </c>
      <c r="T814" s="235">
        <f>S814*H814</f>
        <v>0</v>
      </c>
      <c r="AR814" s="236" t="s">
        <v>346</v>
      </c>
      <c r="AT814" s="236" t="s">
        <v>259</v>
      </c>
      <c r="AU814" s="236" t="s">
        <v>89</v>
      </c>
      <c r="AY814" s="17" t="s">
        <v>257</v>
      </c>
      <c r="BE814" s="237">
        <f>IF(N814="základní",J814,0)</f>
        <v>0</v>
      </c>
      <c r="BF814" s="237">
        <f>IF(N814="snížená",J814,0)</f>
        <v>0</v>
      </c>
      <c r="BG814" s="237">
        <f>IF(N814="zákl. přenesená",J814,0)</f>
        <v>0</v>
      </c>
      <c r="BH814" s="237">
        <f>IF(N814="sníž. přenesená",J814,0)</f>
        <v>0</v>
      </c>
      <c r="BI814" s="237">
        <f>IF(N814="nulová",J814,0)</f>
        <v>0</v>
      </c>
      <c r="BJ814" s="17" t="s">
        <v>21</v>
      </c>
      <c r="BK814" s="237">
        <f>ROUND(I814*H814,2)</f>
        <v>0</v>
      </c>
      <c r="BL814" s="17" t="s">
        <v>346</v>
      </c>
      <c r="BM814" s="236" t="s">
        <v>1199</v>
      </c>
    </row>
    <row r="815" spans="2:63" s="11" customFormat="1" ht="22.8" customHeight="1">
      <c r="B815" s="209"/>
      <c r="C815" s="210"/>
      <c r="D815" s="211" t="s">
        <v>79</v>
      </c>
      <c r="E815" s="223" t="s">
        <v>1200</v>
      </c>
      <c r="F815" s="223" t="s">
        <v>1201</v>
      </c>
      <c r="G815" s="210"/>
      <c r="H815" s="210"/>
      <c r="I815" s="213"/>
      <c r="J815" s="224">
        <f>BK815</f>
        <v>0</v>
      </c>
      <c r="K815" s="210"/>
      <c r="L815" s="215"/>
      <c r="M815" s="216"/>
      <c r="N815" s="217"/>
      <c r="O815" s="217"/>
      <c r="P815" s="218">
        <f>SUM(P816:P854)</f>
        <v>0</v>
      </c>
      <c r="Q815" s="217"/>
      <c r="R815" s="218">
        <f>SUM(R816:R854)</f>
        <v>0.8382</v>
      </c>
      <c r="S815" s="217"/>
      <c r="T815" s="219">
        <f>SUM(T816:T854)</f>
        <v>0.9874200000000002</v>
      </c>
      <c r="AR815" s="220" t="s">
        <v>89</v>
      </c>
      <c r="AT815" s="221" t="s">
        <v>79</v>
      </c>
      <c r="AU815" s="221" t="s">
        <v>21</v>
      </c>
      <c r="AY815" s="220" t="s">
        <v>257</v>
      </c>
      <c r="BK815" s="222">
        <f>SUM(BK816:BK854)</f>
        <v>0</v>
      </c>
    </row>
    <row r="816" spans="2:65" s="1" customFormat="1" ht="16.5" customHeight="1">
      <c r="B816" s="38"/>
      <c r="C816" s="225" t="s">
        <v>1202</v>
      </c>
      <c r="D816" s="225" t="s">
        <v>259</v>
      </c>
      <c r="E816" s="226" t="s">
        <v>1203</v>
      </c>
      <c r="F816" s="227" t="s">
        <v>1204</v>
      </c>
      <c r="G816" s="228" t="s">
        <v>1205</v>
      </c>
      <c r="H816" s="229">
        <v>16</v>
      </c>
      <c r="I816" s="230"/>
      <c r="J816" s="231">
        <f>ROUND(I816*H816,2)</f>
        <v>0</v>
      </c>
      <c r="K816" s="227" t="s">
        <v>263</v>
      </c>
      <c r="L816" s="43"/>
      <c r="M816" s="232" t="s">
        <v>1</v>
      </c>
      <c r="N816" s="233" t="s">
        <v>45</v>
      </c>
      <c r="O816" s="86"/>
      <c r="P816" s="234">
        <f>O816*H816</f>
        <v>0</v>
      </c>
      <c r="Q816" s="234">
        <v>0</v>
      </c>
      <c r="R816" s="234">
        <f>Q816*H816</f>
        <v>0</v>
      </c>
      <c r="S816" s="234">
        <v>0.01933</v>
      </c>
      <c r="T816" s="235">
        <f>S816*H816</f>
        <v>0.30928</v>
      </c>
      <c r="AR816" s="236" t="s">
        <v>346</v>
      </c>
      <c r="AT816" s="236" t="s">
        <v>259</v>
      </c>
      <c r="AU816" s="236" t="s">
        <v>89</v>
      </c>
      <c r="AY816" s="17" t="s">
        <v>257</v>
      </c>
      <c r="BE816" s="237">
        <f>IF(N816="základní",J816,0)</f>
        <v>0</v>
      </c>
      <c r="BF816" s="237">
        <f>IF(N816="snížená",J816,0)</f>
        <v>0</v>
      </c>
      <c r="BG816" s="237">
        <f>IF(N816="zákl. přenesená",J816,0)</f>
        <v>0</v>
      </c>
      <c r="BH816" s="237">
        <f>IF(N816="sníž. přenesená",J816,0)</f>
        <v>0</v>
      </c>
      <c r="BI816" s="237">
        <f>IF(N816="nulová",J816,0)</f>
        <v>0</v>
      </c>
      <c r="BJ816" s="17" t="s">
        <v>21</v>
      </c>
      <c r="BK816" s="237">
        <f>ROUND(I816*H816,2)</f>
        <v>0</v>
      </c>
      <c r="BL816" s="17" t="s">
        <v>346</v>
      </c>
      <c r="BM816" s="236" t="s">
        <v>1206</v>
      </c>
    </row>
    <row r="817" spans="2:65" s="1" customFormat="1" ht="16.5" customHeight="1">
      <c r="B817" s="38"/>
      <c r="C817" s="225" t="s">
        <v>1207</v>
      </c>
      <c r="D817" s="225" t="s">
        <v>259</v>
      </c>
      <c r="E817" s="226" t="s">
        <v>1208</v>
      </c>
      <c r="F817" s="227" t="s">
        <v>1209</v>
      </c>
      <c r="G817" s="228" t="s">
        <v>1205</v>
      </c>
      <c r="H817" s="229">
        <v>17</v>
      </c>
      <c r="I817" s="230"/>
      <c r="J817" s="231">
        <f>ROUND(I817*H817,2)</f>
        <v>0</v>
      </c>
      <c r="K817" s="227" t="s">
        <v>263</v>
      </c>
      <c r="L817" s="43"/>
      <c r="M817" s="232" t="s">
        <v>1</v>
      </c>
      <c r="N817" s="233" t="s">
        <v>45</v>
      </c>
      <c r="O817" s="86"/>
      <c r="P817" s="234">
        <f>O817*H817</f>
        <v>0</v>
      </c>
      <c r="Q817" s="234">
        <v>0</v>
      </c>
      <c r="R817" s="234">
        <f>Q817*H817</f>
        <v>0</v>
      </c>
      <c r="S817" s="234">
        <v>0.01946</v>
      </c>
      <c r="T817" s="235">
        <f>S817*H817</f>
        <v>0.33082</v>
      </c>
      <c r="AR817" s="236" t="s">
        <v>346</v>
      </c>
      <c r="AT817" s="236" t="s">
        <v>259</v>
      </c>
      <c r="AU817" s="236" t="s">
        <v>89</v>
      </c>
      <c r="AY817" s="17" t="s">
        <v>257</v>
      </c>
      <c r="BE817" s="237">
        <f>IF(N817="základní",J817,0)</f>
        <v>0</v>
      </c>
      <c r="BF817" s="237">
        <f>IF(N817="snížená",J817,0)</f>
        <v>0</v>
      </c>
      <c r="BG817" s="237">
        <f>IF(N817="zákl. přenesená",J817,0)</f>
        <v>0</v>
      </c>
      <c r="BH817" s="237">
        <f>IF(N817="sníž. přenesená",J817,0)</f>
        <v>0</v>
      </c>
      <c r="BI817" s="237">
        <f>IF(N817="nulová",J817,0)</f>
        <v>0</v>
      </c>
      <c r="BJ817" s="17" t="s">
        <v>21</v>
      </c>
      <c r="BK817" s="237">
        <f>ROUND(I817*H817,2)</f>
        <v>0</v>
      </c>
      <c r="BL817" s="17" t="s">
        <v>346</v>
      </c>
      <c r="BM817" s="236" t="s">
        <v>1210</v>
      </c>
    </row>
    <row r="818" spans="2:65" s="1" customFormat="1" ht="16.5" customHeight="1">
      <c r="B818" s="38"/>
      <c r="C818" s="225" t="s">
        <v>1211</v>
      </c>
      <c r="D818" s="225" t="s">
        <v>259</v>
      </c>
      <c r="E818" s="226" t="s">
        <v>1212</v>
      </c>
      <c r="F818" s="227" t="s">
        <v>1213</v>
      </c>
      <c r="G818" s="228" t="s">
        <v>1205</v>
      </c>
      <c r="H818" s="229">
        <v>2</v>
      </c>
      <c r="I818" s="230"/>
      <c r="J818" s="231">
        <f>ROUND(I818*H818,2)</f>
        <v>0</v>
      </c>
      <c r="K818" s="227" t="s">
        <v>263</v>
      </c>
      <c r="L818" s="43"/>
      <c r="M818" s="232" t="s">
        <v>1</v>
      </c>
      <c r="N818" s="233" t="s">
        <v>45</v>
      </c>
      <c r="O818" s="86"/>
      <c r="P818" s="234">
        <f>O818*H818</f>
        <v>0</v>
      </c>
      <c r="Q818" s="234">
        <v>0</v>
      </c>
      <c r="R818" s="234">
        <f>Q818*H818</f>
        <v>0</v>
      </c>
      <c r="S818" s="234">
        <v>0.088</v>
      </c>
      <c r="T818" s="235">
        <f>S818*H818</f>
        <v>0.176</v>
      </c>
      <c r="AR818" s="236" t="s">
        <v>346</v>
      </c>
      <c r="AT818" s="236" t="s">
        <v>259</v>
      </c>
      <c r="AU818" s="236" t="s">
        <v>89</v>
      </c>
      <c r="AY818" s="17" t="s">
        <v>257</v>
      </c>
      <c r="BE818" s="237">
        <f>IF(N818="základní",J818,0)</f>
        <v>0</v>
      </c>
      <c r="BF818" s="237">
        <f>IF(N818="snížená",J818,0)</f>
        <v>0</v>
      </c>
      <c r="BG818" s="237">
        <f>IF(N818="zákl. přenesená",J818,0)</f>
        <v>0</v>
      </c>
      <c r="BH818" s="237">
        <f>IF(N818="sníž. přenesená",J818,0)</f>
        <v>0</v>
      </c>
      <c r="BI818" s="237">
        <f>IF(N818="nulová",J818,0)</f>
        <v>0</v>
      </c>
      <c r="BJ818" s="17" t="s">
        <v>21</v>
      </c>
      <c r="BK818" s="237">
        <f>ROUND(I818*H818,2)</f>
        <v>0</v>
      </c>
      <c r="BL818" s="17" t="s">
        <v>346</v>
      </c>
      <c r="BM818" s="236" t="s">
        <v>1214</v>
      </c>
    </row>
    <row r="819" spans="2:65" s="1" customFormat="1" ht="16.5" customHeight="1">
      <c r="B819" s="38"/>
      <c r="C819" s="225" t="s">
        <v>1215</v>
      </c>
      <c r="D819" s="225" t="s">
        <v>259</v>
      </c>
      <c r="E819" s="226" t="s">
        <v>1216</v>
      </c>
      <c r="F819" s="227" t="s">
        <v>1217</v>
      </c>
      <c r="G819" s="228" t="s">
        <v>1205</v>
      </c>
      <c r="H819" s="229">
        <v>2</v>
      </c>
      <c r="I819" s="230"/>
      <c r="J819" s="231">
        <f>ROUND(I819*H819,2)</f>
        <v>0</v>
      </c>
      <c r="K819" s="227" t="s">
        <v>263</v>
      </c>
      <c r="L819" s="43"/>
      <c r="M819" s="232" t="s">
        <v>1</v>
      </c>
      <c r="N819" s="233" t="s">
        <v>45</v>
      </c>
      <c r="O819" s="86"/>
      <c r="P819" s="234">
        <f>O819*H819</f>
        <v>0</v>
      </c>
      <c r="Q819" s="234">
        <v>0</v>
      </c>
      <c r="R819" s="234">
        <f>Q819*H819</f>
        <v>0</v>
      </c>
      <c r="S819" s="234">
        <v>0.0245</v>
      </c>
      <c r="T819" s="235">
        <f>S819*H819</f>
        <v>0.049</v>
      </c>
      <c r="AR819" s="236" t="s">
        <v>346</v>
      </c>
      <c r="AT819" s="236" t="s">
        <v>259</v>
      </c>
      <c r="AU819" s="236" t="s">
        <v>89</v>
      </c>
      <c r="AY819" s="17" t="s">
        <v>257</v>
      </c>
      <c r="BE819" s="237">
        <f>IF(N819="základní",J819,0)</f>
        <v>0</v>
      </c>
      <c r="BF819" s="237">
        <f>IF(N819="snížená",J819,0)</f>
        <v>0</v>
      </c>
      <c r="BG819" s="237">
        <f>IF(N819="zákl. přenesená",J819,0)</f>
        <v>0</v>
      </c>
      <c r="BH819" s="237">
        <f>IF(N819="sníž. přenesená",J819,0)</f>
        <v>0</v>
      </c>
      <c r="BI819" s="237">
        <f>IF(N819="nulová",J819,0)</f>
        <v>0</v>
      </c>
      <c r="BJ819" s="17" t="s">
        <v>21</v>
      </c>
      <c r="BK819" s="237">
        <f>ROUND(I819*H819,2)</f>
        <v>0</v>
      </c>
      <c r="BL819" s="17" t="s">
        <v>346</v>
      </c>
      <c r="BM819" s="236" t="s">
        <v>1218</v>
      </c>
    </row>
    <row r="820" spans="2:65" s="1" customFormat="1" ht="24" customHeight="1">
      <c r="B820" s="38"/>
      <c r="C820" s="225" t="s">
        <v>1219</v>
      </c>
      <c r="D820" s="225" t="s">
        <v>259</v>
      </c>
      <c r="E820" s="226" t="s">
        <v>1220</v>
      </c>
      <c r="F820" s="227" t="s">
        <v>1221</v>
      </c>
      <c r="G820" s="228" t="s">
        <v>1205</v>
      </c>
      <c r="H820" s="229">
        <v>4</v>
      </c>
      <c r="I820" s="230"/>
      <c r="J820" s="231">
        <f>ROUND(I820*H820,2)</f>
        <v>0</v>
      </c>
      <c r="K820" s="227" t="s">
        <v>263</v>
      </c>
      <c r="L820" s="43"/>
      <c r="M820" s="232" t="s">
        <v>1</v>
      </c>
      <c r="N820" s="233" t="s">
        <v>45</v>
      </c>
      <c r="O820" s="86"/>
      <c r="P820" s="234">
        <f>O820*H820</f>
        <v>0</v>
      </c>
      <c r="Q820" s="234">
        <v>0</v>
      </c>
      <c r="R820" s="234">
        <f>Q820*H820</f>
        <v>0</v>
      </c>
      <c r="S820" s="234">
        <v>0.0173</v>
      </c>
      <c r="T820" s="235">
        <f>S820*H820</f>
        <v>0.0692</v>
      </c>
      <c r="AR820" s="236" t="s">
        <v>346</v>
      </c>
      <c r="AT820" s="236" t="s">
        <v>259</v>
      </c>
      <c r="AU820" s="236" t="s">
        <v>89</v>
      </c>
      <c r="AY820" s="17" t="s">
        <v>257</v>
      </c>
      <c r="BE820" s="237">
        <f>IF(N820="základní",J820,0)</f>
        <v>0</v>
      </c>
      <c r="BF820" s="237">
        <f>IF(N820="snížená",J820,0)</f>
        <v>0</v>
      </c>
      <c r="BG820" s="237">
        <f>IF(N820="zákl. přenesená",J820,0)</f>
        <v>0</v>
      </c>
      <c r="BH820" s="237">
        <f>IF(N820="sníž. přenesená",J820,0)</f>
        <v>0</v>
      </c>
      <c r="BI820" s="237">
        <f>IF(N820="nulová",J820,0)</f>
        <v>0</v>
      </c>
      <c r="BJ820" s="17" t="s">
        <v>21</v>
      </c>
      <c r="BK820" s="237">
        <f>ROUND(I820*H820,2)</f>
        <v>0</v>
      </c>
      <c r="BL820" s="17" t="s">
        <v>346</v>
      </c>
      <c r="BM820" s="236" t="s">
        <v>1222</v>
      </c>
    </row>
    <row r="821" spans="2:65" s="1" customFormat="1" ht="16.5" customHeight="1">
      <c r="B821" s="38"/>
      <c r="C821" s="225" t="s">
        <v>1223</v>
      </c>
      <c r="D821" s="225" t="s">
        <v>259</v>
      </c>
      <c r="E821" s="226" t="s">
        <v>1224</v>
      </c>
      <c r="F821" s="227" t="s">
        <v>1225</v>
      </c>
      <c r="G821" s="228" t="s">
        <v>1205</v>
      </c>
      <c r="H821" s="229">
        <v>1</v>
      </c>
      <c r="I821" s="230"/>
      <c r="J821" s="231">
        <f>ROUND(I821*H821,2)</f>
        <v>0</v>
      </c>
      <c r="K821" s="227" t="s">
        <v>263</v>
      </c>
      <c r="L821" s="43"/>
      <c r="M821" s="232" t="s">
        <v>1</v>
      </c>
      <c r="N821" s="233" t="s">
        <v>45</v>
      </c>
      <c r="O821" s="86"/>
      <c r="P821" s="234">
        <f>O821*H821</f>
        <v>0</v>
      </c>
      <c r="Q821" s="234">
        <v>0</v>
      </c>
      <c r="R821" s="234">
        <f>Q821*H821</f>
        <v>0</v>
      </c>
      <c r="S821" s="234">
        <v>0.0188</v>
      </c>
      <c r="T821" s="235">
        <f>S821*H821</f>
        <v>0.0188</v>
      </c>
      <c r="AR821" s="236" t="s">
        <v>346</v>
      </c>
      <c r="AT821" s="236" t="s">
        <v>259</v>
      </c>
      <c r="AU821" s="236" t="s">
        <v>89</v>
      </c>
      <c r="AY821" s="17" t="s">
        <v>257</v>
      </c>
      <c r="BE821" s="237">
        <f>IF(N821="základní",J821,0)</f>
        <v>0</v>
      </c>
      <c r="BF821" s="237">
        <f>IF(N821="snížená",J821,0)</f>
        <v>0</v>
      </c>
      <c r="BG821" s="237">
        <f>IF(N821="zákl. přenesená",J821,0)</f>
        <v>0</v>
      </c>
      <c r="BH821" s="237">
        <f>IF(N821="sníž. přenesená",J821,0)</f>
        <v>0</v>
      </c>
      <c r="BI821" s="237">
        <f>IF(N821="nulová",J821,0)</f>
        <v>0</v>
      </c>
      <c r="BJ821" s="17" t="s">
        <v>21</v>
      </c>
      <c r="BK821" s="237">
        <f>ROUND(I821*H821,2)</f>
        <v>0</v>
      </c>
      <c r="BL821" s="17" t="s">
        <v>346</v>
      </c>
      <c r="BM821" s="236" t="s">
        <v>1226</v>
      </c>
    </row>
    <row r="822" spans="2:65" s="1" customFormat="1" ht="16.5" customHeight="1">
      <c r="B822" s="38"/>
      <c r="C822" s="225" t="s">
        <v>1227</v>
      </c>
      <c r="D822" s="225" t="s">
        <v>259</v>
      </c>
      <c r="E822" s="226" t="s">
        <v>1228</v>
      </c>
      <c r="F822" s="227" t="s">
        <v>1229</v>
      </c>
      <c r="G822" s="228" t="s">
        <v>1205</v>
      </c>
      <c r="H822" s="229">
        <v>22</v>
      </c>
      <c r="I822" s="230"/>
      <c r="J822" s="231">
        <f>ROUND(I822*H822,2)</f>
        <v>0</v>
      </c>
      <c r="K822" s="227" t="s">
        <v>263</v>
      </c>
      <c r="L822" s="43"/>
      <c r="M822" s="232" t="s">
        <v>1</v>
      </c>
      <c r="N822" s="233" t="s">
        <v>45</v>
      </c>
      <c r="O822" s="86"/>
      <c r="P822" s="234">
        <f>O822*H822</f>
        <v>0</v>
      </c>
      <c r="Q822" s="234">
        <v>0</v>
      </c>
      <c r="R822" s="234">
        <f>Q822*H822</f>
        <v>0</v>
      </c>
      <c r="S822" s="234">
        <v>0.00156</v>
      </c>
      <c r="T822" s="235">
        <f>S822*H822</f>
        <v>0.034319999999999996</v>
      </c>
      <c r="AR822" s="236" t="s">
        <v>346</v>
      </c>
      <c r="AT822" s="236" t="s">
        <v>259</v>
      </c>
      <c r="AU822" s="236" t="s">
        <v>89</v>
      </c>
      <c r="AY822" s="17" t="s">
        <v>257</v>
      </c>
      <c r="BE822" s="237">
        <f>IF(N822="základní",J822,0)</f>
        <v>0</v>
      </c>
      <c r="BF822" s="237">
        <f>IF(N822="snížená",J822,0)</f>
        <v>0</v>
      </c>
      <c r="BG822" s="237">
        <f>IF(N822="zákl. přenesená",J822,0)</f>
        <v>0</v>
      </c>
      <c r="BH822" s="237">
        <f>IF(N822="sníž. přenesená",J822,0)</f>
        <v>0</v>
      </c>
      <c r="BI822" s="237">
        <f>IF(N822="nulová",J822,0)</f>
        <v>0</v>
      </c>
      <c r="BJ822" s="17" t="s">
        <v>21</v>
      </c>
      <c r="BK822" s="237">
        <f>ROUND(I822*H822,2)</f>
        <v>0</v>
      </c>
      <c r="BL822" s="17" t="s">
        <v>346</v>
      </c>
      <c r="BM822" s="236" t="s">
        <v>1230</v>
      </c>
    </row>
    <row r="823" spans="2:65" s="1" customFormat="1" ht="24" customHeight="1">
      <c r="B823" s="38"/>
      <c r="C823" s="225" t="s">
        <v>1231</v>
      </c>
      <c r="D823" s="225" t="s">
        <v>259</v>
      </c>
      <c r="E823" s="226" t="s">
        <v>1232</v>
      </c>
      <c r="F823" s="227" t="s">
        <v>1233</v>
      </c>
      <c r="G823" s="228" t="s">
        <v>1205</v>
      </c>
      <c r="H823" s="229">
        <v>6</v>
      </c>
      <c r="I823" s="230"/>
      <c r="J823" s="231">
        <f>ROUND(I823*H823,2)</f>
        <v>0</v>
      </c>
      <c r="K823" s="227" t="s">
        <v>263</v>
      </c>
      <c r="L823" s="43"/>
      <c r="M823" s="232" t="s">
        <v>1</v>
      </c>
      <c r="N823" s="233" t="s">
        <v>45</v>
      </c>
      <c r="O823" s="86"/>
      <c r="P823" s="234">
        <f>O823*H823</f>
        <v>0</v>
      </c>
      <c r="Q823" s="234">
        <v>0.0232</v>
      </c>
      <c r="R823" s="234">
        <f>Q823*H823</f>
        <v>0.1392</v>
      </c>
      <c r="S823" s="234">
        <v>0</v>
      </c>
      <c r="T823" s="235">
        <f>S823*H823</f>
        <v>0</v>
      </c>
      <c r="AR823" s="236" t="s">
        <v>346</v>
      </c>
      <c r="AT823" s="236" t="s">
        <v>259</v>
      </c>
      <c r="AU823" s="236" t="s">
        <v>89</v>
      </c>
      <c r="AY823" s="17" t="s">
        <v>257</v>
      </c>
      <c r="BE823" s="237">
        <f>IF(N823="základní",J823,0)</f>
        <v>0</v>
      </c>
      <c r="BF823" s="237">
        <f>IF(N823="snížená",J823,0)</f>
        <v>0</v>
      </c>
      <c r="BG823" s="237">
        <f>IF(N823="zákl. přenesená",J823,0)</f>
        <v>0</v>
      </c>
      <c r="BH823" s="237">
        <f>IF(N823="sníž. přenesená",J823,0)</f>
        <v>0</v>
      </c>
      <c r="BI823" s="237">
        <f>IF(N823="nulová",J823,0)</f>
        <v>0</v>
      </c>
      <c r="BJ823" s="17" t="s">
        <v>21</v>
      </c>
      <c r="BK823" s="237">
        <f>ROUND(I823*H823,2)</f>
        <v>0</v>
      </c>
      <c r="BL823" s="17" t="s">
        <v>346</v>
      </c>
      <c r="BM823" s="236" t="s">
        <v>1234</v>
      </c>
    </row>
    <row r="824" spans="2:65" s="1" customFormat="1" ht="36" customHeight="1">
      <c r="B824" s="38"/>
      <c r="C824" s="225" t="s">
        <v>1235</v>
      </c>
      <c r="D824" s="225" t="s">
        <v>259</v>
      </c>
      <c r="E824" s="226" t="s">
        <v>1236</v>
      </c>
      <c r="F824" s="227" t="s">
        <v>1237</v>
      </c>
      <c r="G824" s="228" t="s">
        <v>1205</v>
      </c>
      <c r="H824" s="229">
        <v>10</v>
      </c>
      <c r="I824" s="230"/>
      <c r="J824" s="231">
        <f>ROUND(I824*H824,2)</f>
        <v>0</v>
      </c>
      <c r="K824" s="227" t="s">
        <v>263</v>
      </c>
      <c r="L824" s="43"/>
      <c r="M824" s="232" t="s">
        <v>1</v>
      </c>
      <c r="N824" s="233" t="s">
        <v>45</v>
      </c>
      <c r="O824" s="86"/>
      <c r="P824" s="234">
        <f>O824*H824</f>
        <v>0</v>
      </c>
      <c r="Q824" s="234">
        <v>0.01023</v>
      </c>
      <c r="R824" s="234">
        <f>Q824*H824</f>
        <v>0.1023</v>
      </c>
      <c r="S824" s="234">
        <v>0</v>
      </c>
      <c r="T824" s="235">
        <f>S824*H824</f>
        <v>0</v>
      </c>
      <c r="AR824" s="236" t="s">
        <v>346</v>
      </c>
      <c r="AT824" s="236" t="s">
        <v>259</v>
      </c>
      <c r="AU824" s="236" t="s">
        <v>89</v>
      </c>
      <c r="AY824" s="17" t="s">
        <v>257</v>
      </c>
      <c r="BE824" s="237">
        <f>IF(N824="základní",J824,0)</f>
        <v>0</v>
      </c>
      <c r="BF824" s="237">
        <f>IF(N824="snížená",J824,0)</f>
        <v>0</v>
      </c>
      <c r="BG824" s="237">
        <f>IF(N824="zákl. přenesená",J824,0)</f>
        <v>0</v>
      </c>
      <c r="BH824" s="237">
        <f>IF(N824="sníž. přenesená",J824,0)</f>
        <v>0</v>
      </c>
      <c r="BI824" s="237">
        <f>IF(N824="nulová",J824,0)</f>
        <v>0</v>
      </c>
      <c r="BJ824" s="17" t="s">
        <v>21</v>
      </c>
      <c r="BK824" s="237">
        <f>ROUND(I824*H824,2)</f>
        <v>0</v>
      </c>
      <c r="BL824" s="17" t="s">
        <v>346</v>
      </c>
      <c r="BM824" s="236" t="s">
        <v>1238</v>
      </c>
    </row>
    <row r="825" spans="2:65" s="1" customFormat="1" ht="16.5" customHeight="1">
      <c r="B825" s="38"/>
      <c r="C825" s="225" t="s">
        <v>1239</v>
      </c>
      <c r="D825" s="225" t="s">
        <v>259</v>
      </c>
      <c r="E825" s="226" t="s">
        <v>1240</v>
      </c>
      <c r="F825" s="227" t="s">
        <v>1241</v>
      </c>
      <c r="G825" s="228" t="s">
        <v>661</v>
      </c>
      <c r="H825" s="229">
        <v>16</v>
      </c>
      <c r="I825" s="230"/>
      <c r="J825" s="231">
        <f>ROUND(I825*H825,2)</f>
        <v>0</v>
      </c>
      <c r="K825" s="227" t="s">
        <v>263</v>
      </c>
      <c r="L825" s="43"/>
      <c r="M825" s="232" t="s">
        <v>1</v>
      </c>
      <c r="N825" s="233" t="s">
        <v>45</v>
      </c>
      <c r="O825" s="86"/>
      <c r="P825" s="234">
        <f>O825*H825</f>
        <v>0</v>
      </c>
      <c r="Q825" s="234">
        <v>0.00182</v>
      </c>
      <c r="R825" s="234">
        <f>Q825*H825</f>
        <v>0.02912</v>
      </c>
      <c r="S825" s="234">
        <v>0</v>
      </c>
      <c r="T825" s="235">
        <f>S825*H825</f>
        <v>0</v>
      </c>
      <c r="AR825" s="236" t="s">
        <v>346</v>
      </c>
      <c r="AT825" s="236" t="s">
        <v>259</v>
      </c>
      <c r="AU825" s="236" t="s">
        <v>89</v>
      </c>
      <c r="AY825" s="17" t="s">
        <v>257</v>
      </c>
      <c r="BE825" s="237">
        <f>IF(N825="základní",J825,0)</f>
        <v>0</v>
      </c>
      <c r="BF825" s="237">
        <f>IF(N825="snížená",J825,0)</f>
        <v>0</v>
      </c>
      <c r="BG825" s="237">
        <f>IF(N825="zákl. přenesená",J825,0)</f>
        <v>0</v>
      </c>
      <c r="BH825" s="237">
        <f>IF(N825="sníž. přenesená",J825,0)</f>
        <v>0</v>
      </c>
      <c r="BI825" s="237">
        <f>IF(N825="nulová",J825,0)</f>
        <v>0</v>
      </c>
      <c r="BJ825" s="17" t="s">
        <v>21</v>
      </c>
      <c r="BK825" s="237">
        <f>ROUND(I825*H825,2)</f>
        <v>0</v>
      </c>
      <c r="BL825" s="17" t="s">
        <v>346</v>
      </c>
      <c r="BM825" s="236" t="s">
        <v>1242</v>
      </c>
    </row>
    <row r="826" spans="2:65" s="1" customFormat="1" ht="24" customHeight="1">
      <c r="B826" s="38"/>
      <c r="C826" s="225" t="s">
        <v>1243</v>
      </c>
      <c r="D826" s="225" t="s">
        <v>259</v>
      </c>
      <c r="E826" s="226" t="s">
        <v>1244</v>
      </c>
      <c r="F826" s="227" t="s">
        <v>1245</v>
      </c>
      <c r="G826" s="228" t="s">
        <v>843</v>
      </c>
      <c r="H826" s="229">
        <v>8</v>
      </c>
      <c r="I826" s="230"/>
      <c r="J826" s="231">
        <f>ROUND(I826*H826,2)</f>
        <v>0</v>
      </c>
      <c r="K826" s="227" t="s">
        <v>1</v>
      </c>
      <c r="L826" s="43"/>
      <c r="M826" s="232" t="s">
        <v>1</v>
      </c>
      <c r="N826" s="233" t="s">
        <v>45</v>
      </c>
      <c r="O826" s="86"/>
      <c r="P826" s="234">
        <f>O826*H826</f>
        <v>0</v>
      </c>
      <c r="Q826" s="234">
        <v>0.00184</v>
      </c>
      <c r="R826" s="234">
        <f>Q826*H826</f>
        <v>0.01472</v>
      </c>
      <c r="S826" s="234">
        <v>0</v>
      </c>
      <c r="T826" s="235">
        <f>S826*H826</f>
        <v>0</v>
      </c>
      <c r="AR826" s="236" t="s">
        <v>346</v>
      </c>
      <c r="AT826" s="236" t="s">
        <v>259</v>
      </c>
      <c r="AU826" s="236" t="s">
        <v>89</v>
      </c>
      <c r="AY826" s="17" t="s">
        <v>257</v>
      </c>
      <c r="BE826" s="237">
        <f>IF(N826="základní",J826,0)</f>
        <v>0</v>
      </c>
      <c r="BF826" s="237">
        <f>IF(N826="snížená",J826,0)</f>
        <v>0</v>
      </c>
      <c r="BG826" s="237">
        <f>IF(N826="zákl. přenesená",J826,0)</f>
        <v>0</v>
      </c>
      <c r="BH826" s="237">
        <f>IF(N826="sníž. přenesená",J826,0)</f>
        <v>0</v>
      </c>
      <c r="BI826" s="237">
        <f>IF(N826="nulová",J826,0)</f>
        <v>0</v>
      </c>
      <c r="BJ826" s="17" t="s">
        <v>21</v>
      </c>
      <c r="BK826" s="237">
        <f>ROUND(I826*H826,2)</f>
        <v>0</v>
      </c>
      <c r="BL826" s="17" t="s">
        <v>346</v>
      </c>
      <c r="BM826" s="236" t="s">
        <v>1246</v>
      </c>
    </row>
    <row r="827" spans="2:65" s="1" customFormat="1" ht="36" customHeight="1">
      <c r="B827" s="38"/>
      <c r="C827" s="225" t="s">
        <v>1247</v>
      </c>
      <c r="D827" s="225" t="s">
        <v>259</v>
      </c>
      <c r="E827" s="226" t="s">
        <v>1248</v>
      </c>
      <c r="F827" s="227" t="s">
        <v>1249</v>
      </c>
      <c r="G827" s="228" t="s">
        <v>1205</v>
      </c>
      <c r="H827" s="229">
        <v>10</v>
      </c>
      <c r="I827" s="230"/>
      <c r="J827" s="231">
        <f>ROUND(I827*H827,2)</f>
        <v>0</v>
      </c>
      <c r="K827" s="227" t="s">
        <v>1</v>
      </c>
      <c r="L827" s="43"/>
      <c r="M827" s="232" t="s">
        <v>1</v>
      </c>
      <c r="N827" s="233" t="s">
        <v>45</v>
      </c>
      <c r="O827" s="86"/>
      <c r="P827" s="234">
        <f>O827*H827</f>
        <v>0</v>
      </c>
      <c r="Q827" s="234">
        <v>0.01376</v>
      </c>
      <c r="R827" s="234">
        <f>Q827*H827</f>
        <v>0.1376</v>
      </c>
      <c r="S827" s="234">
        <v>0</v>
      </c>
      <c r="T827" s="235">
        <f>S827*H827</f>
        <v>0</v>
      </c>
      <c r="AR827" s="236" t="s">
        <v>346</v>
      </c>
      <c r="AT827" s="236" t="s">
        <v>259</v>
      </c>
      <c r="AU827" s="236" t="s">
        <v>89</v>
      </c>
      <c r="AY827" s="17" t="s">
        <v>257</v>
      </c>
      <c r="BE827" s="237">
        <f>IF(N827="základní",J827,0)</f>
        <v>0</v>
      </c>
      <c r="BF827" s="237">
        <f>IF(N827="snížená",J827,0)</f>
        <v>0</v>
      </c>
      <c r="BG827" s="237">
        <f>IF(N827="zákl. přenesená",J827,0)</f>
        <v>0</v>
      </c>
      <c r="BH827" s="237">
        <f>IF(N827="sníž. přenesená",J827,0)</f>
        <v>0</v>
      </c>
      <c r="BI827" s="237">
        <f>IF(N827="nulová",J827,0)</f>
        <v>0</v>
      </c>
      <c r="BJ827" s="17" t="s">
        <v>21</v>
      </c>
      <c r="BK827" s="237">
        <f>ROUND(I827*H827,2)</f>
        <v>0</v>
      </c>
      <c r="BL827" s="17" t="s">
        <v>346</v>
      </c>
      <c r="BM827" s="236" t="s">
        <v>1250</v>
      </c>
    </row>
    <row r="828" spans="2:65" s="1" customFormat="1" ht="24" customHeight="1">
      <c r="B828" s="38"/>
      <c r="C828" s="225" t="s">
        <v>1251</v>
      </c>
      <c r="D828" s="225" t="s">
        <v>259</v>
      </c>
      <c r="E828" s="226" t="s">
        <v>1252</v>
      </c>
      <c r="F828" s="227" t="s">
        <v>1253</v>
      </c>
      <c r="G828" s="228" t="s">
        <v>1205</v>
      </c>
      <c r="H828" s="229">
        <v>7</v>
      </c>
      <c r="I828" s="230"/>
      <c r="J828" s="231">
        <f>ROUND(I828*H828,2)</f>
        <v>0</v>
      </c>
      <c r="K828" s="227" t="s">
        <v>263</v>
      </c>
      <c r="L828" s="43"/>
      <c r="M828" s="232" t="s">
        <v>1</v>
      </c>
      <c r="N828" s="233" t="s">
        <v>45</v>
      </c>
      <c r="O828" s="86"/>
      <c r="P828" s="234">
        <f>O828*H828</f>
        <v>0</v>
      </c>
      <c r="Q828" s="234">
        <v>0.01676</v>
      </c>
      <c r="R828" s="234">
        <f>Q828*H828</f>
        <v>0.11732000000000001</v>
      </c>
      <c r="S828" s="234">
        <v>0</v>
      </c>
      <c r="T828" s="235">
        <f>S828*H828</f>
        <v>0</v>
      </c>
      <c r="AR828" s="236" t="s">
        <v>346</v>
      </c>
      <c r="AT828" s="236" t="s">
        <v>259</v>
      </c>
      <c r="AU828" s="236" t="s">
        <v>89</v>
      </c>
      <c r="AY828" s="17" t="s">
        <v>257</v>
      </c>
      <c r="BE828" s="237">
        <f>IF(N828="základní",J828,0)</f>
        <v>0</v>
      </c>
      <c r="BF828" s="237">
        <f>IF(N828="snížená",J828,0)</f>
        <v>0</v>
      </c>
      <c r="BG828" s="237">
        <f>IF(N828="zákl. přenesená",J828,0)</f>
        <v>0</v>
      </c>
      <c r="BH828" s="237">
        <f>IF(N828="sníž. přenesená",J828,0)</f>
        <v>0</v>
      </c>
      <c r="BI828" s="237">
        <f>IF(N828="nulová",J828,0)</f>
        <v>0</v>
      </c>
      <c r="BJ828" s="17" t="s">
        <v>21</v>
      </c>
      <c r="BK828" s="237">
        <f>ROUND(I828*H828,2)</f>
        <v>0</v>
      </c>
      <c r="BL828" s="17" t="s">
        <v>346</v>
      </c>
      <c r="BM828" s="236" t="s">
        <v>1254</v>
      </c>
    </row>
    <row r="829" spans="2:65" s="1" customFormat="1" ht="16.5" customHeight="1">
      <c r="B829" s="38"/>
      <c r="C829" s="225" t="s">
        <v>1255</v>
      </c>
      <c r="D829" s="225" t="s">
        <v>259</v>
      </c>
      <c r="E829" s="226" t="s">
        <v>1256</v>
      </c>
      <c r="F829" s="227" t="s">
        <v>1257</v>
      </c>
      <c r="G829" s="228" t="s">
        <v>1205</v>
      </c>
      <c r="H829" s="229">
        <v>17</v>
      </c>
      <c r="I829" s="230"/>
      <c r="J829" s="231">
        <f>ROUND(I829*H829,2)</f>
        <v>0</v>
      </c>
      <c r="K829" s="227" t="s">
        <v>263</v>
      </c>
      <c r="L829" s="43"/>
      <c r="M829" s="232" t="s">
        <v>1</v>
      </c>
      <c r="N829" s="233" t="s">
        <v>45</v>
      </c>
      <c r="O829" s="86"/>
      <c r="P829" s="234">
        <f>O829*H829</f>
        <v>0</v>
      </c>
      <c r="Q829" s="234">
        <v>0.00186</v>
      </c>
      <c r="R829" s="234">
        <f>Q829*H829</f>
        <v>0.03162</v>
      </c>
      <c r="S829" s="234">
        <v>0</v>
      </c>
      <c r="T829" s="235">
        <f>S829*H829</f>
        <v>0</v>
      </c>
      <c r="AR829" s="236" t="s">
        <v>346</v>
      </c>
      <c r="AT829" s="236" t="s">
        <v>259</v>
      </c>
      <c r="AU829" s="236" t="s">
        <v>89</v>
      </c>
      <c r="AY829" s="17" t="s">
        <v>257</v>
      </c>
      <c r="BE829" s="237">
        <f>IF(N829="základní",J829,0)</f>
        <v>0</v>
      </c>
      <c r="BF829" s="237">
        <f>IF(N829="snížená",J829,0)</f>
        <v>0</v>
      </c>
      <c r="BG829" s="237">
        <f>IF(N829="zákl. přenesená",J829,0)</f>
        <v>0</v>
      </c>
      <c r="BH829" s="237">
        <f>IF(N829="sníž. přenesená",J829,0)</f>
        <v>0</v>
      </c>
      <c r="BI829" s="237">
        <f>IF(N829="nulová",J829,0)</f>
        <v>0</v>
      </c>
      <c r="BJ829" s="17" t="s">
        <v>21</v>
      </c>
      <c r="BK829" s="237">
        <f>ROUND(I829*H829,2)</f>
        <v>0</v>
      </c>
      <c r="BL829" s="17" t="s">
        <v>346</v>
      </c>
      <c r="BM829" s="236" t="s">
        <v>1258</v>
      </c>
    </row>
    <row r="830" spans="2:65" s="1" customFormat="1" ht="16.5" customHeight="1">
      <c r="B830" s="38"/>
      <c r="C830" s="225" t="s">
        <v>1259</v>
      </c>
      <c r="D830" s="225" t="s">
        <v>259</v>
      </c>
      <c r="E830" s="226" t="s">
        <v>1260</v>
      </c>
      <c r="F830" s="227" t="s">
        <v>1261</v>
      </c>
      <c r="G830" s="228" t="s">
        <v>1205</v>
      </c>
      <c r="H830" s="229">
        <v>2</v>
      </c>
      <c r="I830" s="230"/>
      <c r="J830" s="231">
        <f>ROUND(I830*H830,2)</f>
        <v>0</v>
      </c>
      <c r="K830" s="227" t="s">
        <v>1</v>
      </c>
      <c r="L830" s="43"/>
      <c r="M830" s="232" t="s">
        <v>1</v>
      </c>
      <c r="N830" s="233" t="s">
        <v>45</v>
      </c>
      <c r="O830" s="86"/>
      <c r="P830" s="234">
        <f>O830*H830</f>
        <v>0</v>
      </c>
      <c r="Q830" s="234">
        <v>0</v>
      </c>
      <c r="R830" s="234">
        <f>Q830*H830</f>
        <v>0</v>
      </c>
      <c r="S830" s="234">
        <v>0</v>
      </c>
      <c r="T830" s="235">
        <f>S830*H830</f>
        <v>0</v>
      </c>
      <c r="AR830" s="236" t="s">
        <v>264</v>
      </c>
      <c r="AT830" s="236" t="s">
        <v>259</v>
      </c>
      <c r="AU830" s="236" t="s">
        <v>89</v>
      </c>
      <c r="AY830" s="17" t="s">
        <v>257</v>
      </c>
      <c r="BE830" s="237">
        <f>IF(N830="základní",J830,0)</f>
        <v>0</v>
      </c>
      <c r="BF830" s="237">
        <f>IF(N830="snížená",J830,0)</f>
        <v>0</v>
      </c>
      <c r="BG830" s="237">
        <f>IF(N830="zákl. přenesená",J830,0)</f>
        <v>0</v>
      </c>
      <c r="BH830" s="237">
        <f>IF(N830="sníž. přenesená",J830,0)</f>
        <v>0</v>
      </c>
      <c r="BI830" s="237">
        <f>IF(N830="nulová",J830,0)</f>
        <v>0</v>
      </c>
      <c r="BJ830" s="17" t="s">
        <v>21</v>
      </c>
      <c r="BK830" s="237">
        <f>ROUND(I830*H830,2)</f>
        <v>0</v>
      </c>
      <c r="BL830" s="17" t="s">
        <v>264</v>
      </c>
      <c r="BM830" s="236" t="s">
        <v>1262</v>
      </c>
    </row>
    <row r="831" spans="2:65" s="1" customFormat="1" ht="16.5" customHeight="1">
      <c r="B831" s="38"/>
      <c r="C831" s="225" t="s">
        <v>1263</v>
      </c>
      <c r="D831" s="225" t="s">
        <v>259</v>
      </c>
      <c r="E831" s="226" t="s">
        <v>1264</v>
      </c>
      <c r="F831" s="227" t="s">
        <v>1265</v>
      </c>
      <c r="G831" s="228" t="s">
        <v>1205</v>
      </c>
      <c r="H831" s="229">
        <v>2</v>
      </c>
      <c r="I831" s="230"/>
      <c r="J831" s="231">
        <f>ROUND(I831*H831,2)</f>
        <v>0</v>
      </c>
      <c r="K831" s="227" t="s">
        <v>263</v>
      </c>
      <c r="L831" s="43"/>
      <c r="M831" s="232" t="s">
        <v>1</v>
      </c>
      <c r="N831" s="233" t="s">
        <v>45</v>
      </c>
      <c r="O831" s="86"/>
      <c r="P831" s="234">
        <f>O831*H831</f>
        <v>0</v>
      </c>
      <c r="Q831" s="234">
        <v>0.00034</v>
      </c>
      <c r="R831" s="234">
        <f>Q831*H831</f>
        <v>0.00068</v>
      </c>
      <c r="S831" s="234">
        <v>0</v>
      </c>
      <c r="T831" s="235">
        <f>S831*H831</f>
        <v>0</v>
      </c>
      <c r="AR831" s="236" t="s">
        <v>346</v>
      </c>
      <c r="AT831" s="236" t="s">
        <v>259</v>
      </c>
      <c r="AU831" s="236" t="s">
        <v>89</v>
      </c>
      <c r="AY831" s="17" t="s">
        <v>257</v>
      </c>
      <c r="BE831" s="237">
        <f>IF(N831="základní",J831,0)</f>
        <v>0</v>
      </c>
      <c r="BF831" s="237">
        <f>IF(N831="snížená",J831,0)</f>
        <v>0</v>
      </c>
      <c r="BG831" s="237">
        <f>IF(N831="zákl. přenesená",J831,0)</f>
        <v>0</v>
      </c>
      <c r="BH831" s="237">
        <f>IF(N831="sníž. přenesená",J831,0)</f>
        <v>0</v>
      </c>
      <c r="BI831" s="237">
        <f>IF(N831="nulová",J831,0)</f>
        <v>0</v>
      </c>
      <c r="BJ831" s="17" t="s">
        <v>21</v>
      </c>
      <c r="BK831" s="237">
        <f>ROUND(I831*H831,2)</f>
        <v>0</v>
      </c>
      <c r="BL831" s="17" t="s">
        <v>346</v>
      </c>
      <c r="BM831" s="236" t="s">
        <v>1266</v>
      </c>
    </row>
    <row r="832" spans="2:65" s="1" customFormat="1" ht="24" customHeight="1">
      <c r="B832" s="38"/>
      <c r="C832" s="282" t="s">
        <v>1267</v>
      </c>
      <c r="D832" s="282" t="s">
        <v>314</v>
      </c>
      <c r="E832" s="283" t="s">
        <v>1268</v>
      </c>
      <c r="F832" s="284" t="s">
        <v>1269</v>
      </c>
      <c r="G832" s="285" t="s">
        <v>661</v>
      </c>
      <c r="H832" s="286">
        <v>2</v>
      </c>
      <c r="I832" s="287"/>
      <c r="J832" s="288">
        <f>ROUND(I832*H832,2)</f>
        <v>0</v>
      </c>
      <c r="K832" s="284" t="s">
        <v>263</v>
      </c>
      <c r="L832" s="289"/>
      <c r="M832" s="290" t="s">
        <v>1</v>
      </c>
      <c r="N832" s="291" t="s">
        <v>45</v>
      </c>
      <c r="O832" s="86"/>
      <c r="P832" s="234">
        <f>O832*H832</f>
        <v>0</v>
      </c>
      <c r="Q832" s="234">
        <v>0.015</v>
      </c>
      <c r="R832" s="234">
        <f>Q832*H832</f>
        <v>0.03</v>
      </c>
      <c r="S832" s="234">
        <v>0</v>
      </c>
      <c r="T832" s="235">
        <f>S832*H832</f>
        <v>0</v>
      </c>
      <c r="AR832" s="236" t="s">
        <v>429</v>
      </c>
      <c r="AT832" s="236" t="s">
        <v>314</v>
      </c>
      <c r="AU832" s="236" t="s">
        <v>89</v>
      </c>
      <c r="AY832" s="17" t="s">
        <v>257</v>
      </c>
      <c r="BE832" s="237">
        <f>IF(N832="základní",J832,0)</f>
        <v>0</v>
      </c>
      <c r="BF832" s="237">
        <f>IF(N832="snížená",J832,0)</f>
        <v>0</v>
      </c>
      <c r="BG832" s="237">
        <f>IF(N832="zákl. přenesená",J832,0)</f>
        <v>0</v>
      </c>
      <c r="BH832" s="237">
        <f>IF(N832="sníž. přenesená",J832,0)</f>
        <v>0</v>
      </c>
      <c r="BI832" s="237">
        <f>IF(N832="nulová",J832,0)</f>
        <v>0</v>
      </c>
      <c r="BJ832" s="17" t="s">
        <v>21</v>
      </c>
      <c r="BK832" s="237">
        <f>ROUND(I832*H832,2)</f>
        <v>0</v>
      </c>
      <c r="BL832" s="17" t="s">
        <v>346</v>
      </c>
      <c r="BM832" s="236" t="s">
        <v>1270</v>
      </c>
    </row>
    <row r="833" spans="2:65" s="1" customFormat="1" ht="24" customHeight="1">
      <c r="B833" s="38"/>
      <c r="C833" s="225" t="s">
        <v>1271</v>
      </c>
      <c r="D833" s="225" t="s">
        <v>259</v>
      </c>
      <c r="E833" s="226" t="s">
        <v>1272</v>
      </c>
      <c r="F833" s="227" t="s">
        <v>1273</v>
      </c>
      <c r="G833" s="228" t="s">
        <v>1205</v>
      </c>
      <c r="H833" s="229">
        <v>4</v>
      </c>
      <c r="I833" s="230"/>
      <c r="J833" s="231">
        <f>ROUND(I833*H833,2)</f>
        <v>0</v>
      </c>
      <c r="K833" s="227" t="s">
        <v>263</v>
      </c>
      <c r="L833" s="43"/>
      <c r="M833" s="232" t="s">
        <v>1</v>
      </c>
      <c r="N833" s="233" t="s">
        <v>45</v>
      </c>
      <c r="O833" s="86"/>
      <c r="P833" s="234">
        <f>O833*H833</f>
        <v>0</v>
      </c>
      <c r="Q833" s="234">
        <v>0.02061</v>
      </c>
      <c r="R833" s="234">
        <f>Q833*H833</f>
        <v>0.08244</v>
      </c>
      <c r="S833" s="234">
        <v>0</v>
      </c>
      <c r="T833" s="235">
        <f>S833*H833</f>
        <v>0</v>
      </c>
      <c r="AR833" s="236" t="s">
        <v>346</v>
      </c>
      <c r="AT833" s="236" t="s">
        <v>259</v>
      </c>
      <c r="AU833" s="236" t="s">
        <v>89</v>
      </c>
      <c r="AY833" s="17" t="s">
        <v>257</v>
      </c>
      <c r="BE833" s="237">
        <f>IF(N833="základní",J833,0)</f>
        <v>0</v>
      </c>
      <c r="BF833" s="237">
        <f>IF(N833="snížená",J833,0)</f>
        <v>0</v>
      </c>
      <c r="BG833" s="237">
        <f>IF(N833="zákl. přenesená",J833,0)</f>
        <v>0</v>
      </c>
      <c r="BH833" s="237">
        <f>IF(N833="sníž. přenesená",J833,0)</f>
        <v>0</v>
      </c>
      <c r="BI833" s="237">
        <f>IF(N833="nulová",J833,0)</f>
        <v>0</v>
      </c>
      <c r="BJ833" s="17" t="s">
        <v>21</v>
      </c>
      <c r="BK833" s="237">
        <f>ROUND(I833*H833,2)</f>
        <v>0</v>
      </c>
      <c r="BL833" s="17" t="s">
        <v>346</v>
      </c>
      <c r="BM833" s="236" t="s">
        <v>1274</v>
      </c>
    </row>
    <row r="834" spans="2:65" s="1" customFormat="1" ht="16.5" customHeight="1">
      <c r="B834" s="38"/>
      <c r="C834" s="225" t="s">
        <v>1275</v>
      </c>
      <c r="D834" s="225" t="s">
        <v>259</v>
      </c>
      <c r="E834" s="226" t="s">
        <v>1276</v>
      </c>
      <c r="F834" s="227" t="s">
        <v>1277</v>
      </c>
      <c r="G834" s="228" t="s">
        <v>1205</v>
      </c>
      <c r="H834" s="229">
        <v>4</v>
      </c>
      <c r="I834" s="230"/>
      <c r="J834" s="231">
        <f>ROUND(I834*H834,2)</f>
        <v>0</v>
      </c>
      <c r="K834" s="227" t="s">
        <v>263</v>
      </c>
      <c r="L834" s="43"/>
      <c r="M834" s="232" t="s">
        <v>1</v>
      </c>
      <c r="N834" s="233" t="s">
        <v>45</v>
      </c>
      <c r="O834" s="86"/>
      <c r="P834" s="234">
        <f>O834*H834</f>
        <v>0</v>
      </c>
      <c r="Q834" s="234">
        <v>0.00044</v>
      </c>
      <c r="R834" s="234">
        <f>Q834*H834</f>
        <v>0.00176</v>
      </c>
      <c r="S834" s="234">
        <v>0</v>
      </c>
      <c r="T834" s="235">
        <f>S834*H834</f>
        <v>0</v>
      </c>
      <c r="AR834" s="236" t="s">
        <v>346</v>
      </c>
      <c r="AT834" s="236" t="s">
        <v>259</v>
      </c>
      <c r="AU834" s="236" t="s">
        <v>89</v>
      </c>
      <c r="AY834" s="17" t="s">
        <v>257</v>
      </c>
      <c r="BE834" s="237">
        <f>IF(N834="základní",J834,0)</f>
        <v>0</v>
      </c>
      <c r="BF834" s="237">
        <f>IF(N834="snížená",J834,0)</f>
        <v>0</v>
      </c>
      <c r="BG834" s="237">
        <f>IF(N834="zákl. přenesená",J834,0)</f>
        <v>0</v>
      </c>
      <c r="BH834" s="237">
        <f>IF(N834="sníž. přenesená",J834,0)</f>
        <v>0</v>
      </c>
      <c r="BI834" s="237">
        <f>IF(N834="nulová",J834,0)</f>
        <v>0</v>
      </c>
      <c r="BJ834" s="17" t="s">
        <v>21</v>
      </c>
      <c r="BK834" s="237">
        <f>ROUND(I834*H834,2)</f>
        <v>0</v>
      </c>
      <c r="BL834" s="17" t="s">
        <v>346</v>
      </c>
      <c r="BM834" s="236" t="s">
        <v>1278</v>
      </c>
    </row>
    <row r="835" spans="2:65" s="1" customFormat="1" ht="24" customHeight="1">
      <c r="B835" s="38"/>
      <c r="C835" s="225" t="s">
        <v>1279</v>
      </c>
      <c r="D835" s="225" t="s">
        <v>259</v>
      </c>
      <c r="E835" s="226" t="s">
        <v>1280</v>
      </c>
      <c r="F835" s="227" t="s">
        <v>1281</v>
      </c>
      <c r="G835" s="228" t="s">
        <v>1205</v>
      </c>
      <c r="H835" s="229">
        <v>3</v>
      </c>
      <c r="I835" s="230"/>
      <c r="J835" s="231">
        <f>ROUND(I835*H835,2)</f>
        <v>0</v>
      </c>
      <c r="K835" s="227" t="s">
        <v>263</v>
      </c>
      <c r="L835" s="43"/>
      <c r="M835" s="232" t="s">
        <v>1</v>
      </c>
      <c r="N835" s="233" t="s">
        <v>45</v>
      </c>
      <c r="O835" s="86"/>
      <c r="P835" s="234">
        <f>O835*H835</f>
        <v>0</v>
      </c>
      <c r="Q835" s="234">
        <v>0.0147</v>
      </c>
      <c r="R835" s="234">
        <f>Q835*H835</f>
        <v>0.0441</v>
      </c>
      <c r="S835" s="234">
        <v>0</v>
      </c>
      <c r="T835" s="235">
        <f>S835*H835</f>
        <v>0</v>
      </c>
      <c r="AR835" s="236" t="s">
        <v>346</v>
      </c>
      <c r="AT835" s="236" t="s">
        <v>259</v>
      </c>
      <c r="AU835" s="236" t="s">
        <v>89</v>
      </c>
      <c r="AY835" s="17" t="s">
        <v>257</v>
      </c>
      <c r="BE835" s="237">
        <f>IF(N835="základní",J835,0)</f>
        <v>0</v>
      </c>
      <c r="BF835" s="237">
        <f>IF(N835="snížená",J835,0)</f>
        <v>0</v>
      </c>
      <c r="BG835" s="237">
        <f>IF(N835="zákl. přenesená",J835,0)</f>
        <v>0</v>
      </c>
      <c r="BH835" s="237">
        <f>IF(N835="sníž. přenesená",J835,0)</f>
        <v>0</v>
      </c>
      <c r="BI835" s="237">
        <f>IF(N835="nulová",J835,0)</f>
        <v>0</v>
      </c>
      <c r="BJ835" s="17" t="s">
        <v>21</v>
      </c>
      <c r="BK835" s="237">
        <f>ROUND(I835*H835,2)</f>
        <v>0</v>
      </c>
      <c r="BL835" s="17" t="s">
        <v>346</v>
      </c>
      <c r="BM835" s="236" t="s">
        <v>1282</v>
      </c>
    </row>
    <row r="836" spans="2:65" s="1" customFormat="1" ht="16.5" customHeight="1">
      <c r="B836" s="38"/>
      <c r="C836" s="225" t="s">
        <v>1283</v>
      </c>
      <c r="D836" s="225" t="s">
        <v>259</v>
      </c>
      <c r="E836" s="226" t="s">
        <v>1284</v>
      </c>
      <c r="F836" s="227" t="s">
        <v>1285</v>
      </c>
      <c r="G836" s="228" t="s">
        <v>1205</v>
      </c>
      <c r="H836" s="229">
        <v>3</v>
      </c>
      <c r="I836" s="230"/>
      <c r="J836" s="231">
        <f>ROUND(I836*H836,2)</f>
        <v>0</v>
      </c>
      <c r="K836" s="227" t="s">
        <v>263</v>
      </c>
      <c r="L836" s="43"/>
      <c r="M836" s="232" t="s">
        <v>1</v>
      </c>
      <c r="N836" s="233" t="s">
        <v>45</v>
      </c>
      <c r="O836" s="86"/>
      <c r="P836" s="234">
        <f>O836*H836</f>
        <v>0</v>
      </c>
      <c r="Q836" s="234">
        <v>0.00059</v>
      </c>
      <c r="R836" s="234">
        <f>Q836*H836</f>
        <v>0.00177</v>
      </c>
      <c r="S836" s="234">
        <v>0</v>
      </c>
      <c r="T836" s="235">
        <f>S836*H836</f>
        <v>0</v>
      </c>
      <c r="AR836" s="236" t="s">
        <v>346</v>
      </c>
      <c r="AT836" s="236" t="s">
        <v>259</v>
      </c>
      <c r="AU836" s="236" t="s">
        <v>89</v>
      </c>
      <c r="AY836" s="17" t="s">
        <v>257</v>
      </c>
      <c r="BE836" s="237">
        <f>IF(N836="základní",J836,0)</f>
        <v>0</v>
      </c>
      <c r="BF836" s="237">
        <f>IF(N836="snížená",J836,0)</f>
        <v>0</v>
      </c>
      <c r="BG836" s="237">
        <f>IF(N836="zákl. přenesená",J836,0)</f>
        <v>0</v>
      </c>
      <c r="BH836" s="237">
        <f>IF(N836="sníž. přenesená",J836,0)</f>
        <v>0</v>
      </c>
      <c r="BI836" s="237">
        <f>IF(N836="nulová",J836,0)</f>
        <v>0</v>
      </c>
      <c r="BJ836" s="17" t="s">
        <v>21</v>
      </c>
      <c r="BK836" s="237">
        <f>ROUND(I836*H836,2)</f>
        <v>0</v>
      </c>
      <c r="BL836" s="17" t="s">
        <v>346</v>
      </c>
      <c r="BM836" s="236" t="s">
        <v>1286</v>
      </c>
    </row>
    <row r="837" spans="2:65" s="1" customFormat="1" ht="16.5" customHeight="1">
      <c r="B837" s="38"/>
      <c r="C837" s="225" t="s">
        <v>1287</v>
      </c>
      <c r="D837" s="225" t="s">
        <v>259</v>
      </c>
      <c r="E837" s="226" t="s">
        <v>1288</v>
      </c>
      <c r="F837" s="227" t="s">
        <v>1289</v>
      </c>
      <c r="G837" s="228" t="s">
        <v>1205</v>
      </c>
      <c r="H837" s="229">
        <v>48</v>
      </c>
      <c r="I837" s="230"/>
      <c r="J837" s="231">
        <f>ROUND(I837*H837,2)</f>
        <v>0</v>
      </c>
      <c r="K837" s="227" t="s">
        <v>263</v>
      </c>
      <c r="L837" s="43"/>
      <c r="M837" s="232" t="s">
        <v>1</v>
      </c>
      <c r="N837" s="233" t="s">
        <v>45</v>
      </c>
      <c r="O837" s="86"/>
      <c r="P837" s="234">
        <f>O837*H837</f>
        <v>0</v>
      </c>
      <c r="Q837" s="234">
        <v>9E-05</v>
      </c>
      <c r="R837" s="234">
        <f>Q837*H837</f>
        <v>0.00432</v>
      </c>
      <c r="S837" s="234">
        <v>0</v>
      </c>
      <c r="T837" s="235">
        <f>S837*H837</f>
        <v>0</v>
      </c>
      <c r="AR837" s="236" t="s">
        <v>346</v>
      </c>
      <c r="AT837" s="236" t="s">
        <v>259</v>
      </c>
      <c r="AU837" s="236" t="s">
        <v>89</v>
      </c>
      <c r="AY837" s="17" t="s">
        <v>257</v>
      </c>
      <c r="BE837" s="237">
        <f>IF(N837="základní",J837,0)</f>
        <v>0</v>
      </c>
      <c r="BF837" s="237">
        <f>IF(N837="snížená",J837,0)</f>
        <v>0</v>
      </c>
      <c r="BG837" s="237">
        <f>IF(N837="zákl. přenesená",J837,0)</f>
        <v>0</v>
      </c>
      <c r="BH837" s="237">
        <f>IF(N837="sníž. přenesená",J837,0)</f>
        <v>0</v>
      </c>
      <c r="BI837" s="237">
        <f>IF(N837="nulová",J837,0)</f>
        <v>0</v>
      </c>
      <c r="BJ837" s="17" t="s">
        <v>21</v>
      </c>
      <c r="BK837" s="237">
        <f>ROUND(I837*H837,2)</f>
        <v>0</v>
      </c>
      <c r="BL837" s="17" t="s">
        <v>346</v>
      </c>
      <c r="BM837" s="236" t="s">
        <v>1290</v>
      </c>
    </row>
    <row r="838" spans="2:65" s="1" customFormat="1" ht="16.5" customHeight="1">
      <c r="B838" s="38"/>
      <c r="C838" s="282" t="s">
        <v>1291</v>
      </c>
      <c r="D838" s="282" t="s">
        <v>314</v>
      </c>
      <c r="E838" s="283" t="s">
        <v>1292</v>
      </c>
      <c r="F838" s="284" t="s">
        <v>1293</v>
      </c>
      <c r="G838" s="285" t="s">
        <v>661</v>
      </c>
      <c r="H838" s="286">
        <v>48</v>
      </c>
      <c r="I838" s="287"/>
      <c r="J838" s="288">
        <f>ROUND(I838*H838,2)</f>
        <v>0</v>
      </c>
      <c r="K838" s="284" t="s">
        <v>1</v>
      </c>
      <c r="L838" s="289"/>
      <c r="M838" s="290" t="s">
        <v>1</v>
      </c>
      <c r="N838" s="291" t="s">
        <v>45</v>
      </c>
      <c r="O838" s="86"/>
      <c r="P838" s="234">
        <f>O838*H838</f>
        <v>0</v>
      </c>
      <c r="Q838" s="234">
        <v>0.0005</v>
      </c>
      <c r="R838" s="234">
        <f>Q838*H838</f>
        <v>0.024</v>
      </c>
      <c r="S838" s="234">
        <v>0</v>
      </c>
      <c r="T838" s="235">
        <f>S838*H838</f>
        <v>0</v>
      </c>
      <c r="AR838" s="236" t="s">
        <v>429</v>
      </c>
      <c r="AT838" s="236" t="s">
        <v>314</v>
      </c>
      <c r="AU838" s="236" t="s">
        <v>89</v>
      </c>
      <c r="AY838" s="17" t="s">
        <v>257</v>
      </c>
      <c r="BE838" s="237">
        <f>IF(N838="základní",J838,0)</f>
        <v>0</v>
      </c>
      <c r="BF838" s="237">
        <f>IF(N838="snížená",J838,0)</f>
        <v>0</v>
      </c>
      <c r="BG838" s="237">
        <f>IF(N838="zákl. přenesená",J838,0)</f>
        <v>0</v>
      </c>
      <c r="BH838" s="237">
        <f>IF(N838="sníž. přenesená",J838,0)</f>
        <v>0</v>
      </c>
      <c r="BI838" s="237">
        <f>IF(N838="nulová",J838,0)</f>
        <v>0</v>
      </c>
      <c r="BJ838" s="17" t="s">
        <v>21</v>
      </c>
      <c r="BK838" s="237">
        <f>ROUND(I838*H838,2)</f>
        <v>0</v>
      </c>
      <c r="BL838" s="17" t="s">
        <v>346</v>
      </c>
      <c r="BM838" s="236" t="s">
        <v>1294</v>
      </c>
    </row>
    <row r="839" spans="2:65" s="1" customFormat="1" ht="24" customHeight="1">
      <c r="B839" s="38"/>
      <c r="C839" s="225" t="s">
        <v>1295</v>
      </c>
      <c r="D839" s="225" t="s">
        <v>259</v>
      </c>
      <c r="E839" s="226" t="s">
        <v>1296</v>
      </c>
      <c r="F839" s="227" t="s">
        <v>1297</v>
      </c>
      <c r="G839" s="228" t="s">
        <v>1205</v>
      </c>
      <c r="H839" s="229">
        <v>17</v>
      </c>
      <c r="I839" s="230"/>
      <c r="J839" s="231">
        <f>ROUND(I839*H839,2)</f>
        <v>0</v>
      </c>
      <c r="K839" s="227" t="s">
        <v>263</v>
      </c>
      <c r="L839" s="43"/>
      <c r="M839" s="232" t="s">
        <v>1</v>
      </c>
      <c r="N839" s="233" t="s">
        <v>45</v>
      </c>
      <c r="O839" s="86"/>
      <c r="P839" s="234">
        <f>O839*H839</f>
        <v>0</v>
      </c>
      <c r="Q839" s="234">
        <v>0.00052</v>
      </c>
      <c r="R839" s="234">
        <f>Q839*H839</f>
        <v>0.008839999999999999</v>
      </c>
      <c r="S839" s="234">
        <v>0</v>
      </c>
      <c r="T839" s="235">
        <f>S839*H839</f>
        <v>0</v>
      </c>
      <c r="AR839" s="236" t="s">
        <v>346</v>
      </c>
      <c r="AT839" s="236" t="s">
        <v>259</v>
      </c>
      <c r="AU839" s="236" t="s">
        <v>89</v>
      </c>
      <c r="AY839" s="17" t="s">
        <v>257</v>
      </c>
      <c r="BE839" s="237">
        <f>IF(N839="základní",J839,0)</f>
        <v>0</v>
      </c>
      <c r="BF839" s="237">
        <f>IF(N839="snížená",J839,0)</f>
        <v>0</v>
      </c>
      <c r="BG839" s="237">
        <f>IF(N839="zákl. přenesená",J839,0)</f>
        <v>0</v>
      </c>
      <c r="BH839" s="237">
        <f>IF(N839="sníž. přenesená",J839,0)</f>
        <v>0</v>
      </c>
      <c r="BI839" s="237">
        <f>IF(N839="nulová",J839,0)</f>
        <v>0</v>
      </c>
      <c r="BJ839" s="17" t="s">
        <v>21</v>
      </c>
      <c r="BK839" s="237">
        <f>ROUND(I839*H839,2)</f>
        <v>0</v>
      </c>
      <c r="BL839" s="17" t="s">
        <v>346</v>
      </c>
      <c r="BM839" s="236" t="s">
        <v>1298</v>
      </c>
    </row>
    <row r="840" spans="2:65" s="1" customFormat="1" ht="24" customHeight="1">
      <c r="B840" s="38"/>
      <c r="C840" s="225" t="s">
        <v>1299</v>
      </c>
      <c r="D840" s="225" t="s">
        <v>259</v>
      </c>
      <c r="E840" s="226" t="s">
        <v>1300</v>
      </c>
      <c r="F840" s="227" t="s">
        <v>1301</v>
      </c>
      <c r="G840" s="228" t="s">
        <v>1205</v>
      </c>
      <c r="H840" s="229">
        <v>16</v>
      </c>
      <c r="I840" s="230"/>
      <c r="J840" s="231">
        <f>ROUND(I840*H840,2)</f>
        <v>0</v>
      </c>
      <c r="K840" s="227" t="s">
        <v>263</v>
      </c>
      <c r="L840" s="43"/>
      <c r="M840" s="232" t="s">
        <v>1</v>
      </c>
      <c r="N840" s="233" t="s">
        <v>45</v>
      </c>
      <c r="O840" s="86"/>
      <c r="P840" s="234">
        <f>O840*H840</f>
        <v>0</v>
      </c>
      <c r="Q840" s="234">
        <v>0.00052</v>
      </c>
      <c r="R840" s="234">
        <f>Q840*H840</f>
        <v>0.00832</v>
      </c>
      <c r="S840" s="234">
        <v>0</v>
      </c>
      <c r="T840" s="235">
        <f>S840*H840</f>
        <v>0</v>
      </c>
      <c r="AR840" s="236" t="s">
        <v>346</v>
      </c>
      <c r="AT840" s="236" t="s">
        <v>259</v>
      </c>
      <c r="AU840" s="236" t="s">
        <v>89</v>
      </c>
      <c r="AY840" s="17" t="s">
        <v>257</v>
      </c>
      <c r="BE840" s="237">
        <f>IF(N840="základní",J840,0)</f>
        <v>0</v>
      </c>
      <c r="BF840" s="237">
        <f>IF(N840="snížená",J840,0)</f>
        <v>0</v>
      </c>
      <c r="BG840" s="237">
        <f>IF(N840="zákl. přenesená",J840,0)</f>
        <v>0</v>
      </c>
      <c r="BH840" s="237">
        <f>IF(N840="sníž. přenesená",J840,0)</f>
        <v>0</v>
      </c>
      <c r="BI840" s="237">
        <f>IF(N840="nulová",J840,0)</f>
        <v>0</v>
      </c>
      <c r="BJ840" s="17" t="s">
        <v>21</v>
      </c>
      <c r="BK840" s="237">
        <f>ROUND(I840*H840,2)</f>
        <v>0</v>
      </c>
      <c r="BL840" s="17" t="s">
        <v>346</v>
      </c>
      <c r="BM840" s="236" t="s">
        <v>1302</v>
      </c>
    </row>
    <row r="841" spans="2:65" s="1" customFormat="1" ht="24" customHeight="1">
      <c r="B841" s="38"/>
      <c r="C841" s="225" t="s">
        <v>1303</v>
      </c>
      <c r="D841" s="225" t="s">
        <v>259</v>
      </c>
      <c r="E841" s="226" t="s">
        <v>1304</v>
      </c>
      <c r="F841" s="227" t="s">
        <v>1305</v>
      </c>
      <c r="G841" s="228" t="s">
        <v>1205</v>
      </c>
      <c r="H841" s="229">
        <v>3</v>
      </c>
      <c r="I841" s="230"/>
      <c r="J841" s="231">
        <f>ROUND(I841*H841,2)</f>
        <v>0</v>
      </c>
      <c r="K841" s="227" t="s">
        <v>263</v>
      </c>
      <c r="L841" s="43"/>
      <c r="M841" s="232" t="s">
        <v>1</v>
      </c>
      <c r="N841" s="233" t="s">
        <v>45</v>
      </c>
      <c r="O841" s="86"/>
      <c r="P841" s="234">
        <f>O841*H841</f>
        <v>0</v>
      </c>
      <c r="Q841" s="234">
        <v>0</v>
      </c>
      <c r="R841" s="234">
        <f>Q841*H841</f>
        <v>0</v>
      </c>
      <c r="S841" s="234">
        <v>0</v>
      </c>
      <c r="T841" s="235">
        <f>S841*H841</f>
        <v>0</v>
      </c>
      <c r="AR841" s="236" t="s">
        <v>264</v>
      </c>
      <c r="AT841" s="236" t="s">
        <v>259</v>
      </c>
      <c r="AU841" s="236" t="s">
        <v>89</v>
      </c>
      <c r="AY841" s="17" t="s">
        <v>257</v>
      </c>
      <c r="BE841" s="237">
        <f>IF(N841="základní",J841,0)</f>
        <v>0</v>
      </c>
      <c r="BF841" s="237">
        <f>IF(N841="snížená",J841,0)</f>
        <v>0</v>
      </c>
      <c r="BG841" s="237">
        <f>IF(N841="zákl. přenesená",J841,0)</f>
        <v>0</v>
      </c>
      <c r="BH841" s="237">
        <f>IF(N841="sníž. přenesená",J841,0)</f>
        <v>0</v>
      </c>
      <c r="BI841" s="237">
        <f>IF(N841="nulová",J841,0)</f>
        <v>0</v>
      </c>
      <c r="BJ841" s="17" t="s">
        <v>21</v>
      </c>
      <c r="BK841" s="237">
        <f>ROUND(I841*H841,2)</f>
        <v>0</v>
      </c>
      <c r="BL841" s="17" t="s">
        <v>264</v>
      </c>
      <c r="BM841" s="236" t="s">
        <v>1306</v>
      </c>
    </row>
    <row r="842" spans="2:65" s="1" customFormat="1" ht="24" customHeight="1">
      <c r="B842" s="38"/>
      <c r="C842" s="225" t="s">
        <v>1307</v>
      </c>
      <c r="D842" s="225" t="s">
        <v>259</v>
      </c>
      <c r="E842" s="226" t="s">
        <v>1308</v>
      </c>
      <c r="F842" s="227" t="s">
        <v>1309</v>
      </c>
      <c r="G842" s="228" t="s">
        <v>1205</v>
      </c>
      <c r="H842" s="229">
        <v>4</v>
      </c>
      <c r="I842" s="230"/>
      <c r="J842" s="231">
        <f>ROUND(I842*H842,2)</f>
        <v>0</v>
      </c>
      <c r="K842" s="227" t="s">
        <v>263</v>
      </c>
      <c r="L842" s="43"/>
      <c r="M842" s="232" t="s">
        <v>1</v>
      </c>
      <c r="N842" s="233" t="s">
        <v>45</v>
      </c>
      <c r="O842" s="86"/>
      <c r="P842" s="234">
        <f>O842*H842</f>
        <v>0</v>
      </c>
      <c r="Q842" s="234">
        <v>0.0018</v>
      </c>
      <c r="R842" s="234">
        <f>Q842*H842</f>
        <v>0.0072</v>
      </c>
      <c r="S842" s="234">
        <v>0</v>
      </c>
      <c r="T842" s="235">
        <f>S842*H842</f>
        <v>0</v>
      </c>
      <c r="AR842" s="236" t="s">
        <v>346</v>
      </c>
      <c r="AT842" s="236" t="s">
        <v>259</v>
      </c>
      <c r="AU842" s="236" t="s">
        <v>89</v>
      </c>
      <c r="AY842" s="17" t="s">
        <v>257</v>
      </c>
      <c r="BE842" s="237">
        <f>IF(N842="základní",J842,0)</f>
        <v>0</v>
      </c>
      <c r="BF842" s="237">
        <f>IF(N842="snížená",J842,0)</f>
        <v>0</v>
      </c>
      <c r="BG842" s="237">
        <f>IF(N842="zákl. přenesená",J842,0)</f>
        <v>0</v>
      </c>
      <c r="BH842" s="237">
        <f>IF(N842="sníž. přenesená",J842,0)</f>
        <v>0</v>
      </c>
      <c r="BI842" s="237">
        <f>IF(N842="nulová",J842,0)</f>
        <v>0</v>
      </c>
      <c r="BJ842" s="17" t="s">
        <v>21</v>
      </c>
      <c r="BK842" s="237">
        <f>ROUND(I842*H842,2)</f>
        <v>0</v>
      </c>
      <c r="BL842" s="17" t="s">
        <v>346</v>
      </c>
      <c r="BM842" s="236" t="s">
        <v>1310</v>
      </c>
    </row>
    <row r="843" spans="2:65" s="1" customFormat="1" ht="16.5" customHeight="1">
      <c r="B843" s="38"/>
      <c r="C843" s="225" t="s">
        <v>1311</v>
      </c>
      <c r="D843" s="225" t="s">
        <v>259</v>
      </c>
      <c r="E843" s="226" t="s">
        <v>1312</v>
      </c>
      <c r="F843" s="227" t="s">
        <v>1313</v>
      </c>
      <c r="G843" s="228" t="s">
        <v>661</v>
      </c>
      <c r="H843" s="229">
        <v>7</v>
      </c>
      <c r="I843" s="230"/>
      <c r="J843" s="231">
        <f>ROUND(I843*H843,2)</f>
        <v>0</v>
      </c>
      <c r="K843" s="227" t="s">
        <v>263</v>
      </c>
      <c r="L843" s="43"/>
      <c r="M843" s="232" t="s">
        <v>1</v>
      </c>
      <c r="N843" s="233" t="s">
        <v>45</v>
      </c>
      <c r="O843" s="86"/>
      <c r="P843" s="234">
        <f>O843*H843</f>
        <v>0</v>
      </c>
      <c r="Q843" s="234">
        <v>0.00016</v>
      </c>
      <c r="R843" s="234">
        <f>Q843*H843</f>
        <v>0.0011200000000000001</v>
      </c>
      <c r="S843" s="234">
        <v>0</v>
      </c>
      <c r="T843" s="235">
        <f>S843*H843</f>
        <v>0</v>
      </c>
      <c r="AR843" s="236" t="s">
        <v>346</v>
      </c>
      <c r="AT843" s="236" t="s">
        <v>259</v>
      </c>
      <c r="AU843" s="236" t="s">
        <v>89</v>
      </c>
      <c r="AY843" s="17" t="s">
        <v>257</v>
      </c>
      <c r="BE843" s="237">
        <f>IF(N843="základní",J843,0)</f>
        <v>0</v>
      </c>
      <c r="BF843" s="237">
        <f>IF(N843="snížená",J843,0)</f>
        <v>0</v>
      </c>
      <c r="BG843" s="237">
        <f>IF(N843="zákl. přenesená",J843,0)</f>
        <v>0</v>
      </c>
      <c r="BH843" s="237">
        <f>IF(N843="sníž. přenesená",J843,0)</f>
        <v>0</v>
      </c>
      <c r="BI843" s="237">
        <f>IF(N843="nulová",J843,0)</f>
        <v>0</v>
      </c>
      <c r="BJ843" s="17" t="s">
        <v>21</v>
      </c>
      <c r="BK843" s="237">
        <f>ROUND(I843*H843,2)</f>
        <v>0</v>
      </c>
      <c r="BL843" s="17" t="s">
        <v>346</v>
      </c>
      <c r="BM843" s="236" t="s">
        <v>1314</v>
      </c>
    </row>
    <row r="844" spans="2:65" s="1" customFormat="1" ht="16.5" customHeight="1">
      <c r="B844" s="38"/>
      <c r="C844" s="225" t="s">
        <v>1315</v>
      </c>
      <c r="D844" s="225" t="s">
        <v>259</v>
      </c>
      <c r="E844" s="226" t="s">
        <v>1316</v>
      </c>
      <c r="F844" s="227" t="s">
        <v>1317</v>
      </c>
      <c r="G844" s="228" t="s">
        <v>1205</v>
      </c>
      <c r="H844" s="229">
        <v>17</v>
      </c>
      <c r="I844" s="230"/>
      <c r="J844" s="231">
        <f>ROUND(I844*H844,2)</f>
        <v>0</v>
      </c>
      <c r="K844" s="227" t="s">
        <v>263</v>
      </c>
      <c r="L844" s="43"/>
      <c r="M844" s="232" t="s">
        <v>1</v>
      </c>
      <c r="N844" s="233" t="s">
        <v>45</v>
      </c>
      <c r="O844" s="86"/>
      <c r="P844" s="234">
        <f>O844*H844</f>
        <v>0</v>
      </c>
      <c r="Q844" s="234">
        <v>0.00184</v>
      </c>
      <c r="R844" s="234">
        <f>Q844*H844</f>
        <v>0.03128</v>
      </c>
      <c r="S844" s="234">
        <v>0</v>
      </c>
      <c r="T844" s="235">
        <f>S844*H844</f>
        <v>0</v>
      </c>
      <c r="AR844" s="236" t="s">
        <v>346</v>
      </c>
      <c r="AT844" s="236" t="s">
        <v>259</v>
      </c>
      <c r="AU844" s="236" t="s">
        <v>89</v>
      </c>
      <c r="AY844" s="17" t="s">
        <v>257</v>
      </c>
      <c r="BE844" s="237">
        <f>IF(N844="základní",J844,0)</f>
        <v>0</v>
      </c>
      <c r="BF844" s="237">
        <f>IF(N844="snížená",J844,0)</f>
        <v>0</v>
      </c>
      <c r="BG844" s="237">
        <f>IF(N844="zákl. přenesená",J844,0)</f>
        <v>0</v>
      </c>
      <c r="BH844" s="237">
        <f>IF(N844="sníž. přenesená",J844,0)</f>
        <v>0</v>
      </c>
      <c r="BI844" s="237">
        <f>IF(N844="nulová",J844,0)</f>
        <v>0</v>
      </c>
      <c r="BJ844" s="17" t="s">
        <v>21</v>
      </c>
      <c r="BK844" s="237">
        <f>ROUND(I844*H844,2)</f>
        <v>0</v>
      </c>
      <c r="BL844" s="17" t="s">
        <v>346</v>
      </c>
      <c r="BM844" s="236" t="s">
        <v>1318</v>
      </c>
    </row>
    <row r="845" spans="2:65" s="1" customFormat="1" ht="24" customHeight="1">
      <c r="B845" s="38"/>
      <c r="C845" s="225" t="s">
        <v>1319</v>
      </c>
      <c r="D845" s="225" t="s">
        <v>259</v>
      </c>
      <c r="E845" s="226" t="s">
        <v>1320</v>
      </c>
      <c r="F845" s="227" t="s">
        <v>1321</v>
      </c>
      <c r="G845" s="228" t="s">
        <v>661</v>
      </c>
      <c r="H845" s="229">
        <v>17</v>
      </c>
      <c r="I845" s="230"/>
      <c r="J845" s="231">
        <f>ROUND(I845*H845,2)</f>
        <v>0</v>
      </c>
      <c r="K845" s="227" t="s">
        <v>263</v>
      </c>
      <c r="L845" s="43"/>
      <c r="M845" s="232" t="s">
        <v>1</v>
      </c>
      <c r="N845" s="233" t="s">
        <v>45</v>
      </c>
      <c r="O845" s="86"/>
      <c r="P845" s="234">
        <f>O845*H845</f>
        <v>0</v>
      </c>
      <c r="Q845" s="234">
        <v>0.00016</v>
      </c>
      <c r="R845" s="234">
        <f>Q845*H845</f>
        <v>0.00272</v>
      </c>
      <c r="S845" s="234">
        <v>0</v>
      </c>
      <c r="T845" s="235">
        <f>S845*H845</f>
        <v>0</v>
      </c>
      <c r="AR845" s="236" t="s">
        <v>346</v>
      </c>
      <c r="AT845" s="236" t="s">
        <v>259</v>
      </c>
      <c r="AU845" s="236" t="s">
        <v>89</v>
      </c>
      <c r="AY845" s="17" t="s">
        <v>257</v>
      </c>
      <c r="BE845" s="237">
        <f>IF(N845="základní",J845,0)</f>
        <v>0</v>
      </c>
      <c r="BF845" s="237">
        <f>IF(N845="snížená",J845,0)</f>
        <v>0</v>
      </c>
      <c r="BG845" s="237">
        <f>IF(N845="zákl. přenesená",J845,0)</f>
        <v>0</v>
      </c>
      <c r="BH845" s="237">
        <f>IF(N845="sníž. přenesená",J845,0)</f>
        <v>0</v>
      </c>
      <c r="BI845" s="237">
        <f>IF(N845="nulová",J845,0)</f>
        <v>0</v>
      </c>
      <c r="BJ845" s="17" t="s">
        <v>21</v>
      </c>
      <c r="BK845" s="237">
        <f>ROUND(I845*H845,2)</f>
        <v>0</v>
      </c>
      <c r="BL845" s="17" t="s">
        <v>346</v>
      </c>
      <c r="BM845" s="236" t="s">
        <v>1322</v>
      </c>
    </row>
    <row r="846" spans="2:65" s="1" customFormat="1" ht="16.5" customHeight="1">
      <c r="B846" s="38"/>
      <c r="C846" s="225" t="s">
        <v>1323</v>
      </c>
      <c r="D846" s="225" t="s">
        <v>259</v>
      </c>
      <c r="E846" s="226" t="s">
        <v>1324</v>
      </c>
      <c r="F846" s="227" t="s">
        <v>1325</v>
      </c>
      <c r="G846" s="228" t="s">
        <v>1205</v>
      </c>
      <c r="H846" s="229">
        <v>4</v>
      </c>
      <c r="I846" s="230"/>
      <c r="J846" s="231">
        <f>ROUND(I846*H846,2)</f>
        <v>0</v>
      </c>
      <c r="K846" s="227" t="s">
        <v>263</v>
      </c>
      <c r="L846" s="43"/>
      <c r="M846" s="232" t="s">
        <v>1</v>
      </c>
      <c r="N846" s="233" t="s">
        <v>45</v>
      </c>
      <c r="O846" s="86"/>
      <c r="P846" s="234">
        <f>O846*H846</f>
        <v>0</v>
      </c>
      <c r="Q846" s="234">
        <v>0.00184</v>
      </c>
      <c r="R846" s="234">
        <f>Q846*H846</f>
        <v>0.00736</v>
      </c>
      <c r="S846" s="234">
        <v>0</v>
      </c>
      <c r="T846" s="235">
        <f>S846*H846</f>
        <v>0</v>
      </c>
      <c r="AR846" s="236" t="s">
        <v>346</v>
      </c>
      <c r="AT846" s="236" t="s">
        <v>259</v>
      </c>
      <c r="AU846" s="236" t="s">
        <v>89</v>
      </c>
      <c r="AY846" s="17" t="s">
        <v>257</v>
      </c>
      <c r="BE846" s="237">
        <f>IF(N846="základní",J846,0)</f>
        <v>0</v>
      </c>
      <c r="BF846" s="237">
        <f>IF(N846="snížená",J846,0)</f>
        <v>0</v>
      </c>
      <c r="BG846" s="237">
        <f>IF(N846="zákl. přenesená",J846,0)</f>
        <v>0</v>
      </c>
      <c r="BH846" s="237">
        <f>IF(N846="sníž. přenesená",J846,0)</f>
        <v>0</v>
      </c>
      <c r="BI846" s="237">
        <f>IF(N846="nulová",J846,0)</f>
        <v>0</v>
      </c>
      <c r="BJ846" s="17" t="s">
        <v>21</v>
      </c>
      <c r="BK846" s="237">
        <f>ROUND(I846*H846,2)</f>
        <v>0</v>
      </c>
      <c r="BL846" s="17" t="s">
        <v>346</v>
      </c>
      <c r="BM846" s="236" t="s">
        <v>1326</v>
      </c>
    </row>
    <row r="847" spans="2:65" s="1" customFormat="1" ht="24" customHeight="1">
      <c r="B847" s="38"/>
      <c r="C847" s="225" t="s">
        <v>1327</v>
      </c>
      <c r="D847" s="225" t="s">
        <v>259</v>
      </c>
      <c r="E847" s="226" t="s">
        <v>1328</v>
      </c>
      <c r="F847" s="227" t="s">
        <v>1329</v>
      </c>
      <c r="G847" s="228" t="s">
        <v>661</v>
      </c>
      <c r="H847" s="229">
        <v>4</v>
      </c>
      <c r="I847" s="230"/>
      <c r="J847" s="231">
        <f>ROUND(I847*H847,2)</f>
        <v>0</v>
      </c>
      <c r="K847" s="227" t="s">
        <v>263</v>
      </c>
      <c r="L847" s="43"/>
      <c r="M847" s="232" t="s">
        <v>1</v>
      </c>
      <c r="N847" s="233" t="s">
        <v>45</v>
      </c>
      <c r="O847" s="86"/>
      <c r="P847" s="234">
        <f>O847*H847</f>
        <v>0</v>
      </c>
      <c r="Q847" s="234">
        <v>0.00013</v>
      </c>
      <c r="R847" s="234">
        <f>Q847*H847</f>
        <v>0.00052</v>
      </c>
      <c r="S847" s="234">
        <v>0</v>
      </c>
      <c r="T847" s="235">
        <f>S847*H847</f>
        <v>0</v>
      </c>
      <c r="AR847" s="236" t="s">
        <v>346</v>
      </c>
      <c r="AT847" s="236" t="s">
        <v>259</v>
      </c>
      <c r="AU847" s="236" t="s">
        <v>89</v>
      </c>
      <c r="AY847" s="17" t="s">
        <v>257</v>
      </c>
      <c r="BE847" s="237">
        <f>IF(N847="základní",J847,0)</f>
        <v>0</v>
      </c>
      <c r="BF847" s="237">
        <f>IF(N847="snížená",J847,0)</f>
        <v>0</v>
      </c>
      <c r="BG847" s="237">
        <f>IF(N847="zákl. přenesená",J847,0)</f>
        <v>0</v>
      </c>
      <c r="BH847" s="237">
        <f>IF(N847="sníž. přenesená",J847,0)</f>
        <v>0</v>
      </c>
      <c r="BI847" s="237">
        <f>IF(N847="nulová",J847,0)</f>
        <v>0</v>
      </c>
      <c r="BJ847" s="17" t="s">
        <v>21</v>
      </c>
      <c r="BK847" s="237">
        <f>ROUND(I847*H847,2)</f>
        <v>0</v>
      </c>
      <c r="BL847" s="17" t="s">
        <v>346</v>
      </c>
      <c r="BM847" s="236" t="s">
        <v>1330</v>
      </c>
    </row>
    <row r="848" spans="2:65" s="1" customFormat="1" ht="24" customHeight="1">
      <c r="B848" s="38"/>
      <c r="C848" s="225" t="s">
        <v>1331</v>
      </c>
      <c r="D848" s="225" t="s">
        <v>259</v>
      </c>
      <c r="E848" s="226" t="s">
        <v>1332</v>
      </c>
      <c r="F848" s="227" t="s">
        <v>1333</v>
      </c>
      <c r="G848" s="228" t="s">
        <v>661</v>
      </c>
      <c r="H848" s="229">
        <v>2</v>
      </c>
      <c r="I848" s="230"/>
      <c r="J848" s="231">
        <f>ROUND(I848*H848,2)</f>
        <v>0</v>
      </c>
      <c r="K848" s="227" t="s">
        <v>263</v>
      </c>
      <c r="L848" s="43"/>
      <c r="M848" s="232" t="s">
        <v>1</v>
      </c>
      <c r="N848" s="233" t="s">
        <v>45</v>
      </c>
      <c r="O848" s="86"/>
      <c r="P848" s="234">
        <f>O848*H848</f>
        <v>0</v>
      </c>
      <c r="Q848" s="234">
        <v>0</v>
      </c>
      <c r="R848" s="234">
        <f>Q848*H848</f>
        <v>0</v>
      </c>
      <c r="S848" s="234">
        <v>0</v>
      </c>
      <c r="T848" s="235">
        <f>S848*H848</f>
        <v>0</v>
      </c>
      <c r="AR848" s="236" t="s">
        <v>264</v>
      </c>
      <c r="AT848" s="236" t="s">
        <v>259</v>
      </c>
      <c r="AU848" s="236" t="s">
        <v>89</v>
      </c>
      <c r="AY848" s="17" t="s">
        <v>257</v>
      </c>
      <c r="BE848" s="237">
        <f>IF(N848="základní",J848,0)</f>
        <v>0</v>
      </c>
      <c r="BF848" s="237">
        <f>IF(N848="snížená",J848,0)</f>
        <v>0</v>
      </c>
      <c r="BG848" s="237">
        <f>IF(N848="zákl. přenesená",J848,0)</f>
        <v>0</v>
      </c>
      <c r="BH848" s="237">
        <f>IF(N848="sníž. přenesená",J848,0)</f>
        <v>0</v>
      </c>
      <c r="BI848" s="237">
        <f>IF(N848="nulová",J848,0)</f>
        <v>0</v>
      </c>
      <c r="BJ848" s="17" t="s">
        <v>21</v>
      </c>
      <c r="BK848" s="237">
        <f>ROUND(I848*H848,2)</f>
        <v>0</v>
      </c>
      <c r="BL848" s="17" t="s">
        <v>264</v>
      </c>
      <c r="BM848" s="236" t="s">
        <v>1334</v>
      </c>
    </row>
    <row r="849" spans="2:65" s="1" customFormat="1" ht="24" customHeight="1">
      <c r="B849" s="38"/>
      <c r="C849" s="225" t="s">
        <v>1335</v>
      </c>
      <c r="D849" s="225" t="s">
        <v>259</v>
      </c>
      <c r="E849" s="226" t="s">
        <v>1336</v>
      </c>
      <c r="F849" s="227" t="s">
        <v>1337</v>
      </c>
      <c r="G849" s="228" t="s">
        <v>661</v>
      </c>
      <c r="H849" s="229">
        <v>17</v>
      </c>
      <c r="I849" s="230"/>
      <c r="J849" s="231">
        <f>ROUND(I849*H849,2)</f>
        <v>0</v>
      </c>
      <c r="K849" s="227" t="s">
        <v>263</v>
      </c>
      <c r="L849" s="43"/>
      <c r="M849" s="232" t="s">
        <v>1</v>
      </c>
      <c r="N849" s="233" t="s">
        <v>45</v>
      </c>
      <c r="O849" s="86"/>
      <c r="P849" s="234">
        <f>O849*H849</f>
        <v>0</v>
      </c>
      <c r="Q849" s="234">
        <v>0.00023</v>
      </c>
      <c r="R849" s="234">
        <f>Q849*H849</f>
        <v>0.00391</v>
      </c>
      <c r="S849" s="234">
        <v>0</v>
      </c>
      <c r="T849" s="235">
        <f>S849*H849</f>
        <v>0</v>
      </c>
      <c r="AR849" s="236" t="s">
        <v>346</v>
      </c>
      <c r="AT849" s="236" t="s">
        <v>259</v>
      </c>
      <c r="AU849" s="236" t="s">
        <v>89</v>
      </c>
      <c r="AY849" s="17" t="s">
        <v>257</v>
      </c>
      <c r="BE849" s="237">
        <f>IF(N849="základní",J849,0)</f>
        <v>0</v>
      </c>
      <c r="BF849" s="237">
        <f>IF(N849="snížená",J849,0)</f>
        <v>0</v>
      </c>
      <c r="BG849" s="237">
        <f>IF(N849="zákl. přenesená",J849,0)</f>
        <v>0</v>
      </c>
      <c r="BH849" s="237">
        <f>IF(N849="sníž. přenesená",J849,0)</f>
        <v>0</v>
      </c>
      <c r="BI849" s="237">
        <f>IF(N849="nulová",J849,0)</f>
        <v>0</v>
      </c>
      <c r="BJ849" s="17" t="s">
        <v>21</v>
      </c>
      <c r="BK849" s="237">
        <f>ROUND(I849*H849,2)</f>
        <v>0</v>
      </c>
      <c r="BL849" s="17" t="s">
        <v>346</v>
      </c>
      <c r="BM849" s="236" t="s">
        <v>1338</v>
      </c>
    </row>
    <row r="850" spans="2:65" s="1" customFormat="1" ht="24" customHeight="1">
      <c r="B850" s="38"/>
      <c r="C850" s="225" t="s">
        <v>1339</v>
      </c>
      <c r="D850" s="225" t="s">
        <v>259</v>
      </c>
      <c r="E850" s="226" t="s">
        <v>1340</v>
      </c>
      <c r="F850" s="227" t="s">
        <v>1341</v>
      </c>
      <c r="G850" s="228" t="s">
        <v>661</v>
      </c>
      <c r="H850" s="229">
        <v>17</v>
      </c>
      <c r="I850" s="230"/>
      <c r="J850" s="231">
        <f>ROUND(I850*H850,2)</f>
        <v>0</v>
      </c>
      <c r="K850" s="227" t="s">
        <v>263</v>
      </c>
      <c r="L850" s="43"/>
      <c r="M850" s="232" t="s">
        <v>1</v>
      </c>
      <c r="N850" s="233" t="s">
        <v>45</v>
      </c>
      <c r="O850" s="86"/>
      <c r="P850" s="234">
        <f>O850*H850</f>
        <v>0</v>
      </c>
      <c r="Q850" s="234">
        <v>0.00014</v>
      </c>
      <c r="R850" s="234">
        <f>Q850*H850</f>
        <v>0.0023799999999999997</v>
      </c>
      <c r="S850" s="234">
        <v>0</v>
      </c>
      <c r="T850" s="235">
        <f>S850*H850</f>
        <v>0</v>
      </c>
      <c r="AR850" s="236" t="s">
        <v>346</v>
      </c>
      <c r="AT850" s="236" t="s">
        <v>259</v>
      </c>
      <c r="AU850" s="236" t="s">
        <v>89</v>
      </c>
      <c r="AY850" s="17" t="s">
        <v>257</v>
      </c>
      <c r="BE850" s="237">
        <f>IF(N850="základní",J850,0)</f>
        <v>0</v>
      </c>
      <c r="BF850" s="237">
        <f>IF(N850="snížená",J850,0)</f>
        <v>0</v>
      </c>
      <c r="BG850" s="237">
        <f>IF(N850="zákl. přenesená",J850,0)</f>
        <v>0</v>
      </c>
      <c r="BH850" s="237">
        <f>IF(N850="sníž. přenesená",J850,0)</f>
        <v>0</v>
      </c>
      <c r="BI850" s="237">
        <f>IF(N850="nulová",J850,0)</f>
        <v>0</v>
      </c>
      <c r="BJ850" s="17" t="s">
        <v>21</v>
      </c>
      <c r="BK850" s="237">
        <f>ROUND(I850*H850,2)</f>
        <v>0</v>
      </c>
      <c r="BL850" s="17" t="s">
        <v>346</v>
      </c>
      <c r="BM850" s="236" t="s">
        <v>1342</v>
      </c>
    </row>
    <row r="851" spans="2:65" s="1" customFormat="1" ht="16.5" customHeight="1">
      <c r="B851" s="38"/>
      <c r="C851" s="225" t="s">
        <v>1343</v>
      </c>
      <c r="D851" s="225" t="s">
        <v>259</v>
      </c>
      <c r="E851" s="226" t="s">
        <v>1344</v>
      </c>
      <c r="F851" s="227" t="s">
        <v>1345</v>
      </c>
      <c r="G851" s="228" t="s">
        <v>661</v>
      </c>
      <c r="H851" s="229">
        <v>4</v>
      </c>
      <c r="I851" s="230"/>
      <c r="J851" s="231">
        <f>ROUND(I851*H851,2)</f>
        <v>0</v>
      </c>
      <c r="K851" s="227" t="s">
        <v>263</v>
      </c>
      <c r="L851" s="43"/>
      <c r="M851" s="232" t="s">
        <v>1</v>
      </c>
      <c r="N851" s="233" t="s">
        <v>45</v>
      </c>
      <c r="O851" s="86"/>
      <c r="P851" s="234">
        <f>O851*H851</f>
        <v>0</v>
      </c>
      <c r="Q851" s="234">
        <v>0.00028</v>
      </c>
      <c r="R851" s="234">
        <f>Q851*H851</f>
        <v>0.00112</v>
      </c>
      <c r="S851" s="234">
        <v>0</v>
      </c>
      <c r="T851" s="235">
        <f>S851*H851</f>
        <v>0</v>
      </c>
      <c r="AR851" s="236" t="s">
        <v>346</v>
      </c>
      <c r="AT851" s="236" t="s">
        <v>259</v>
      </c>
      <c r="AU851" s="236" t="s">
        <v>89</v>
      </c>
      <c r="AY851" s="17" t="s">
        <v>257</v>
      </c>
      <c r="BE851" s="237">
        <f>IF(N851="základní",J851,0)</f>
        <v>0</v>
      </c>
      <c r="BF851" s="237">
        <f>IF(N851="snížená",J851,0)</f>
        <v>0</v>
      </c>
      <c r="BG851" s="237">
        <f>IF(N851="zákl. přenesená",J851,0)</f>
        <v>0</v>
      </c>
      <c r="BH851" s="237">
        <f>IF(N851="sníž. přenesená",J851,0)</f>
        <v>0</v>
      </c>
      <c r="BI851" s="237">
        <f>IF(N851="nulová",J851,0)</f>
        <v>0</v>
      </c>
      <c r="BJ851" s="17" t="s">
        <v>21</v>
      </c>
      <c r="BK851" s="237">
        <f>ROUND(I851*H851,2)</f>
        <v>0</v>
      </c>
      <c r="BL851" s="17" t="s">
        <v>346</v>
      </c>
      <c r="BM851" s="236" t="s">
        <v>1346</v>
      </c>
    </row>
    <row r="852" spans="2:65" s="1" customFormat="1" ht="24" customHeight="1">
      <c r="B852" s="38"/>
      <c r="C852" s="225" t="s">
        <v>1347</v>
      </c>
      <c r="D852" s="225" t="s">
        <v>259</v>
      </c>
      <c r="E852" s="226" t="s">
        <v>1348</v>
      </c>
      <c r="F852" s="227" t="s">
        <v>1349</v>
      </c>
      <c r="G852" s="228" t="s">
        <v>661</v>
      </c>
      <c r="H852" s="229">
        <v>4</v>
      </c>
      <c r="I852" s="230"/>
      <c r="J852" s="231">
        <f>ROUND(I852*H852,2)</f>
        <v>0</v>
      </c>
      <c r="K852" s="227" t="s">
        <v>263</v>
      </c>
      <c r="L852" s="43"/>
      <c r="M852" s="232" t="s">
        <v>1</v>
      </c>
      <c r="N852" s="233" t="s">
        <v>45</v>
      </c>
      <c r="O852" s="86"/>
      <c r="P852" s="234">
        <f>O852*H852</f>
        <v>0</v>
      </c>
      <c r="Q852" s="234">
        <v>0.00016</v>
      </c>
      <c r="R852" s="234">
        <f>Q852*H852</f>
        <v>0.00064</v>
      </c>
      <c r="S852" s="234">
        <v>0</v>
      </c>
      <c r="T852" s="235">
        <f>S852*H852</f>
        <v>0</v>
      </c>
      <c r="AR852" s="236" t="s">
        <v>346</v>
      </c>
      <c r="AT852" s="236" t="s">
        <v>259</v>
      </c>
      <c r="AU852" s="236" t="s">
        <v>89</v>
      </c>
      <c r="AY852" s="17" t="s">
        <v>257</v>
      </c>
      <c r="BE852" s="237">
        <f>IF(N852="základní",J852,0)</f>
        <v>0</v>
      </c>
      <c r="BF852" s="237">
        <f>IF(N852="snížená",J852,0)</f>
        <v>0</v>
      </c>
      <c r="BG852" s="237">
        <f>IF(N852="zákl. přenesená",J852,0)</f>
        <v>0</v>
      </c>
      <c r="BH852" s="237">
        <f>IF(N852="sníž. přenesená",J852,0)</f>
        <v>0</v>
      </c>
      <c r="BI852" s="237">
        <f>IF(N852="nulová",J852,0)</f>
        <v>0</v>
      </c>
      <c r="BJ852" s="17" t="s">
        <v>21</v>
      </c>
      <c r="BK852" s="237">
        <f>ROUND(I852*H852,2)</f>
        <v>0</v>
      </c>
      <c r="BL852" s="17" t="s">
        <v>346</v>
      </c>
      <c r="BM852" s="236" t="s">
        <v>1350</v>
      </c>
    </row>
    <row r="853" spans="2:65" s="1" customFormat="1" ht="24" customHeight="1">
      <c r="B853" s="38"/>
      <c r="C853" s="225" t="s">
        <v>1351</v>
      </c>
      <c r="D853" s="225" t="s">
        <v>259</v>
      </c>
      <c r="E853" s="226" t="s">
        <v>1352</v>
      </c>
      <c r="F853" s="227" t="s">
        <v>1353</v>
      </c>
      <c r="G853" s="228" t="s">
        <v>843</v>
      </c>
      <c r="H853" s="229">
        <v>1</v>
      </c>
      <c r="I853" s="230"/>
      <c r="J853" s="231">
        <f>ROUND(I853*H853,2)</f>
        <v>0</v>
      </c>
      <c r="K853" s="227" t="s">
        <v>1</v>
      </c>
      <c r="L853" s="43"/>
      <c r="M853" s="232" t="s">
        <v>1</v>
      </c>
      <c r="N853" s="233" t="s">
        <v>45</v>
      </c>
      <c r="O853" s="86"/>
      <c r="P853" s="234">
        <f>O853*H853</f>
        <v>0</v>
      </c>
      <c r="Q853" s="234">
        <v>0.00184</v>
      </c>
      <c r="R853" s="234">
        <f>Q853*H853</f>
        <v>0.00184</v>
      </c>
      <c r="S853" s="234">
        <v>0</v>
      </c>
      <c r="T853" s="235">
        <f>S853*H853</f>
        <v>0</v>
      </c>
      <c r="AR853" s="236" t="s">
        <v>346</v>
      </c>
      <c r="AT853" s="236" t="s">
        <v>259</v>
      </c>
      <c r="AU853" s="236" t="s">
        <v>89</v>
      </c>
      <c r="AY853" s="17" t="s">
        <v>257</v>
      </c>
      <c r="BE853" s="237">
        <f>IF(N853="základní",J853,0)</f>
        <v>0</v>
      </c>
      <c r="BF853" s="237">
        <f>IF(N853="snížená",J853,0)</f>
        <v>0</v>
      </c>
      <c r="BG853" s="237">
        <f>IF(N853="zákl. přenesená",J853,0)</f>
        <v>0</v>
      </c>
      <c r="BH853" s="237">
        <f>IF(N853="sníž. přenesená",J853,0)</f>
        <v>0</v>
      </c>
      <c r="BI853" s="237">
        <f>IF(N853="nulová",J853,0)</f>
        <v>0</v>
      </c>
      <c r="BJ853" s="17" t="s">
        <v>21</v>
      </c>
      <c r="BK853" s="237">
        <f>ROUND(I853*H853,2)</f>
        <v>0</v>
      </c>
      <c r="BL853" s="17" t="s">
        <v>346</v>
      </c>
      <c r="BM853" s="236" t="s">
        <v>1354</v>
      </c>
    </row>
    <row r="854" spans="2:65" s="1" customFormat="1" ht="24" customHeight="1">
      <c r="B854" s="38"/>
      <c r="C854" s="225" t="s">
        <v>1355</v>
      </c>
      <c r="D854" s="225" t="s">
        <v>259</v>
      </c>
      <c r="E854" s="226" t="s">
        <v>1356</v>
      </c>
      <c r="F854" s="227" t="s">
        <v>1357</v>
      </c>
      <c r="G854" s="228" t="s">
        <v>305</v>
      </c>
      <c r="H854" s="229">
        <v>0.838</v>
      </c>
      <c r="I854" s="230"/>
      <c r="J854" s="231">
        <f>ROUND(I854*H854,2)</f>
        <v>0</v>
      </c>
      <c r="K854" s="227" t="s">
        <v>263</v>
      </c>
      <c r="L854" s="43"/>
      <c r="M854" s="232" t="s">
        <v>1</v>
      </c>
      <c r="N854" s="233" t="s">
        <v>45</v>
      </c>
      <c r="O854" s="86"/>
      <c r="P854" s="234">
        <f>O854*H854</f>
        <v>0</v>
      </c>
      <c r="Q854" s="234">
        <v>0</v>
      </c>
      <c r="R854" s="234">
        <f>Q854*H854</f>
        <v>0</v>
      </c>
      <c r="S854" s="234">
        <v>0</v>
      </c>
      <c r="T854" s="235">
        <f>S854*H854</f>
        <v>0</v>
      </c>
      <c r="AR854" s="236" t="s">
        <v>346</v>
      </c>
      <c r="AT854" s="236" t="s">
        <v>259</v>
      </c>
      <c r="AU854" s="236" t="s">
        <v>89</v>
      </c>
      <c r="AY854" s="17" t="s">
        <v>257</v>
      </c>
      <c r="BE854" s="237">
        <f>IF(N854="základní",J854,0)</f>
        <v>0</v>
      </c>
      <c r="BF854" s="237">
        <f>IF(N854="snížená",J854,0)</f>
        <v>0</v>
      </c>
      <c r="BG854" s="237">
        <f>IF(N854="zákl. přenesená",J854,0)</f>
        <v>0</v>
      </c>
      <c r="BH854" s="237">
        <f>IF(N854="sníž. přenesená",J854,0)</f>
        <v>0</v>
      </c>
      <c r="BI854" s="237">
        <f>IF(N854="nulová",J854,0)</f>
        <v>0</v>
      </c>
      <c r="BJ854" s="17" t="s">
        <v>21</v>
      </c>
      <c r="BK854" s="237">
        <f>ROUND(I854*H854,2)</f>
        <v>0</v>
      </c>
      <c r="BL854" s="17" t="s">
        <v>346</v>
      </c>
      <c r="BM854" s="236" t="s">
        <v>1358</v>
      </c>
    </row>
    <row r="855" spans="2:63" s="11" customFormat="1" ht="22.8" customHeight="1">
      <c r="B855" s="209"/>
      <c r="C855" s="210"/>
      <c r="D855" s="211" t="s">
        <v>79</v>
      </c>
      <c r="E855" s="223" t="s">
        <v>1359</v>
      </c>
      <c r="F855" s="223" t="s">
        <v>1360</v>
      </c>
      <c r="G855" s="210"/>
      <c r="H855" s="210"/>
      <c r="I855" s="213"/>
      <c r="J855" s="224">
        <f>BK855</f>
        <v>0</v>
      </c>
      <c r="K855" s="210"/>
      <c r="L855" s="215"/>
      <c r="M855" s="216"/>
      <c r="N855" s="217"/>
      <c r="O855" s="217"/>
      <c r="P855" s="218">
        <f>SUM(P856:P857)</f>
        <v>0</v>
      </c>
      <c r="Q855" s="217"/>
      <c r="R855" s="218">
        <f>SUM(R856:R857)</f>
        <v>0.1119</v>
      </c>
      <c r="S855" s="217"/>
      <c r="T855" s="219">
        <f>SUM(T856:T857)</f>
        <v>0</v>
      </c>
      <c r="AR855" s="220" t="s">
        <v>89</v>
      </c>
      <c r="AT855" s="221" t="s">
        <v>79</v>
      </c>
      <c r="AU855" s="221" t="s">
        <v>21</v>
      </c>
      <c r="AY855" s="220" t="s">
        <v>257</v>
      </c>
      <c r="BK855" s="222">
        <f>SUM(BK856:BK857)</f>
        <v>0</v>
      </c>
    </row>
    <row r="856" spans="2:65" s="1" customFormat="1" ht="24" customHeight="1">
      <c r="B856" s="38"/>
      <c r="C856" s="225" t="s">
        <v>1361</v>
      </c>
      <c r="D856" s="225" t="s">
        <v>259</v>
      </c>
      <c r="E856" s="226" t="s">
        <v>1362</v>
      </c>
      <c r="F856" s="227" t="s">
        <v>1363</v>
      </c>
      <c r="G856" s="228" t="s">
        <v>1205</v>
      </c>
      <c r="H856" s="229">
        <v>6</v>
      </c>
      <c r="I856" s="230"/>
      <c r="J856" s="231">
        <f>ROUND(I856*H856,2)</f>
        <v>0</v>
      </c>
      <c r="K856" s="227" t="s">
        <v>263</v>
      </c>
      <c r="L856" s="43"/>
      <c r="M856" s="232" t="s">
        <v>1</v>
      </c>
      <c r="N856" s="233" t="s">
        <v>45</v>
      </c>
      <c r="O856" s="86"/>
      <c r="P856" s="234">
        <f>O856*H856</f>
        <v>0</v>
      </c>
      <c r="Q856" s="234">
        <v>0.01865</v>
      </c>
      <c r="R856" s="234">
        <f>Q856*H856</f>
        <v>0.1119</v>
      </c>
      <c r="S856" s="234">
        <v>0</v>
      </c>
      <c r="T856" s="235">
        <f>S856*H856</f>
        <v>0</v>
      </c>
      <c r="AR856" s="236" t="s">
        <v>346</v>
      </c>
      <c r="AT856" s="236" t="s">
        <v>259</v>
      </c>
      <c r="AU856" s="236" t="s">
        <v>89</v>
      </c>
      <c r="AY856" s="17" t="s">
        <v>257</v>
      </c>
      <c r="BE856" s="237">
        <f>IF(N856="základní",J856,0)</f>
        <v>0</v>
      </c>
      <c r="BF856" s="237">
        <f>IF(N856="snížená",J856,0)</f>
        <v>0</v>
      </c>
      <c r="BG856" s="237">
        <f>IF(N856="zákl. přenesená",J856,0)</f>
        <v>0</v>
      </c>
      <c r="BH856" s="237">
        <f>IF(N856="sníž. přenesená",J856,0)</f>
        <v>0</v>
      </c>
      <c r="BI856" s="237">
        <f>IF(N856="nulová",J856,0)</f>
        <v>0</v>
      </c>
      <c r="BJ856" s="17" t="s">
        <v>21</v>
      </c>
      <c r="BK856" s="237">
        <f>ROUND(I856*H856,2)</f>
        <v>0</v>
      </c>
      <c r="BL856" s="17" t="s">
        <v>346</v>
      </c>
      <c r="BM856" s="236" t="s">
        <v>1364</v>
      </c>
    </row>
    <row r="857" spans="2:65" s="1" customFormat="1" ht="24" customHeight="1">
      <c r="B857" s="38"/>
      <c r="C857" s="225" t="s">
        <v>1365</v>
      </c>
      <c r="D857" s="225" t="s">
        <v>259</v>
      </c>
      <c r="E857" s="226" t="s">
        <v>1366</v>
      </c>
      <c r="F857" s="227" t="s">
        <v>1367</v>
      </c>
      <c r="G857" s="228" t="s">
        <v>305</v>
      </c>
      <c r="H857" s="229">
        <v>0.112</v>
      </c>
      <c r="I857" s="230"/>
      <c r="J857" s="231">
        <f>ROUND(I857*H857,2)</f>
        <v>0</v>
      </c>
      <c r="K857" s="227" t="s">
        <v>263</v>
      </c>
      <c r="L857" s="43"/>
      <c r="M857" s="232" t="s">
        <v>1</v>
      </c>
      <c r="N857" s="233" t="s">
        <v>45</v>
      </c>
      <c r="O857" s="86"/>
      <c r="P857" s="234">
        <f>O857*H857</f>
        <v>0</v>
      </c>
      <c r="Q857" s="234">
        <v>0</v>
      </c>
      <c r="R857" s="234">
        <f>Q857*H857</f>
        <v>0</v>
      </c>
      <c r="S857" s="234">
        <v>0</v>
      </c>
      <c r="T857" s="235">
        <f>S857*H857</f>
        <v>0</v>
      </c>
      <c r="AR857" s="236" t="s">
        <v>346</v>
      </c>
      <c r="AT857" s="236" t="s">
        <v>259</v>
      </c>
      <c r="AU857" s="236" t="s">
        <v>89</v>
      </c>
      <c r="AY857" s="17" t="s">
        <v>257</v>
      </c>
      <c r="BE857" s="237">
        <f>IF(N857="základní",J857,0)</f>
        <v>0</v>
      </c>
      <c r="BF857" s="237">
        <f>IF(N857="snížená",J857,0)</f>
        <v>0</v>
      </c>
      <c r="BG857" s="237">
        <f>IF(N857="zákl. přenesená",J857,0)</f>
        <v>0</v>
      </c>
      <c r="BH857" s="237">
        <f>IF(N857="sníž. přenesená",J857,0)</f>
        <v>0</v>
      </c>
      <c r="BI857" s="237">
        <f>IF(N857="nulová",J857,0)</f>
        <v>0</v>
      </c>
      <c r="BJ857" s="17" t="s">
        <v>21</v>
      </c>
      <c r="BK857" s="237">
        <f>ROUND(I857*H857,2)</f>
        <v>0</v>
      </c>
      <c r="BL857" s="17" t="s">
        <v>346</v>
      </c>
      <c r="BM857" s="236" t="s">
        <v>1368</v>
      </c>
    </row>
    <row r="858" spans="2:63" s="11" customFormat="1" ht="22.8" customHeight="1">
      <c r="B858" s="209"/>
      <c r="C858" s="210"/>
      <c r="D858" s="211" t="s">
        <v>79</v>
      </c>
      <c r="E858" s="223" t="s">
        <v>1369</v>
      </c>
      <c r="F858" s="223" t="s">
        <v>1370</v>
      </c>
      <c r="G858" s="210"/>
      <c r="H858" s="210"/>
      <c r="I858" s="213"/>
      <c r="J858" s="224">
        <f>BK858</f>
        <v>0</v>
      </c>
      <c r="K858" s="210"/>
      <c r="L858" s="215"/>
      <c r="M858" s="216"/>
      <c r="N858" s="217"/>
      <c r="O858" s="217"/>
      <c r="P858" s="218">
        <f>SUM(P859:P867)</f>
        <v>0</v>
      </c>
      <c r="Q858" s="217"/>
      <c r="R858" s="218">
        <f>SUM(R859:R867)</f>
        <v>0.0446</v>
      </c>
      <c r="S858" s="217"/>
      <c r="T858" s="219">
        <f>SUM(T859:T867)</f>
        <v>0</v>
      </c>
      <c r="AR858" s="220" t="s">
        <v>89</v>
      </c>
      <c r="AT858" s="221" t="s">
        <v>79</v>
      </c>
      <c r="AU858" s="221" t="s">
        <v>21</v>
      </c>
      <c r="AY858" s="220" t="s">
        <v>257</v>
      </c>
      <c r="BK858" s="222">
        <f>SUM(BK859:BK867)</f>
        <v>0</v>
      </c>
    </row>
    <row r="859" spans="2:65" s="1" customFormat="1" ht="24" customHeight="1">
      <c r="B859" s="38"/>
      <c r="C859" s="225" t="s">
        <v>1371</v>
      </c>
      <c r="D859" s="225" t="s">
        <v>259</v>
      </c>
      <c r="E859" s="226" t="s">
        <v>1372</v>
      </c>
      <c r="F859" s="227" t="s">
        <v>1373</v>
      </c>
      <c r="G859" s="228" t="s">
        <v>454</v>
      </c>
      <c r="H859" s="229">
        <v>30</v>
      </c>
      <c r="I859" s="230"/>
      <c r="J859" s="231">
        <f>ROUND(I859*H859,2)</f>
        <v>0</v>
      </c>
      <c r="K859" s="227" t="s">
        <v>263</v>
      </c>
      <c r="L859" s="43"/>
      <c r="M859" s="232" t="s">
        <v>1</v>
      </c>
      <c r="N859" s="233" t="s">
        <v>45</v>
      </c>
      <c r="O859" s="86"/>
      <c r="P859" s="234">
        <f>O859*H859</f>
        <v>0</v>
      </c>
      <c r="Q859" s="234">
        <v>0.00069</v>
      </c>
      <c r="R859" s="234">
        <f>Q859*H859</f>
        <v>0.0207</v>
      </c>
      <c r="S859" s="234">
        <v>0</v>
      </c>
      <c r="T859" s="235">
        <f>S859*H859</f>
        <v>0</v>
      </c>
      <c r="AR859" s="236" t="s">
        <v>346</v>
      </c>
      <c r="AT859" s="236" t="s">
        <v>259</v>
      </c>
      <c r="AU859" s="236" t="s">
        <v>89</v>
      </c>
      <c r="AY859" s="17" t="s">
        <v>257</v>
      </c>
      <c r="BE859" s="237">
        <f>IF(N859="základní",J859,0)</f>
        <v>0</v>
      </c>
      <c r="BF859" s="237">
        <f>IF(N859="snížená",J859,0)</f>
        <v>0</v>
      </c>
      <c r="BG859" s="237">
        <f>IF(N859="zákl. přenesená",J859,0)</f>
        <v>0</v>
      </c>
      <c r="BH859" s="237">
        <f>IF(N859="sníž. přenesená",J859,0)</f>
        <v>0</v>
      </c>
      <c r="BI859" s="237">
        <f>IF(N859="nulová",J859,0)</f>
        <v>0</v>
      </c>
      <c r="BJ859" s="17" t="s">
        <v>21</v>
      </c>
      <c r="BK859" s="237">
        <f>ROUND(I859*H859,2)</f>
        <v>0</v>
      </c>
      <c r="BL859" s="17" t="s">
        <v>346</v>
      </c>
      <c r="BM859" s="236" t="s">
        <v>1374</v>
      </c>
    </row>
    <row r="860" spans="2:65" s="1" customFormat="1" ht="24" customHeight="1">
      <c r="B860" s="38"/>
      <c r="C860" s="225" t="s">
        <v>1375</v>
      </c>
      <c r="D860" s="225" t="s">
        <v>259</v>
      </c>
      <c r="E860" s="226" t="s">
        <v>1376</v>
      </c>
      <c r="F860" s="227" t="s">
        <v>1377</v>
      </c>
      <c r="G860" s="228" t="s">
        <v>454</v>
      </c>
      <c r="H860" s="229">
        <v>10</v>
      </c>
      <c r="I860" s="230"/>
      <c r="J860" s="231">
        <f>ROUND(I860*H860,2)</f>
        <v>0</v>
      </c>
      <c r="K860" s="227" t="s">
        <v>263</v>
      </c>
      <c r="L860" s="43"/>
      <c r="M860" s="232" t="s">
        <v>1</v>
      </c>
      <c r="N860" s="233" t="s">
        <v>45</v>
      </c>
      <c r="O860" s="86"/>
      <c r="P860" s="234">
        <f>O860*H860</f>
        <v>0</v>
      </c>
      <c r="Q860" s="234">
        <v>0.00126</v>
      </c>
      <c r="R860" s="234">
        <f>Q860*H860</f>
        <v>0.0126</v>
      </c>
      <c r="S860" s="234">
        <v>0</v>
      </c>
      <c r="T860" s="235">
        <f>S860*H860</f>
        <v>0</v>
      </c>
      <c r="AR860" s="236" t="s">
        <v>346</v>
      </c>
      <c r="AT860" s="236" t="s">
        <v>259</v>
      </c>
      <c r="AU860" s="236" t="s">
        <v>89</v>
      </c>
      <c r="AY860" s="17" t="s">
        <v>257</v>
      </c>
      <c r="BE860" s="237">
        <f>IF(N860="základní",J860,0)</f>
        <v>0</v>
      </c>
      <c r="BF860" s="237">
        <f>IF(N860="snížená",J860,0)</f>
        <v>0</v>
      </c>
      <c r="BG860" s="237">
        <f>IF(N860="zákl. přenesená",J860,0)</f>
        <v>0</v>
      </c>
      <c r="BH860" s="237">
        <f>IF(N860="sníž. přenesená",J860,0)</f>
        <v>0</v>
      </c>
      <c r="BI860" s="237">
        <f>IF(N860="nulová",J860,0)</f>
        <v>0</v>
      </c>
      <c r="BJ860" s="17" t="s">
        <v>21</v>
      </c>
      <c r="BK860" s="237">
        <f>ROUND(I860*H860,2)</f>
        <v>0</v>
      </c>
      <c r="BL860" s="17" t="s">
        <v>346</v>
      </c>
      <c r="BM860" s="236" t="s">
        <v>1378</v>
      </c>
    </row>
    <row r="861" spans="2:65" s="1" customFormat="1" ht="24" customHeight="1">
      <c r="B861" s="38"/>
      <c r="C861" s="225" t="s">
        <v>1379</v>
      </c>
      <c r="D861" s="225" t="s">
        <v>259</v>
      </c>
      <c r="E861" s="226" t="s">
        <v>1380</v>
      </c>
      <c r="F861" s="227" t="s">
        <v>1381</v>
      </c>
      <c r="G861" s="228" t="s">
        <v>454</v>
      </c>
      <c r="H861" s="229">
        <v>5</v>
      </c>
      <c r="I861" s="230"/>
      <c r="J861" s="231">
        <f>ROUND(I861*H861,2)</f>
        <v>0</v>
      </c>
      <c r="K861" s="227" t="s">
        <v>263</v>
      </c>
      <c r="L861" s="43"/>
      <c r="M861" s="232" t="s">
        <v>1</v>
      </c>
      <c r="N861" s="233" t="s">
        <v>45</v>
      </c>
      <c r="O861" s="86"/>
      <c r="P861" s="234">
        <f>O861*H861</f>
        <v>0</v>
      </c>
      <c r="Q861" s="234">
        <v>0.00194</v>
      </c>
      <c r="R861" s="234">
        <f>Q861*H861</f>
        <v>0.0097</v>
      </c>
      <c r="S861" s="234">
        <v>0</v>
      </c>
      <c r="T861" s="235">
        <f>S861*H861</f>
        <v>0</v>
      </c>
      <c r="AR861" s="236" t="s">
        <v>346</v>
      </c>
      <c r="AT861" s="236" t="s">
        <v>259</v>
      </c>
      <c r="AU861" s="236" t="s">
        <v>89</v>
      </c>
      <c r="AY861" s="17" t="s">
        <v>257</v>
      </c>
      <c r="BE861" s="237">
        <f>IF(N861="základní",J861,0)</f>
        <v>0</v>
      </c>
      <c r="BF861" s="237">
        <f>IF(N861="snížená",J861,0)</f>
        <v>0</v>
      </c>
      <c r="BG861" s="237">
        <f>IF(N861="zákl. přenesená",J861,0)</f>
        <v>0</v>
      </c>
      <c r="BH861" s="237">
        <f>IF(N861="sníž. přenesená",J861,0)</f>
        <v>0</v>
      </c>
      <c r="BI861" s="237">
        <f>IF(N861="nulová",J861,0)</f>
        <v>0</v>
      </c>
      <c r="BJ861" s="17" t="s">
        <v>21</v>
      </c>
      <c r="BK861" s="237">
        <f>ROUND(I861*H861,2)</f>
        <v>0</v>
      </c>
      <c r="BL861" s="17" t="s">
        <v>346</v>
      </c>
      <c r="BM861" s="236" t="s">
        <v>1382</v>
      </c>
    </row>
    <row r="862" spans="2:65" s="1" customFormat="1" ht="24" customHeight="1">
      <c r="B862" s="38"/>
      <c r="C862" s="225" t="s">
        <v>1383</v>
      </c>
      <c r="D862" s="225" t="s">
        <v>259</v>
      </c>
      <c r="E862" s="226" t="s">
        <v>1384</v>
      </c>
      <c r="F862" s="227" t="s">
        <v>1385</v>
      </c>
      <c r="G862" s="228" t="s">
        <v>661</v>
      </c>
      <c r="H862" s="229">
        <v>10</v>
      </c>
      <c r="I862" s="230"/>
      <c r="J862" s="231">
        <f>ROUND(I862*H862,2)</f>
        <v>0</v>
      </c>
      <c r="K862" s="227" t="s">
        <v>263</v>
      </c>
      <c r="L862" s="43"/>
      <c r="M862" s="232" t="s">
        <v>1</v>
      </c>
      <c r="N862" s="233" t="s">
        <v>45</v>
      </c>
      <c r="O862" s="86"/>
      <c r="P862" s="234">
        <f>O862*H862</f>
        <v>0</v>
      </c>
      <c r="Q862" s="234">
        <v>3E-05</v>
      </c>
      <c r="R862" s="234">
        <f>Q862*H862</f>
        <v>0.00030000000000000003</v>
      </c>
      <c r="S862" s="234">
        <v>0</v>
      </c>
      <c r="T862" s="235">
        <f>S862*H862</f>
        <v>0</v>
      </c>
      <c r="AR862" s="236" t="s">
        <v>346</v>
      </c>
      <c r="AT862" s="236" t="s">
        <v>259</v>
      </c>
      <c r="AU862" s="236" t="s">
        <v>89</v>
      </c>
      <c r="AY862" s="17" t="s">
        <v>257</v>
      </c>
      <c r="BE862" s="237">
        <f>IF(N862="základní",J862,0)</f>
        <v>0</v>
      </c>
      <c r="BF862" s="237">
        <f>IF(N862="snížená",J862,0)</f>
        <v>0</v>
      </c>
      <c r="BG862" s="237">
        <f>IF(N862="zákl. přenesená",J862,0)</f>
        <v>0</v>
      </c>
      <c r="BH862" s="237">
        <f>IF(N862="sníž. přenesená",J862,0)</f>
        <v>0</v>
      </c>
      <c r="BI862" s="237">
        <f>IF(N862="nulová",J862,0)</f>
        <v>0</v>
      </c>
      <c r="BJ862" s="17" t="s">
        <v>21</v>
      </c>
      <c r="BK862" s="237">
        <f>ROUND(I862*H862,2)</f>
        <v>0</v>
      </c>
      <c r="BL862" s="17" t="s">
        <v>346</v>
      </c>
      <c r="BM862" s="236" t="s">
        <v>1386</v>
      </c>
    </row>
    <row r="863" spans="2:65" s="1" customFormat="1" ht="24" customHeight="1">
      <c r="B863" s="38"/>
      <c r="C863" s="225" t="s">
        <v>1387</v>
      </c>
      <c r="D863" s="225" t="s">
        <v>259</v>
      </c>
      <c r="E863" s="226" t="s">
        <v>1388</v>
      </c>
      <c r="F863" s="227" t="s">
        <v>1389</v>
      </c>
      <c r="G863" s="228" t="s">
        <v>661</v>
      </c>
      <c r="H863" s="229">
        <v>10</v>
      </c>
      <c r="I863" s="230"/>
      <c r="J863" s="231">
        <f>ROUND(I863*H863,2)</f>
        <v>0</v>
      </c>
      <c r="K863" s="227" t="s">
        <v>263</v>
      </c>
      <c r="L863" s="43"/>
      <c r="M863" s="232" t="s">
        <v>1</v>
      </c>
      <c r="N863" s="233" t="s">
        <v>45</v>
      </c>
      <c r="O863" s="86"/>
      <c r="P863" s="234">
        <f>O863*H863</f>
        <v>0</v>
      </c>
      <c r="Q863" s="234">
        <v>5E-05</v>
      </c>
      <c r="R863" s="234">
        <f>Q863*H863</f>
        <v>0.0005</v>
      </c>
      <c r="S863" s="234">
        <v>0</v>
      </c>
      <c r="T863" s="235">
        <f>S863*H863</f>
        <v>0</v>
      </c>
      <c r="AR863" s="236" t="s">
        <v>346</v>
      </c>
      <c r="AT863" s="236" t="s">
        <v>259</v>
      </c>
      <c r="AU863" s="236" t="s">
        <v>89</v>
      </c>
      <c r="AY863" s="17" t="s">
        <v>257</v>
      </c>
      <c r="BE863" s="237">
        <f>IF(N863="základní",J863,0)</f>
        <v>0</v>
      </c>
      <c r="BF863" s="237">
        <f>IF(N863="snížená",J863,0)</f>
        <v>0</v>
      </c>
      <c r="BG863" s="237">
        <f>IF(N863="zákl. přenesená",J863,0)</f>
        <v>0</v>
      </c>
      <c r="BH863" s="237">
        <f>IF(N863="sníž. přenesená",J863,0)</f>
        <v>0</v>
      </c>
      <c r="BI863" s="237">
        <f>IF(N863="nulová",J863,0)</f>
        <v>0</v>
      </c>
      <c r="BJ863" s="17" t="s">
        <v>21</v>
      </c>
      <c r="BK863" s="237">
        <f>ROUND(I863*H863,2)</f>
        <v>0</v>
      </c>
      <c r="BL863" s="17" t="s">
        <v>346</v>
      </c>
      <c r="BM863" s="236" t="s">
        <v>1390</v>
      </c>
    </row>
    <row r="864" spans="2:65" s="1" customFormat="1" ht="24" customHeight="1">
      <c r="B864" s="38"/>
      <c r="C864" s="225" t="s">
        <v>1391</v>
      </c>
      <c r="D864" s="225" t="s">
        <v>259</v>
      </c>
      <c r="E864" s="226" t="s">
        <v>1392</v>
      </c>
      <c r="F864" s="227" t="s">
        <v>1393</v>
      </c>
      <c r="G864" s="228" t="s">
        <v>661</v>
      </c>
      <c r="H864" s="229">
        <v>8</v>
      </c>
      <c r="I864" s="230"/>
      <c r="J864" s="231">
        <f>ROUND(I864*H864,2)</f>
        <v>0</v>
      </c>
      <c r="K864" s="227" t="s">
        <v>263</v>
      </c>
      <c r="L864" s="43"/>
      <c r="M864" s="232" t="s">
        <v>1</v>
      </c>
      <c r="N864" s="233" t="s">
        <v>45</v>
      </c>
      <c r="O864" s="86"/>
      <c r="P864" s="234">
        <f>O864*H864</f>
        <v>0</v>
      </c>
      <c r="Q864" s="234">
        <v>0.0001</v>
      </c>
      <c r="R864" s="234">
        <f>Q864*H864</f>
        <v>0.0008</v>
      </c>
      <c r="S864" s="234">
        <v>0</v>
      </c>
      <c r="T864" s="235">
        <f>S864*H864</f>
        <v>0</v>
      </c>
      <c r="AR864" s="236" t="s">
        <v>346</v>
      </c>
      <c r="AT864" s="236" t="s">
        <v>259</v>
      </c>
      <c r="AU864" s="236" t="s">
        <v>89</v>
      </c>
      <c r="AY864" s="17" t="s">
        <v>257</v>
      </c>
      <c r="BE864" s="237">
        <f>IF(N864="základní",J864,0)</f>
        <v>0</v>
      </c>
      <c r="BF864" s="237">
        <f>IF(N864="snížená",J864,0)</f>
        <v>0</v>
      </c>
      <c r="BG864" s="237">
        <f>IF(N864="zákl. přenesená",J864,0)</f>
        <v>0</v>
      </c>
      <c r="BH864" s="237">
        <f>IF(N864="sníž. přenesená",J864,0)</f>
        <v>0</v>
      </c>
      <c r="BI864" s="237">
        <f>IF(N864="nulová",J864,0)</f>
        <v>0</v>
      </c>
      <c r="BJ864" s="17" t="s">
        <v>21</v>
      </c>
      <c r="BK864" s="237">
        <f>ROUND(I864*H864,2)</f>
        <v>0</v>
      </c>
      <c r="BL864" s="17" t="s">
        <v>346</v>
      </c>
      <c r="BM864" s="236" t="s">
        <v>1394</v>
      </c>
    </row>
    <row r="865" spans="2:65" s="1" customFormat="1" ht="16.5" customHeight="1">
      <c r="B865" s="38"/>
      <c r="C865" s="225" t="s">
        <v>1395</v>
      </c>
      <c r="D865" s="225" t="s">
        <v>259</v>
      </c>
      <c r="E865" s="226" t="s">
        <v>1396</v>
      </c>
      <c r="F865" s="227" t="s">
        <v>1397</v>
      </c>
      <c r="G865" s="228" t="s">
        <v>454</v>
      </c>
      <c r="H865" s="229">
        <v>45</v>
      </c>
      <c r="I865" s="230"/>
      <c r="J865" s="231">
        <f>ROUND(I865*H865,2)</f>
        <v>0</v>
      </c>
      <c r="K865" s="227" t="s">
        <v>263</v>
      </c>
      <c r="L865" s="43"/>
      <c r="M865" s="232" t="s">
        <v>1</v>
      </c>
      <c r="N865" s="233" t="s">
        <v>45</v>
      </c>
      <c r="O865" s="86"/>
      <c r="P865" s="234">
        <f>O865*H865</f>
        <v>0</v>
      </c>
      <c r="Q865" s="234">
        <v>0</v>
      </c>
      <c r="R865" s="234">
        <f>Q865*H865</f>
        <v>0</v>
      </c>
      <c r="S865" s="234">
        <v>0</v>
      </c>
      <c r="T865" s="235">
        <f>S865*H865</f>
        <v>0</v>
      </c>
      <c r="AR865" s="236" t="s">
        <v>346</v>
      </c>
      <c r="AT865" s="236" t="s">
        <v>259</v>
      </c>
      <c r="AU865" s="236" t="s">
        <v>89</v>
      </c>
      <c r="AY865" s="17" t="s">
        <v>257</v>
      </c>
      <c r="BE865" s="237">
        <f>IF(N865="základní",J865,0)</f>
        <v>0</v>
      </c>
      <c r="BF865" s="237">
        <f>IF(N865="snížená",J865,0)</f>
        <v>0</v>
      </c>
      <c r="BG865" s="237">
        <f>IF(N865="zákl. přenesená",J865,0)</f>
        <v>0</v>
      </c>
      <c r="BH865" s="237">
        <f>IF(N865="sníž. přenesená",J865,0)</f>
        <v>0</v>
      </c>
      <c r="BI865" s="237">
        <f>IF(N865="nulová",J865,0)</f>
        <v>0</v>
      </c>
      <c r="BJ865" s="17" t="s">
        <v>21</v>
      </c>
      <c r="BK865" s="237">
        <f>ROUND(I865*H865,2)</f>
        <v>0</v>
      </c>
      <c r="BL865" s="17" t="s">
        <v>346</v>
      </c>
      <c r="BM865" s="236" t="s">
        <v>1398</v>
      </c>
    </row>
    <row r="866" spans="2:65" s="1" customFormat="1" ht="24" customHeight="1">
      <c r="B866" s="38"/>
      <c r="C866" s="225" t="s">
        <v>1399</v>
      </c>
      <c r="D866" s="225" t="s">
        <v>259</v>
      </c>
      <c r="E866" s="226" t="s">
        <v>1400</v>
      </c>
      <c r="F866" s="227" t="s">
        <v>1401</v>
      </c>
      <c r="G866" s="228" t="s">
        <v>773</v>
      </c>
      <c r="H866" s="229">
        <v>1</v>
      </c>
      <c r="I866" s="230"/>
      <c r="J866" s="231">
        <f>ROUND(I866*H866,2)</f>
        <v>0</v>
      </c>
      <c r="K866" s="227" t="s">
        <v>1</v>
      </c>
      <c r="L866" s="43"/>
      <c r="M866" s="232" t="s">
        <v>1</v>
      </c>
      <c r="N866" s="233" t="s">
        <v>45</v>
      </c>
      <c r="O866" s="86"/>
      <c r="P866" s="234">
        <f>O866*H866</f>
        <v>0</v>
      </c>
      <c r="Q866" s="234">
        <v>0</v>
      </c>
      <c r="R866" s="234">
        <f>Q866*H866</f>
        <v>0</v>
      </c>
      <c r="S866" s="234">
        <v>0</v>
      </c>
      <c r="T866" s="235">
        <f>S866*H866</f>
        <v>0</v>
      </c>
      <c r="AR866" s="236" t="s">
        <v>346</v>
      </c>
      <c r="AT866" s="236" t="s">
        <v>259</v>
      </c>
      <c r="AU866" s="236" t="s">
        <v>89</v>
      </c>
      <c r="AY866" s="17" t="s">
        <v>257</v>
      </c>
      <c r="BE866" s="237">
        <f>IF(N866="základní",J866,0)</f>
        <v>0</v>
      </c>
      <c r="BF866" s="237">
        <f>IF(N866="snížená",J866,0)</f>
        <v>0</v>
      </c>
      <c r="BG866" s="237">
        <f>IF(N866="zákl. přenesená",J866,0)</f>
        <v>0</v>
      </c>
      <c r="BH866" s="237">
        <f>IF(N866="sníž. přenesená",J866,0)</f>
        <v>0</v>
      </c>
      <c r="BI866" s="237">
        <f>IF(N866="nulová",J866,0)</f>
        <v>0</v>
      </c>
      <c r="BJ866" s="17" t="s">
        <v>21</v>
      </c>
      <c r="BK866" s="237">
        <f>ROUND(I866*H866,2)</f>
        <v>0</v>
      </c>
      <c r="BL866" s="17" t="s">
        <v>346</v>
      </c>
      <c r="BM866" s="236" t="s">
        <v>1402</v>
      </c>
    </row>
    <row r="867" spans="2:65" s="1" customFormat="1" ht="24" customHeight="1">
      <c r="B867" s="38"/>
      <c r="C867" s="225" t="s">
        <v>1403</v>
      </c>
      <c r="D867" s="225" t="s">
        <v>259</v>
      </c>
      <c r="E867" s="226" t="s">
        <v>1404</v>
      </c>
      <c r="F867" s="227" t="s">
        <v>1405</v>
      </c>
      <c r="G867" s="228" t="s">
        <v>305</v>
      </c>
      <c r="H867" s="229">
        <v>0.045</v>
      </c>
      <c r="I867" s="230"/>
      <c r="J867" s="231">
        <f>ROUND(I867*H867,2)</f>
        <v>0</v>
      </c>
      <c r="K867" s="227" t="s">
        <v>263</v>
      </c>
      <c r="L867" s="43"/>
      <c r="M867" s="232" t="s">
        <v>1</v>
      </c>
      <c r="N867" s="233" t="s">
        <v>45</v>
      </c>
      <c r="O867" s="86"/>
      <c r="P867" s="234">
        <f>O867*H867</f>
        <v>0</v>
      </c>
      <c r="Q867" s="234">
        <v>0</v>
      </c>
      <c r="R867" s="234">
        <f>Q867*H867</f>
        <v>0</v>
      </c>
      <c r="S867" s="234">
        <v>0</v>
      </c>
      <c r="T867" s="235">
        <f>S867*H867</f>
        <v>0</v>
      </c>
      <c r="AR867" s="236" t="s">
        <v>346</v>
      </c>
      <c r="AT867" s="236" t="s">
        <v>259</v>
      </c>
      <c r="AU867" s="236" t="s">
        <v>89</v>
      </c>
      <c r="AY867" s="17" t="s">
        <v>257</v>
      </c>
      <c r="BE867" s="237">
        <f>IF(N867="základní",J867,0)</f>
        <v>0</v>
      </c>
      <c r="BF867" s="237">
        <f>IF(N867="snížená",J867,0)</f>
        <v>0</v>
      </c>
      <c r="BG867" s="237">
        <f>IF(N867="zákl. přenesená",J867,0)</f>
        <v>0</v>
      </c>
      <c r="BH867" s="237">
        <f>IF(N867="sníž. přenesená",J867,0)</f>
        <v>0</v>
      </c>
      <c r="BI867" s="237">
        <f>IF(N867="nulová",J867,0)</f>
        <v>0</v>
      </c>
      <c r="BJ867" s="17" t="s">
        <v>21</v>
      </c>
      <c r="BK867" s="237">
        <f>ROUND(I867*H867,2)</f>
        <v>0</v>
      </c>
      <c r="BL867" s="17" t="s">
        <v>346</v>
      </c>
      <c r="BM867" s="236" t="s">
        <v>1406</v>
      </c>
    </row>
    <row r="868" spans="2:63" s="11" customFormat="1" ht="22.8" customHeight="1">
      <c r="B868" s="209"/>
      <c r="C868" s="210"/>
      <c r="D868" s="211" t="s">
        <v>79</v>
      </c>
      <c r="E868" s="223" t="s">
        <v>1407</v>
      </c>
      <c r="F868" s="223" t="s">
        <v>1370</v>
      </c>
      <c r="G868" s="210"/>
      <c r="H868" s="210"/>
      <c r="I868" s="213"/>
      <c r="J868" s="224">
        <f>BK868</f>
        <v>0</v>
      </c>
      <c r="K868" s="210"/>
      <c r="L868" s="215"/>
      <c r="M868" s="216"/>
      <c r="N868" s="217"/>
      <c r="O868" s="217"/>
      <c r="P868" s="218">
        <f>SUM(P869:P885)</f>
        <v>0</v>
      </c>
      <c r="Q868" s="217"/>
      <c r="R868" s="218">
        <f>SUM(R869:R885)</f>
        <v>1.8133599999999999</v>
      </c>
      <c r="S868" s="217"/>
      <c r="T868" s="219">
        <f>SUM(T869:T885)</f>
        <v>0.8443</v>
      </c>
      <c r="AR868" s="220" t="s">
        <v>89</v>
      </c>
      <c r="AT868" s="221" t="s">
        <v>79</v>
      </c>
      <c r="AU868" s="221" t="s">
        <v>21</v>
      </c>
      <c r="AY868" s="220" t="s">
        <v>257</v>
      </c>
      <c r="BK868" s="222">
        <f>SUM(BK869:BK885)</f>
        <v>0</v>
      </c>
    </row>
    <row r="869" spans="2:65" s="1" customFormat="1" ht="16.5" customHeight="1">
      <c r="B869" s="38"/>
      <c r="C869" s="225" t="s">
        <v>1408</v>
      </c>
      <c r="D869" s="225" t="s">
        <v>259</v>
      </c>
      <c r="E869" s="226" t="s">
        <v>1409</v>
      </c>
      <c r="F869" s="227" t="s">
        <v>1410</v>
      </c>
      <c r="G869" s="228" t="s">
        <v>262</v>
      </c>
      <c r="H869" s="229">
        <v>25</v>
      </c>
      <c r="I869" s="230"/>
      <c r="J869" s="231">
        <f>ROUND(I869*H869,2)</f>
        <v>0</v>
      </c>
      <c r="K869" s="227" t="s">
        <v>263</v>
      </c>
      <c r="L869" s="43"/>
      <c r="M869" s="232" t="s">
        <v>1</v>
      </c>
      <c r="N869" s="233" t="s">
        <v>45</v>
      </c>
      <c r="O869" s="86"/>
      <c r="P869" s="234">
        <f>O869*H869</f>
        <v>0</v>
      </c>
      <c r="Q869" s="234">
        <v>0</v>
      </c>
      <c r="R869" s="234">
        <f>Q869*H869</f>
        <v>0</v>
      </c>
      <c r="S869" s="234">
        <v>0.0238</v>
      </c>
      <c r="T869" s="235">
        <f>S869*H869</f>
        <v>0.5950000000000001</v>
      </c>
      <c r="AR869" s="236" t="s">
        <v>346</v>
      </c>
      <c r="AT869" s="236" t="s">
        <v>259</v>
      </c>
      <c r="AU869" s="236" t="s">
        <v>89</v>
      </c>
      <c r="AY869" s="17" t="s">
        <v>257</v>
      </c>
      <c r="BE869" s="237">
        <f>IF(N869="základní",J869,0)</f>
        <v>0</v>
      </c>
      <c r="BF869" s="237">
        <f>IF(N869="snížená",J869,0)</f>
        <v>0</v>
      </c>
      <c r="BG869" s="237">
        <f>IF(N869="zákl. přenesená",J869,0)</f>
        <v>0</v>
      </c>
      <c r="BH869" s="237">
        <f>IF(N869="sníž. přenesená",J869,0)</f>
        <v>0</v>
      </c>
      <c r="BI869" s="237">
        <f>IF(N869="nulová",J869,0)</f>
        <v>0</v>
      </c>
      <c r="BJ869" s="17" t="s">
        <v>21</v>
      </c>
      <c r="BK869" s="237">
        <f>ROUND(I869*H869,2)</f>
        <v>0</v>
      </c>
      <c r="BL869" s="17" t="s">
        <v>346</v>
      </c>
      <c r="BM869" s="236" t="s">
        <v>1411</v>
      </c>
    </row>
    <row r="870" spans="2:65" s="1" customFormat="1" ht="16.5" customHeight="1">
      <c r="B870" s="38"/>
      <c r="C870" s="225" t="s">
        <v>1412</v>
      </c>
      <c r="D870" s="225" t="s">
        <v>259</v>
      </c>
      <c r="E870" s="226" t="s">
        <v>1413</v>
      </c>
      <c r="F870" s="227" t="s">
        <v>1414</v>
      </c>
      <c r="G870" s="228" t="s">
        <v>661</v>
      </c>
      <c r="H870" s="229">
        <v>10</v>
      </c>
      <c r="I870" s="230"/>
      <c r="J870" s="231">
        <f>ROUND(I870*H870,2)</f>
        <v>0</v>
      </c>
      <c r="K870" s="227" t="s">
        <v>263</v>
      </c>
      <c r="L870" s="43"/>
      <c r="M870" s="232" t="s">
        <v>1</v>
      </c>
      <c r="N870" s="233" t="s">
        <v>45</v>
      </c>
      <c r="O870" s="86"/>
      <c r="P870" s="234">
        <f>O870*H870</f>
        <v>0</v>
      </c>
      <c r="Q870" s="234">
        <v>8E-05</v>
      </c>
      <c r="R870" s="234">
        <f>Q870*H870</f>
        <v>0.0008</v>
      </c>
      <c r="S870" s="234">
        <v>0.02493</v>
      </c>
      <c r="T870" s="235">
        <f>S870*H870</f>
        <v>0.24930000000000002</v>
      </c>
      <c r="AR870" s="236" t="s">
        <v>346</v>
      </c>
      <c r="AT870" s="236" t="s">
        <v>259</v>
      </c>
      <c r="AU870" s="236" t="s">
        <v>89</v>
      </c>
      <c r="AY870" s="17" t="s">
        <v>257</v>
      </c>
      <c r="BE870" s="237">
        <f>IF(N870="základní",J870,0)</f>
        <v>0</v>
      </c>
      <c r="BF870" s="237">
        <f>IF(N870="snížená",J870,0)</f>
        <v>0</v>
      </c>
      <c r="BG870" s="237">
        <f>IF(N870="zákl. přenesená",J870,0)</f>
        <v>0</v>
      </c>
      <c r="BH870" s="237">
        <f>IF(N870="sníž. přenesená",J870,0)</f>
        <v>0</v>
      </c>
      <c r="BI870" s="237">
        <f>IF(N870="nulová",J870,0)</f>
        <v>0</v>
      </c>
      <c r="BJ870" s="17" t="s">
        <v>21</v>
      </c>
      <c r="BK870" s="237">
        <f>ROUND(I870*H870,2)</f>
        <v>0</v>
      </c>
      <c r="BL870" s="17" t="s">
        <v>346</v>
      </c>
      <c r="BM870" s="236" t="s">
        <v>1415</v>
      </c>
    </row>
    <row r="871" spans="2:65" s="1" customFormat="1" ht="24" customHeight="1">
      <c r="B871" s="38"/>
      <c r="C871" s="225" t="s">
        <v>1416</v>
      </c>
      <c r="D871" s="225" t="s">
        <v>259</v>
      </c>
      <c r="E871" s="226" t="s">
        <v>1417</v>
      </c>
      <c r="F871" s="227" t="s">
        <v>1418</v>
      </c>
      <c r="G871" s="228" t="s">
        <v>661</v>
      </c>
      <c r="H871" s="229">
        <v>22</v>
      </c>
      <c r="I871" s="230"/>
      <c r="J871" s="231">
        <f>ROUND(I871*H871,2)</f>
        <v>0</v>
      </c>
      <c r="K871" s="227" t="s">
        <v>263</v>
      </c>
      <c r="L871" s="43"/>
      <c r="M871" s="232" t="s">
        <v>1</v>
      </c>
      <c r="N871" s="233" t="s">
        <v>45</v>
      </c>
      <c r="O871" s="86"/>
      <c r="P871" s="234">
        <f>O871*H871</f>
        <v>0</v>
      </c>
      <c r="Q871" s="234">
        <v>0</v>
      </c>
      <c r="R871" s="234">
        <f>Q871*H871</f>
        <v>0</v>
      </c>
      <c r="S871" s="234">
        <v>0</v>
      </c>
      <c r="T871" s="235">
        <f>S871*H871</f>
        <v>0</v>
      </c>
      <c r="AR871" s="236" t="s">
        <v>346</v>
      </c>
      <c r="AT871" s="236" t="s">
        <v>259</v>
      </c>
      <c r="AU871" s="236" t="s">
        <v>89</v>
      </c>
      <c r="AY871" s="17" t="s">
        <v>257</v>
      </c>
      <c r="BE871" s="237">
        <f>IF(N871="základní",J871,0)</f>
        <v>0</v>
      </c>
      <c r="BF871" s="237">
        <f>IF(N871="snížená",J871,0)</f>
        <v>0</v>
      </c>
      <c r="BG871" s="237">
        <f>IF(N871="zákl. přenesená",J871,0)</f>
        <v>0</v>
      </c>
      <c r="BH871" s="237">
        <f>IF(N871="sníž. přenesená",J871,0)</f>
        <v>0</v>
      </c>
      <c r="BI871" s="237">
        <f>IF(N871="nulová",J871,0)</f>
        <v>0</v>
      </c>
      <c r="BJ871" s="17" t="s">
        <v>21</v>
      </c>
      <c r="BK871" s="237">
        <f>ROUND(I871*H871,2)</f>
        <v>0</v>
      </c>
      <c r="BL871" s="17" t="s">
        <v>346</v>
      </c>
      <c r="BM871" s="236" t="s">
        <v>1419</v>
      </c>
    </row>
    <row r="872" spans="2:65" s="1" customFormat="1" ht="24" customHeight="1">
      <c r="B872" s="38"/>
      <c r="C872" s="225" t="s">
        <v>1420</v>
      </c>
      <c r="D872" s="225" t="s">
        <v>259</v>
      </c>
      <c r="E872" s="226" t="s">
        <v>1421</v>
      </c>
      <c r="F872" s="227" t="s">
        <v>1422</v>
      </c>
      <c r="G872" s="228" t="s">
        <v>661</v>
      </c>
      <c r="H872" s="229">
        <v>2</v>
      </c>
      <c r="I872" s="230"/>
      <c r="J872" s="231">
        <f>ROUND(I872*H872,2)</f>
        <v>0</v>
      </c>
      <c r="K872" s="227" t="s">
        <v>1</v>
      </c>
      <c r="L872" s="43"/>
      <c r="M872" s="232" t="s">
        <v>1</v>
      </c>
      <c r="N872" s="233" t="s">
        <v>45</v>
      </c>
      <c r="O872" s="86"/>
      <c r="P872" s="234">
        <f>O872*H872</f>
        <v>0</v>
      </c>
      <c r="Q872" s="234">
        <v>0.05071</v>
      </c>
      <c r="R872" s="234">
        <f>Q872*H872</f>
        <v>0.10142</v>
      </c>
      <c r="S872" s="234">
        <v>0</v>
      </c>
      <c r="T872" s="235">
        <f>S872*H872</f>
        <v>0</v>
      </c>
      <c r="AR872" s="236" t="s">
        <v>346</v>
      </c>
      <c r="AT872" s="236" t="s">
        <v>259</v>
      </c>
      <c r="AU872" s="236" t="s">
        <v>89</v>
      </c>
      <c r="AY872" s="17" t="s">
        <v>257</v>
      </c>
      <c r="BE872" s="237">
        <f>IF(N872="základní",J872,0)</f>
        <v>0</v>
      </c>
      <c r="BF872" s="237">
        <f>IF(N872="snížená",J872,0)</f>
        <v>0</v>
      </c>
      <c r="BG872" s="237">
        <f>IF(N872="zákl. přenesená",J872,0)</f>
        <v>0</v>
      </c>
      <c r="BH872" s="237">
        <f>IF(N872="sníž. přenesená",J872,0)</f>
        <v>0</v>
      </c>
      <c r="BI872" s="237">
        <f>IF(N872="nulová",J872,0)</f>
        <v>0</v>
      </c>
      <c r="BJ872" s="17" t="s">
        <v>21</v>
      </c>
      <c r="BK872" s="237">
        <f>ROUND(I872*H872,2)</f>
        <v>0</v>
      </c>
      <c r="BL872" s="17" t="s">
        <v>346</v>
      </c>
      <c r="BM872" s="236" t="s">
        <v>1423</v>
      </c>
    </row>
    <row r="873" spans="2:65" s="1" customFormat="1" ht="24" customHeight="1">
      <c r="B873" s="38"/>
      <c r="C873" s="225" t="s">
        <v>1424</v>
      </c>
      <c r="D873" s="225" t="s">
        <v>259</v>
      </c>
      <c r="E873" s="226" t="s">
        <v>1425</v>
      </c>
      <c r="F873" s="227" t="s">
        <v>1426</v>
      </c>
      <c r="G873" s="228" t="s">
        <v>661</v>
      </c>
      <c r="H873" s="229">
        <v>4</v>
      </c>
      <c r="I873" s="230"/>
      <c r="J873" s="231">
        <f>ROUND(I873*H873,2)</f>
        <v>0</v>
      </c>
      <c r="K873" s="227" t="s">
        <v>1</v>
      </c>
      <c r="L873" s="43"/>
      <c r="M873" s="232" t="s">
        <v>1</v>
      </c>
      <c r="N873" s="233" t="s">
        <v>45</v>
      </c>
      <c r="O873" s="86"/>
      <c r="P873" s="234">
        <f>O873*H873</f>
        <v>0</v>
      </c>
      <c r="Q873" s="234">
        <v>0.0561</v>
      </c>
      <c r="R873" s="234">
        <f>Q873*H873</f>
        <v>0.2244</v>
      </c>
      <c r="S873" s="234">
        <v>0</v>
      </c>
      <c r="T873" s="235">
        <f>S873*H873</f>
        <v>0</v>
      </c>
      <c r="AR873" s="236" t="s">
        <v>346</v>
      </c>
      <c r="AT873" s="236" t="s">
        <v>259</v>
      </c>
      <c r="AU873" s="236" t="s">
        <v>89</v>
      </c>
      <c r="AY873" s="17" t="s">
        <v>257</v>
      </c>
      <c r="BE873" s="237">
        <f>IF(N873="základní",J873,0)</f>
        <v>0</v>
      </c>
      <c r="BF873" s="237">
        <f>IF(N873="snížená",J873,0)</f>
        <v>0</v>
      </c>
      <c r="BG873" s="237">
        <f>IF(N873="zákl. přenesená",J873,0)</f>
        <v>0</v>
      </c>
      <c r="BH873" s="237">
        <f>IF(N873="sníž. přenesená",J873,0)</f>
        <v>0</v>
      </c>
      <c r="BI873" s="237">
        <f>IF(N873="nulová",J873,0)</f>
        <v>0</v>
      </c>
      <c r="BJ873" s="17" t="s">
        <v>21</v>
      </c>
      <c r="BK873" s="237">
        <f>ROUND(I873*H873,2)</f>
        <v>0</v>
      </c>
      <c r="BL873" s="17" t="s">
        <v>346</v>
      </c>
      <c r="BM873" s="236" t="s">
        <v>1427</v>
      </c>
    </row>
    <row r="874" spans="2:65" s="1" customFormat="1" ht="24" customHeight="1">
      <c r="B874" s="38"/>
      <c r="C874" s="225" t="s">
        <v>1428</v>
      </c>
      <c r="D874" s="225" t="s">
        <v>259</v>
      </c>
      <c r="E874" s="226" t="s">
        <v>1429</v>
      </c>
      <c r="F874" s="227" t="s">
        <v>1430</v>
      </c>
      <c r="G874" s="228" t="s">
        <v>661</v>
      </c>
      <c r="H874" s="229">
        <v>3</v>
      </c>
      <c r="I874" s="230"/>
      <c r="J874" s="231">
        <f>ROUND(I874*H874,2)</f>
        <v>0</v>
      </c>
      <c r="K874" s="227" t="s">
        <v>1</v>
      </c>
      <c r="L874" s="43"/>
      <c r="M874" s="232" t="s">
        <v>1</v>
      </c>
      <c r="N874" s="233" t="s">
        <v>45</v>
      </c>
      <c r="O874" s="86"/>
      <c r="P874" s="234">
        <f>O874*H874</f>
        <v>0</v>
      </c>
      <c r="Q874" s="234">
        <v>0.06688</v>
      </c>
      <c r="R874" s="234">
        <f>Q874*H874</f>
        <v>0.20063999999999999</v>
      </c>
      <c r="S874" s="234">
        <v>0</v>
      </c>
      <c r="T874" s="235">
        <f>S874*H874</f>
        <v>0</v>
      </c>
      <c r="AR874" s="236" t="s">
        <v>346</v>
      </c>
      <c r="AT874" s="236" t="s">
        <v>259</v>
      </c>
      <c r="AU874" s="236" t="s">
        <v>89</v>
      </c>
      <c r="AY874" s="17" t="s">
        <v>257</v>
      </c>
      <c r="BE874" s="237">
        <f>IF(N874="základní",J874,0)</f>
        <v>0</v>
      </c>
      <c r="BF874" s="237">
        <f>IF(N874="snížená",J874,0)</f>
        <v>0</v>
      </c>
      <c r="BG874" s="237">
        <f>IF(N874="zákl. přenesená",J874,0)</f>
        <v>0</v>
      </c>
      <c r="BH874" s="237">
        <f>IF(N874="sníž. přenesená",J874,0)</f>
        <v>0</v>
      </c>
      <c r="BI874" s="237">
        <f>IF(N874="nulová",J874,0)</f>
        <v>0</v>
      </c>
      <c r="BJ874" s="17" t="s">
        <v>21</v>
      </c>
      <c r="BK874" s="237">
        <f>ROUND(I874*H874,2)</f>
        <v>0</v>
      </c>
      <c r="BL874" s="17" t="s">
        <v>346</v>
      </c>
      <c r="BM874" s="236" t="s">
        <v>1431</v>
      </c>
    </row>
    <row r="875" spans="2:65" s="1" customFormat="1" ht="24" customHeight="1">
      <c r="B875" s="38"/>
      <c r="C875" s="225" t="s">
        <v>1432</v>
      </c>
      <c r="D875" s="225" t="s">
        <v>259</v>
      </c>
      <c r="E875" s="226" t="s">
        <v>1433</v>
      </c>
      <c r="F875" s="227" t="s">
        <v>1434</v>
      </c>
      <c r="G875" s="228" t="s">
        <v>661</v>
      </c>
      <c r="H875" s="229">
        <v>1</v>
      </c>
      <c r="I875" s="230"/>
      <c r="J875" s="231">
        <f>ROUND(I875*H875,2)</f>
        <v>0</v>
      </c>
      <c r="K875" s="227" t="s">
        <v>1</v>
      </c>
      <c r="L875" s="43"/>
      <c r="M875" s="232" t="s">
        <v>1</v>
      </c>
      <c r="N875" s="233" t="s">
        <v>45</v>
      </c>
      <c r="O875" s="86"/>
      <c r="P875" s="234">
        <f>O875*H875</f>
        <v>0</v>
      </c>
      <c r="Q875" s="234">
        <v>0.1149</v>
      </c>
      <c r="R875" s="234">
        <f>Q875*H875</f>
        <v>0.1149</v>
      </c>
      <c r="S875" s="234">
        <v>0</v>
      </c>
      <c r="T875" s="235">
        <f>S875*H875</f>
        <v>0</v>
      </c>
      <c r="AR875" s="236" t="s">
        <v>346</v>
      </c>
      <c r="AT875" s="236" t="s">
        <v>259</v>
      </c>
      <c r="AU875" s="236" t="s">
        <v>89</v>
      </c>
      <c r="AY875" s="17" t="s">
        <v>257</v>
      </c>
      <c r="BE875" s="237">
        <f>IF(N875="základní",J875,0)</f>
        <v>0</v>
      </c>
      <c r="BF875" s="237">
        <f>IF(N875="snížená",J875,0)</f>
        <v>0</v>
      </c>
      <c r="BG875" s="237">
        <f>IF(N875="zákl. přenesená",J875,0)</f>
        <v>0</v>
      </c>
      <c r="BH875" s="237">
        <f>IF(N875="sníž. přenesená",J875,0)</f>
        <v>0</v>
      </c>
      <c r="BI875" s="237">
        <f>IF(N875="nulová",J875,0)</f>
        <v>0</v>
      </c>
      <c r="BJ875" s="17" t="s">
        <v>21</v>
      </c>
      <c r="BK875" s="237">
        <f>ROUND(I875*H875,2)</f>
        <v>0</v>
      </c>
      <c r="BL875" s="17" t="s">
        <v>346</v>
      </c>
      <c r="BM875" s="236" t="s">
        <v>1435</v>
      </c>
    </row>
    <row r="876" spans="2:65" s="1" customFormat="1" ht="24" customHeight="1">
      <c r="B876" s="38"/>
      <c r="C876" s="225" t="s">
        <v>1436</v>
      </c>
      <c r="D876" s="225" t="s">
        <v>259</v>
      </c>
      <c r="E876" s="226" t="s">
        <v>1437</v>
      </c>
      <c r="F876" s="227" t="s">
        <v>1438</v>
      </c>
      <c r="G876" s="228" t="s">
        <v>661</v>
      </c>
      <c r="H876" s="229">
        <v>12</v>
      </c>
      <c r="I876" s="230"/>
      <c r="J876" s="231">
        <f>ROUND(I876*H876,2)</f>
        <v>0</v>
      </c>
      <c r="K876" s="227" t="s">
        <v>1</v>
      </c>
      <c r="L876" s="43"/>
      <c r="M876" s="232" t="s">
        <v>1</v>
      </c>
      <c r="N876" s="233" t="s">
        <v>45</v>
      </c>
      <c r="O876" s="86"/>
      <c r="P876" s="234">
        <f>O876*H876</f>
        <v>0</v>
      </c>
      <c r="Q876" s="234">
        <v>0.0976</v>
      </c>
      <c r="R876" s="234">
        <f>Q876*H876</f>
        <v>1.1712</v>
      </c>
      <c r="S876" s="234">
        <v>0</v>
      </c>
      <c r="T876" s="235">
        <f>S876*H876</f>
        <v>0</v>
      </c>
      <c r="AR876" s="236" t="s">
        <v>346</v>
      </c>
      <c r="AT876" s="236" t="s">
        <v>259</v>
      </c>
      <c r="AU876" s="236" t="s">
        <v>89</v>
      </c>
      <c r="AY876" s="17" t="s">
        <v>257</v>
      </c>
      <c r="BE876" s="237">
        <f>IF(N876="základní",J876,0)</f>
        <v>0</v>
      </c>
      <c r="BF876" s="237">
        <f>IF(N876="snížená",J876,0)</f>
        <v>0</v>
      </c>
      <c r="BG876" s="237">
        <f>IF(N876="zákl. přenesená",J876,0)</f>
        <v>0</v>
      </c>
      <c r="BH876" s="237">
        <f>IF(N876="sníž. přenesená",J876,0)</f>
        <v>0</v>
      </c>
      <c r="BI876" s="237">
        <f>IF(N876="nulová",J876,0)</f>
        <v>0</v>
      </c>
      <c r="BJ876" s="17" t="s">
        <v>21</v>
      </c>
      <c r="BK876" s="237">
        <f>ROUND(I876*H876,2)</f>
        <v>0</v>
      </c>
      <c r="BL876" s="17" t="s">
        <v>346</v>
      </c>
      <c r="BM876" s="236" t="s">
        <v>1439</v>
      </c>
    </row>
    <row r="877" spans="2:65" s="1" customFormat="1" ht="24" customHeight="1">
      <c r="B877" s="38"/>
      <c r="C877" s="225" t="s">
        <v>1440</v>
      </c>
      <c r="D877" s="225" t="s">
        <v>259</v>
      </c>
      <c r="E877" s="226" t="s">
        <v>1441</v>
      </c>
      <c r="F877" s="227" t="s">
        <v>1442</v>
      </c>
      <c r="G877" s="228" t="s">
        <v>661</v>
      </c>
      <c r="H877" s="229">
        <v>6</v>
      </c>
      <c r="I877" s="230"/>
      <c r="J877" s="231">
        <f>ROUND(I877*H877,2)</f>
        <v>0</v>
      </c>
      <c r="K877" s="227" t="s">
        <v>263</v>
      </c>
      <c r="L877" s="43"/>
      <c r="M877" s="232" t="s">
        <v>1</v>
      </c>
      <c r="N877" s="233" t="s">
        <v>45</v>
      </c>
      <c r="O877" s="86"/>
      <c r="P877" s="234">
        <f>O877*H877</f>
        <v>0</v>
      </c>
      <c r="Q877" s="234">
        <v>0</v>
      </c>
      <c r="R877" s="234">
        <f>Q877*H877</f>
        <v>0</v>
      </c>
      <c r="S877" s="234">
        <v>0</v>
      </c>
      <c r="T877" s="235">
        <f>S877*H877</f>
        <v>0</v>
      </c>
      <c r="AR877" s="236" t="s">
        <v>346</v>
      </c>
      <c r="AT877" s="236" t="s">
        <v>259</v>
      </c>
      <c r="AU877" s="236" t="s">
        <v>89</v>
      </c>
      <c r="AY877" s="17" t="s">
        <v>257</v>
      </c>
      <c r="BE877" s="237">
        <f>IF(N877="základní",J877,0)</f>
        <v>0</v>
      </c>
      <c r="BF877" s="237">
        <f>IF(N877="snížená",J877,0)</f>
        <v>0</v>
      </c>
      <c r="BG877" s="237">
        <f>IF(N877="zákl. přenesená",J877,0)</f>
        <v>0</v>
      </c>
      <c r="BH877" s="237">
        <f>IF(N877="sníž. přenesená",J877,0)</f>
        <v>0</v>
      </c>
      <c r="BI877" s="237">
        <f>IF(N877="nulová",J877,0)</f>
        <v>0</v>
      </c>
      <c r="BJ877" s="17" t="s">
        <v>21</v>
      </c>
      <c r="BK877" s="237">
        <f>ROUND(I877*H877,2)</f>
        <v>0</v>
      </c>
      <c r="BL877" s="17" t="s">
        <v>346</v>
      </c>
      <c r="BM877" s="236" t="s">
        <v>1443</v>
      </c>
    </row>
    <row r="878" spans="2:65" s="1" customFormat="1" ht="24" customHeight="1">
      <c r="B878" s="38"/>
      <c r="C878" s="225" t="s">
        <v>1444</v>
      </c>
      <c r="D878" s="225" t="s">
        <v>259</v>
      </c>
      <c r="E878" s="226" t="s">
        <v>1445</v>
      </c>
      <c r="F878" s="227" t="s">
        <v>1446</v>
      </c>
      <c r="G878" s="228" t="s">
        <v>661</v>
      </c>
      <c r="H878" s="229">
        <v>3</v>
      </c>
      <c r="I878" s="230"/>
      <c r="J878" s="231">
        <f>ROUND(I878*H878,2)</f>
        <v>0</v>
      </c>
      <c r="K878" s="227" t="s">
        <v>263</v>
      </c>
      <c r="L878" s="43"/>
      <c r="M878" s="232" t="s">
        <v>1</v>
      </c>
      <c r="N878" s="233" t="s">
        <v>45</v>
      </c>
      <c r="O878" s="86"/>
      <c r="P878" s="234">
        <f>O878*H878</f>
        <v>0</v>
      </c>
      <c r="Q878" s="234">
        <v>0</v>
      </c>
      <c r="R878" s="234">
        <f>Q878*H878</f>
        <v>0</v>
      </c>
      <c r="S878" s="234">
        <v>0</v>
      </c>
      <c r="T878" s="235">
        <f>S878*H878</f>
        <v>0</v>
      </c>
      <c r="AR878" s="236" t="s">
        <v>346</v>
      </c>
      <c r="AT878" s="236" t="s">
        <v>259</v>
      </c>
      <c r="AU878" s="236" t="s">
        <v>89</v>
      </c>
      <c r="AY878" s="17" t="s">
        <v>257</v>
      </c>
      <c r="BE878" s="237">
        <f>IF(N878="základní",J878,0)</f>
        <v>0</v>
      </c>
      <c r="BF878" s="237">
        <f>IF(N878="snížená",J878,0)</f>
        <v>0</v>
      </c>
      <c r="BG878" s="237">
        <f>IF(N878="zákl. přenesená",J878,0)</f>
        <v>0</v>
      </c>
      <c r="BH878" s="237">
        <f>IF(N878="sníž. přenesená",J878,0)</f>
        <v>0</v>
      </c>
      <c r="BI878" s="237">
        <f>IF(N878="nulová",J878,0)</f>
        <v>0</v>
      </c>
      <c r="BJ878" s="17" t="s">
        <v>21</v>
      </c>
      <c r="BK878" s="237">
        <f>ROUND(I878*H878,2)</f>
        <v>0</v>
      </c>
      <c r="BL878" s="17" t="s">
        <v>346</v>
      </c>
      <c r="BM878" s="236" t="s">
        <v>1447</v>
      </c>
    </row>
    <row r="879" spans="2:65" s="1" customFormat="1" ht="24" customHeight="1">
      <c r="B879" s="38"/>
      <c r="C879" s="225" t="s">
        <v>1448</v>
      </c>
      <c r="D879" s="225" t="s">
        <v>259</v>
      </c>
      <c r="E879" s="226" t="s">
        <v>1449</v>
      </c>
      <c r="F879" s="227" t="s">
        <v>1450</v>
      </c>
      <c r="G879" s="228" t="s">
        <v>661</v>
      </c>
      <c r="H879" s="229">
        <v>12</v>
      </c>
      <c r="I879" s="230"/>
      <c r="J879" s="231">
        <f>ROUND(I879*H879,2)</f>
        <v>0</v>
      </c>
      <c r="K879" s="227" t="s">
        <v>263</v>
      </c>
      <c r="L879" s="43"/>
      <c r="M879" s="232" t="s">
        <v>1</v>
      </c>
      <c r="N879" s="233" t="s">
        <v>45</v>
      </c>
      <c r="O879" s="86"/>
      <c r="P879" s="234">
        <f>O879*H879</f>
        <v>0</v>
      </c>
      <c r="Q879" s="234">
        <v>0</v>
      </c>
      <c r="R879" s="234">
        <f>Q879*H879</f>
        <v>0</v>
      </c>
      <c r="S879" s="234">
        <v>0</v>
      </c>
      <c r="T879" s="235">
        <f>S879*H879</f>
        <v>0</v>
      </c>
      <c r="AR879" s="236" t="s">
        <v>346</v>
      </c>
      <c r="AT879" s="236" t="s">
        <v>259</v>
      </c>
      <c r="AU879" s="236" t="s">
        <v>89</v>
      </c>
      <c r="AY879" s="17" t="s">
        <v>257</v>
      </c>
      <c r="BE879" s="237">
        <f>IF(N879="základní",J879,0)</f>
        <v>0</v>
      </c>
      <c r="BF879" s="237">
        <f>IF(N879="snížená",J879,0)</f>
        <v>0</v>
      </c>
      <c r="BG879" s="237">
        <f>IF(N879="zákl. přenesená",J879,0)</f>
        <v>0</v>
      </c>
      <c r="BH879" s="237">
        <f>IF(N879="sníž. přenesená",J879,0)</f>
        <v>0</v>
      </c>
      <c r="BI879" s="237">
        <f>IF(N879="nulová",J879,0)</f>
        <v>0</v>
      </c>
      <c r="BJ879" s="17" t="s">
        <v>21</v>
      </c>
      <c r="BK879" s="237">
        <f>ROUND(I879*H879,2)</f>
        <v>0</v>
      </c>
      <c r="BL879" s="17" t="s">
        <v>346</v>
      </c>
      <c r="BM879" s="236" t="s">
        <v>1451</v>
      </c>
    </row>
    <row r="880" spans="2:65" s="1" customFormat="1" ht="24" customHeight="1">
      <c r="B880" s="38"/>
      <c r="C880" s="225" t="s">
        <v>1452</v>
      </c>
      <c r="D880" s="225" t="s">
        <v>259</v>
      </c>
      <c r="E880" s="226" t="s">
        <v>1453</v>
      </c>
      <c r="F880" s="227" t="s">
        <v>1454</v>
      </c>
      <c r="G880" s="228" t="s">
        <v>661</v>
      </c>
      <c r="H880" s="229">
        <v>1</v>
      </c>
      <c r="I880" s="230"/>
      <c r="J880" s="231">
        <f>ROUND(I880*H880,2)</f>
        <v>0</v>
      </c>
      <c r="K880" s="227" t="s">
        <v>263</v>
      </c>
      <c r="L880" s="43"/>
      <c r="M880" s="232" t="s">
        <v>1</v>
      </c>
      <c r="N880" s="233" t="s">
        <v>45</v>
      </c>
      <c r="O880" s="86"/>
      <c r="P880" s="234">
        <f>O880*H880</f>
        <v>0</v>
      </c>
      <c r="Q880" s="234">
        <v>0</v>
      </c>
      <c r="R880" s="234">
        <f>Q880*H880</f>
        <v>0</v>
      </c>
      <c r="S880" s="234">
        <v>0</v>
      </c>
      <c r="T880" s="235">
        <f>S880*H880</f>
        <v>0</v>
      </c>
      <c r="AR880" s="236" t="s">
        <v>346</v>
      </c>
      <c r="AT880" s="236" t="s">
        <v>259</v>
      </c>
      <c r="AU880" s="236" t="s">
        <v>89</v>
      </c>
      <c r="AY880" s="17" t="s">
        <v>257</v>
      </c>
      <c r="BE880" s="237">
        <f>IF(N880="základní",J880,0)</f>
        <v>0</v>
      </c>
      <c r="BF880" s="237">
        <f>IF(N880="snížená",J880,0)</f>
        <v>0</v>
      </c>
      <c r="BG880" s="237">
        <f>IF(N880="zákl. přenesená",J880,0)</f>
        <v>0</v>
      </c>
      <c r="BH880" s="237">
        <f>IF(N880="sníž. přenesená",J880,0)</f>
        <v>0</v>
      </c>
      <c r="BI880" s="237">
        <f>IF(N880="nulová",J880,0)</f>
        <v>0</v>
      </c>
      <c r="BJ880" s="17" t="s">
        <v>21</v>
      </c>
      <c r="BK880" s="237">
        <f>ROUND(I880*H880,2)</f>
        <v>0</v>
      </c>
      <c r="BL880" s="17" t="s">
        <v>346</v>
      </c>
      <c r="BM880" s="236" t="s">
        <v>1455</v>
      </c>
    </row>
    <row r="881" spans="2:65" s="1" customFormat="1" ht="16.5" customHeight="1">
      <c r="B881" s="38"/>
      <c r="C881" s="225" t="s">
        <v>1456</v>
      </c>
      <c r="D881" s="225" t="s">
        <v>259</v>
      </c>
      <c r="E881" s="226" t="s">
        <v>1457</v>
      </c>
      <c r="F881" s="227" t="s">
        <v>1458</v>
      </c>
      <c r="G881" s="228" t="s">
        <v>661</v>
      </c>
      <c r="H881" s="229">
        <v>46</v>
      </c>
      <c r="I881" s="230"/>
      <c r="J881" s="231">
        <f>ROUND(I881*H881,2)</f>
        <v>0</v>
      </c>
      <c r="K881" s="227" t="s">
        <v>263</v>
      </c>
      <c r="L881" s="43"/>
      <c r="M881" s="232" t="s">
        <v>1</v>
      </c>
      <c r="N881" s="233" t="s">
        <v>45</v>
      </c>
      <c r="O881" s="86"/>
      <c r="P881" s="234">
        <f>O881*H881</f>
        <v>0</v>
      </c>
      <c r="Q881" s="234">
        <v>0</v>
      </c>
      <c r="R881" s="234">
        <f>Q881*H881</f>
        <v>0</v>
      </c>
      <c r="S881" s="234">
        <v>0</v>
      </c>
      <c r="T881" s="235">
        <f>S881*H881</f>
        <v>0</v>
      </c>
      <c r="AR881" s="236" t="s">
        <v>346</v>
      </c>
      <c r="AT881" s="236" t="s">
        <v>259</v>
      </c>
      <c r="AU881" s="236" t="s">
        <v>89</v>
      </c>
      <c r="AY881" s="17" t="s">
        <v>257</v>
      </c>
      <c r="BE881" s="237">
        <f>IF(N881="základní",J881,0)</f>
        <v>0</v>
      </c>
      <c r="BF881" s="237">
        <f>IF(N881="snížená",J881,0)</f>
        <v>0</v>
      </c>
      <c r="BG881" s="237">
        <f>IF(N881="zákl. přenesená",J881,0)</f>
        <v>0</v>
      </c>
      <c r="BH881" s="237">
        <f>IF(N881="sníž. přenesená",J881,0)</f>
        <v>0</v>
      </c>
      <c r="BI881" s="237">
        <f>IF(N881="nulová",J881,0)</f>
        <v>0</v>
      </c>
      <c r="BJ881" s="17" t="s">
        <v>21</v>
      </c>
      <c r="BK881" s="237">
        <f>ROUND(I881*H881,2)</f>
        <v>0</v>
      </c>
      <c r="BL881" s="17" t="s">
        <v>346</v>
      </c>
      <c r="BM881" s="236" t="s">
        <v>1459</v>
      </c>
    </row>
    <row r="882" spans="2:65" s="1" customFormat="1" ht="16.5" customHeight="1">
      <c r="B882" s="38"/>
      <c r="C882" s="225" t="s">
        <v>1460</v>
      </c>
      <c r="D882" s="225" t="s">
        <v>259</v>
      </c>
      <c r="E882" s="226" t="s">
        <v>1461</v>
      </c>
      <c r="F882" s="227" t="s">
        <v>1462</v>
      </c>
      <c r="G882" s="228" t="s">
        <v>262</v>
      </c>
      <c r="H882" s="229">
        <v>250</v>
      </c>
      <c r="I882" s="230"/>
      <c r="J882" s="231">
        <f>ROUND(I882*H882,2)</f>
        <v>0</v>
      </c>
      <c r="K882" s="227" t="s">
        <v>263</v>
      </c>
      <c r="L882" s="43"/>
      <c r="M882" s="232" t="s">
        <v>1</v>
      </c>
      <c r="N882" s="233" t="s">
        <v>45</v>
      </c>
      <c r="O882" s="86"/>
      <c r="P882" s="234">
        <f>O882*H882</f>
        <v>0</v>
      </c>
      <c r="Q882" s="234">
        <v>0</v>
      </c>
      <c r="R882" s="234">
        <f>Q882*H882</f>
        <v>0</v>
      </c>
      <c r="S882" s="234">
        <v>0</v>
      </c>
      <c r="T882" s="235">
        <f>S882*H882</f>
        <v>0</v>
      </c>
      <c r="AR882" s="236" t="s">
        <v>346</v>
      </c>
      <c r="AT882" s="236" t="s">
        <v>259</v>
      </c>
      <c r="AU882" s="236" t="s">
        <v>89</v>
      </c>
      <c r="AY882" s="17" t="s">
        <v>257</v>
      </c>
      <c r="BE882" s="237">
        <f>IF(N882="základní",J882,0)</f>
        <v>0</v>
      </c>
      <c r="BF882" s="237">
        <f>IF(N882="snížená",J882,0)</f>
        <v>0</v>
      </c>
      <c r="BG882" s="237">
        <f>IF(N882="zákl. přenesená",J882,0)</f>
        <v>0</v>
      </c>
      <c r="BH882" s="237">
        <f>IF(N882="sníž. přenesená",J882,0)</f>
        <v>0</v>
      </c>
      <c r="BI882" s="237">
        <f>IF(N882="nulová",J882,0)</f>
        <v>0</v>
      </c>
      <c r="BJ882" s="17" t="s">
        <v>21</v>
      </c>
      <c r="BK882" s="237">
        <f>ROUND(I882*H882,2)</f>
        <v>0</v>
      </c>
      <c r="BL882" s="17" t="s">
        <v>346</v>
      </c>
      <c r="BM882" s="236" t="s">
        <v>1463</v>
      </c>
    </row>
    <row r="883" spans="2:65" s="1" customFormat="1" ht="24" customHeight="1">
      <c r="B883" s="38"/>
      <c r="C883" s="225" t="s">
        <v>1464</v>
      </c>
      <c r="D883" s="225" t="s">
        <v>259</v>
      </c>
      <c r="E883" s="226" t="s">
        <v>1465</v>
      </c>
      <c r="F883" s="227" t="s">
        <v>1466</v>
      </c>
      <c r="G883" s="228" t="s">
        <v>773</v>
      </c>
      <c r="H883" s="229">
        <v>1</v>
      </c>
      <c r="I883" s="230"/>
      <c r="J883" s="231">
        <f>ROUND(I883*H883,2)</f>
        <v>0</v>
      </c>
      <c r="K883" s="227" t="s">
        <v>1</v>
      </c>
      <c r="L883" s="43"/>
      <c r="M883" s="232" t="s">
        <v>1</v>
      </c>
      <c r="N883" s="233" t="s">
        <v>45</v>
      </c>
      <c r="O883" s="86"/>
      <c r="P883" s="234">
        <f>O883*H883</f>
        <v>0</v>
      </c>
      <c r="Q883" s="234">
        <v>0</v>
      </c>
      <c r="R883" s="234">
        <f>Q883*H883</f>
        <v>0</v>
      </c>
      <c r="S883" s="234">
        <v>0</v>
      </c>
      <c r="T883" s="235">
        <f>S883*H883</f>
        <v>0</v>
      </c>
      <c r="AR883" s="236" t="s">
        <v>346</v>
      </c>
      <c r="AT883" s="236" t="s">
        <v>259</v>
      </c>
      <c r="AU883" s="236" t="s">
        <v>89</v>
      </c>
      <c r="AY883" s="17" t="s">
        <v>257</v>
      </c>
      <c r="BE883" s="237">
        <f>IF(N883="základní",J883,0)</f>
        <v>0</v>
      </c>
      <c r="BF883" s="237">
        <f>IF(N883="snížená",J883,0)</f>
        <v>0</v>
      </c>
      <c r="BG883" s="237">
        <f>IF(N883="zákl. přenesená",J883,0)</f>
        <v>0</v>
      </c>
      <c r="BH883" s="237">
        <f>IF(N883="sníž. přenesená",J883,0)</f>
        <v>0</v>
      </c>
      <c r="BI883" s="237">
        <f>IF(N883="nulová",J883,0)</f>
        <v>0</v>
      </c>
      <c r="BJ883" s="17" t="s">
        <v>21</v>
      </c>
      <c r="BK883" s="237">
        <f>ROUND(I883*H883,2)</f>
        <v>0</v>
      </c>
      <c r="BL883" s="17" t="s">
        <v>346</v>
      </c>
      <c r="BM883" s="236" t="s">
        <v>1467</v>
      </c>
    </row>
    <row r="884" spans="2:65" s="1" customFormat="1" ht="60" customHeight="1">
      <c r="B884" s="38"/>
      <c r="C884" s="225" t="s">
        <v>1468</v>
      </c>
      <c r="D884" s="225" t="s">
        <v>259</v>
      </c>
      <c r="E884" s="226" t="s">
        <v>1469</v>
      </c>
      <c r="F884" s="227" t="s">
        <v>1470</v>
      </c>
      <c r="G884" s="228" t="s">
        <v>773</v>
      </c>
      <c r="H884" s="229">
        <v>1</v>
      </c>
      <c r="I884" s="230"/>
      <c r="J884" s="231">
        <f>ROUND(I884*H884,2)</f>
        <v>0</v>
      </c>
      <c r="K884" s="227" t="s">
        <v>1</v>
      </c>
      <c r="L884" s="43"/>
      <c r="M884" s="232" t="s">
        <v>1</v>
      </c>
      <c r="N884" s="233" t="s">
        <v>45</v>
      </c>
      <c r="O884" s="86"/>
      <c r="P884" s="234">
        <f>O884*H884</f>
        <v>0</v>
      </c>
      <c r="Q884" s="234">
        <v>0</v>
      </c>
      <c r="R884" s="234">
        <f>Q884*H884</f>
        <v>0</v>
      </c>
      <c r="S884" s="234">
        <v>0</v>
      </c>
      <c r="T884" s="235">
        <f>S884*H884</f>
        <v>0</v>
      </c>
      <c r="AR884" s="236" t="s">
        <v>346</v>
      </c>
      <c r="AT884" s="236" t="s">
        <v>259</v>
      </c>
      <c r="AU884" s="236" t="s">
        <v>89</v>
      </c>
      <c r="AY884" s="17" t="s">
        <v>257</v>
      </c>
      <c r="BE884" s="237">
        <f>IF(N884="základní",J884,0)</f>
        <v>0</v>
      </c>
      <c r="BF884" s="237">
        <f>IF(N884="snížená",J884,0)</f>
        <v>0</v>
      </c>
      <c r="BG884" s="237">
        <f>IF(N884="zákl. přenesená",J884,0)</f>
        <v>0</v>
      </c>
      <c r="BH884" s="237">
        <f>IF(N884="sníž. přenesená",J884,0)</f>
        <v>0</v>
      </c>
      <c r="BI884" s="237">
        <f>IF(N884="nulová",J884,0)</f>
        <v>0</v>
      </c>
      <c r="BJ884" s="17" t="s">
        <v>21</v>
      </c>
      <c r="BK884" s="237">
        <f>ROUND(I884*H884,2)</f>
        <v>0</v>
      </c>
      <c r="BL884" s="17" t="s">
        <v>346</v>
      </c>
      <c r="BM884" s="236" t="s">
        <v>1471</v>
      </c>
    </row>
    <row r="885" spans="2:65" s="1" customFormat="1" ht="24" customHeight="1">
      <c r="B885" s="38"/>
      <c r="C885" s="225" t="s">
        <v>1472</v>
      </c>
      <c r="D885" s="225" t="s">
        <v>259</v>
      </c>
      <c r="E885" s="226" t="s">
        <v>1473</v>
      </c>
      <c r="F885" s="227" t="s">
        <v>1474</v>
      </c>
      <c r="G885" s="228" t="s">
        <v>305</v>
      </c>
      <c r="H885" s="229">
        <v>1.5</v>
      </c>
      <c r="I885" s="230"/>
      <c r="J885" s="231">
        <f>ROUND(I885*H885,2)</f>
        <v>0</v>
      </c>
      <c r="K885" s="227" t="s">
        <v>263</v>
      </c>
      <c r="L885" s="43"/>
      <c r="M885" s="232" t="s">
        <v>1</v>
      </c>
      <c r="N885" s="233" t="s">
        <v>45</v>
      </c>
      <c r="O885" s="86"/>
      <c r="P885" s="234">
        <f>O885*H885</f>
        <v>0</v>
      </c>
      <c r="Q885" s="234">
        <v>0</v>
      </c>
      <c r="R885" s="234">
        <f>Q885*H885</f>
        <v>0</v>
      </c>
      <c r="S885" s="234">
        <v>0</v>
      </c>
      <c r="T885" s="235">
        <f>S885*H885</f>
        <v>0</v>
      </c>
      <c r="AR885" s="236" t="s">
        <v>346</v>
      </c>
      <c r="AT885" s="236" t="s">
        <v>259</v>
      </c>
      <c r="AU885" s="236" t="s">
        <v>89</v>
      </c>
      <c r="AY885" s="17" t="s">
        <v>257</v>
      </c>
      <c r="BE885" s="237">
        <f>IF(N885="základní",J885,0)</f>
        <v>0</v>
      </c>
      <c r="BF885" s="237">
        <f>IF(N885="snížená",J885,0)</f>
        <v>0</v>
      </c>
      <c r="BG885" s="237">
        <f>IF(N885="zákl. přenesená",J885,0)</f>
        <v>0</v>
      </c>
      <c r="BH885" s="237">
        <f>IF(N885="sníž. přenesená",J885,0)</f>
        <v>0</v>
      </c>
      <c r="BI885" s="237">
        <f>IF(N885="nulová",J885,0)</f>
        <v>0</v>
      </c>
      <c r="BJ885" s="17" t="s">
        <v>21</v>
      </c>
      <c r="BK885" s="237">
        <f>ROUND(I885*H885,2)</f>
        <v>0</v>
      </c>
      <c r="BL885" s="17" t="s">
        <v>346</v>
      </c>
      <c r="BM885" s="236" t="s">
        <v>1475</v>
      </c>
    </row>
    <row r="886" spans="2:63" s="11" customFormat="1" ht="22.8" customHeight="1">
      <c r="B886" s="209"/>
      <c r="C886" s="210"/>
      <c r="D886" s="211" t="s">
        <v>79</v>
      </c>
      <c r="E886" s="223" t="s">
        <v>1476</v>
      </c>
      <c r="F886" s="223" t="s">
        <v>1477</v>
      </c>
      <c r="G886" s="210"/>
      <c r="H886" s="210"/>
      <c r="I886" s="213"/>
      <c r="J886" s="224">
        <f>BK886</f>
        <v>0</v>
      </c>
      <c r="K886" s="210"/>
      <c r="L886" s="215"/>
      <c r="M886" s="216"/>
      <c r="N886" s="217"/>
      <c r="O886" s="217"/>
      <c r="P886" s="218">
        <f>SUM(P887:P895)</f>
        <v>0</v>
      </c>
      <c r="Q886" s="217"/>
      <c r="R886" s="218">
        <f>SUM(R887:R895)</f>
        <v>0.0048000000000000004</v>
      </c>
      <c r="S886" s="217"/>
      <c r="T886" s="219">
        <f>SUM(T887:T895)</f>
        <v>0</v>
      </c>
      <c r="AR886" s="220" t="s">
        <v>89</v>
      </c>
      <c r="AT886" s="221" t="s">
        <v>79</v>
      </c>
      <c r="AU886" s="221" t="s">
        <v>21</v>
      </c>
      <c r="AY886" s="220" t="s">
        <v>257</v>
      </c>
      <c r="BK886" s="222">
        <f>SUM(BK887:BK895)</f>
        <v>0</v>
      </c>
    </row>
    <row r="887" spans="2:65" s="1" customFormat="1" ht="24" customHeight="1">
      <c r="B887" s="38"/>
      <c r="C887" s="225" t="s">
        <v>1478</v>
      </c>
      <c r="D887" s="225" t="s">
        <v>259</v>
      </c>
      <c r="E887" s="226" t="s">
        <v>1479</v>
      </c>
      <c r="F887" s="227" t="s">
        <v>1480</v>
      </c>
      <c r="G887" s="228" t="s">
        <v>454</v>
      </c>
      <c r="H887" s="229">
        <v>40</v>
      </c>
      <c r="I887" s="230"/>
      <c r="J887" s="231">
        <f>ROUND(I887*H887,2)</f>
        <v>0</v>
      </c>
      <c r="K887" s="227" t="s">
        <v>263</v>
      </c>
      <c r="L887" s="43"/>
      <c r="M887" s="232" t="s">
        <v>1</v>
      </c>
      <c r="N887" s="233" t="s">
        <v>45</v>
      </c>
      <c r="O887" s="86"/>
      <c r="P887" s="234">
        <f>O887*H887</f>
        <v>0</v>
      </c>
      <c r="Q887" s="234">
        <v>0</v>
      </c>
      <c r="R887" s="234">
        <f>Q887*H887</f>
        <v>0</v>
      </c>
      <c r="S887" s="234">
        <v>0</v>
      </c>
      <c r="T887" s="235">
        <f>S887*H887</f>
        <v>0</v>
      </c>
      <c r="AR887" s="236" t="s">
        <v>346</v>
      </c>
      <c r="AT887" s="236" t="s">
        <v>259</v>
      </c>
      <c r="AU887" s="236" t="s">
        <v>89</v>
      </c>
      <c r="AY887" s="17" t="s">
        <v>257</v>
      </c>
      <c r="BE887" s="237">
        <f>IF(N887="základní",J887,0)</f>
        <v>0</v>
      </c>
      <c r="BF887" s="237">
        <f>IF(N887="snížená",J887,0)</f>
        <v>0</v>
      </c>
      <c r="BG887" s="237">
        <f>IF(N887="zákl. přenesená",J887,0)</f>
        <v>0</v>
      </c>
      <c r="BH887" s="237">
        <f>IF(N887="sníž. přenesená",J887,0)</f>
        <v>0</v>
      </c>
      <c r="BI887" s="237">
        <f>IF(N887="nulová",J887,0)</f>
        <v>0</v>
      </c>
      <c r="BJ887" s="17" t="s">
        <v>21</v>
      </c>
      <c r="BK887" s="237">
        <f>ROUND(I887*H887,2)</f>
        <v>0</v>
      </c>
      <c r="BL887" s="17" t="s">
        <v>346</v>
      </c>
      <c r="BM887" s="236" t="s">
        <v>1481</v>
      </c>
    </row>
    <row r="888" spans="2:65" s="1" customFormat="1" ht="16.5" customHeight="1">
      <c r="B888" s="38"/>
      <c r="C888" s="282" t="s">
        <v>1482</v>
      </c>
      <c r="D888" s="282" t="s">
        <v>314</v>
      </c>
      <c r="E888" s="283" t="s">
        <v>1483</v>
      </c>
      <c r="F888" s="284" t="s">
        <v>1484</v>
      </c>
      <c r="G888" s="285" t="s">
        <v>454</v>
      </c>
      <c r="H888" s="286">
        <v>40</v>
      </c>
      <c r="I888" s="287"/>
      <c r="J888" s="288">
        <f>ROUND(I888*H888,2)</f>
        <v>0</v>
      </c>
      <c r="K888" s="284" t="s">
        <v>263</v>
      </c>
      <c r="L888" s="289"/>
      <c r="M888" s="290" t="s">
        <v>1</v>
      </c>
      <c r="N888" s="291" t="s">
        <v>45</v>
      </c>
      <c r="O888" s="86"/>
      <c r="P888" s="234">
        <f>O888*H888</f>
        <v>0</v>
      </c>
      <c r="Q888" s="234">
        <v>0.00012</v>
      </c>
      <c r="R888" s="234">
        <f>Q888*H888</f>
        <v>0.0048000000000000004</v>
      </c>
      <c r="S888" s="234">
        <v>0</v>
      </c>
      <c r="T888" s="235">
        <f>S888*H888</f>
        <v>0</v>
      </c>
      <c r="AR888" s="236" t="s">
        <v>429</v>
      </c>
      <c r="AT888" s="236" t="s">
        <v>314</v>
      </c>
      <c r="AU888" s="236" t="s">
        <v>89</v>
      </c>
      <c r="AY888" s="17" t="s">
        <v>257</v>
      </c>
      <c r="BE888" s="237">
        <f>IF(N888="základní",J888,0)</f>
        <v>0</v>
      </c>
      <c r="BF888" s="237">
        <f>IF(N888="snížená",J888,0)</f>
        <v>0</v>
      </c>
      <c r="BG888" s="237">
        <f>IF(N888="zákl. přenesená",J888,0)</f>
        <v>0</v>
      </c>
      <c r="BH888" s="237">
        <f>IF(N888="sníž. přenesená",J888,0)</f>
        <v>0</v>
      </c>
      <c r="BI888" s="237">
        <f>IF(N888="nulová",J888,0)</f>
        <v>0</v>
      </c>
      <c r="BJ888" s="17" t="s">
        <v>21</v>
      </c>
      <c r="BK888" s="237">
        <f>ROUND(I888*H888,2)</f>
        <v>0</v>
      </c>
      <c r="BL888" s="17" t="s">
        <v>346</v>
      </c>
      <c r="BM888" s="236" t="s">
        <v>1485</v>
      </c>
    </row>
    <row r="889" spans="2:65" s="1" customFormat="1" ht="36" customHeight="1">
      <c r="B889" s="38"/>
      <c r="C889" s="282" t="s">
        <v>1486</v>
      </c>
      <c r="D889" s="282" t="s">
        <v>314</v>
      </c>
      <c r="E889" s="283" t="s">
        <v>1487</v>
      </c>
      <c r="F889" s="284" t="s">
        <v>1488</v>
      </c>
      <c r="G889" s="285" t="s">
        <v>661</v>
      </c>
      <c r="H889" s="286">
        <v>54</v>
      </c>
      <c r="I889" s="287"/>
      <c r="J889" s="288">
        <f>ROUND(I889*H889,2)</f>
        <v>0</v>
      </c>
      <c r="K889" s="284" t="s">
        <v>1</v>
      </c>
      <c r="L889" s="289"/>
      <c r="M889" s="290" t="s">
        <v>1</v>
      </c>
      <c r="N889" s="291" t="s">
        <v>45</v>
      </c>
      <c r="O889" s="86"/>
      <c r="P889" s="234">
        <f>O889*H889</f>
        <v>0</v>
      </c>
      <c r="Q889" s="234">
        <v>0</v>
      </c>
      <c r="R889" s="234">
        <f>Q889*H889</f>
        <v>0</v>
      </c>
      <c r="S889" s="234">
        <v>0</v>
      </c>
      <c r="T889" s="235">
        <f>S889*H889</f>
        <v>0</v>
      </c>
      <c r="AR889" s="236" t="s">
        <v>429</v>
      </c>
      <c r="AT889" s="236" t="s">
        <v>314</v>
      </c>
      <c r="AU889" s="236" t="s">
        <v>89</v>
      </c>
      <c r="AY889" s="17" t="s">
        <v>257</v>
      </c>
      <c r="BE889" s="237">
        <f>IF(N889="základní",J889,0)</f>
        <v>0</v>
      </c>
      <c r="BF889" s="237">
        <f>IF(N889="snížená",J889,0)</f>
        <v>0</v>
      </c>
      <c r="BG889" s="237">
        <f>IF(N889="zákl. přenesená",J889,0)</f>
        <v>0</v>
      </c>
      <c r="BH889" s="237">
        <f>IF(N889="sníž. přenesená",J889,0)</f>
        <v>0</v>
      </c>
      <c r="BI889" s="237">
        <f>IF(N889="nulová",J889,0)</f>
        <v>0</v>
      </c>
      <c r="BJ889" s="17" t="s">
        <v>21</v>
      </c>
      <c r="BK889" s="237">
        <f>ROUND(I889*H889,2)</f>
        <v>0</v>
      </c>
      <c r="BL889" s="17" t="s">
        <v>346</v>
      </c>
      <c r="BM889" s="236" t="s">
        <v>1489</v>
      </c>
    </row>
    <row r="890" spans="2:65" s="1" customFormat="1" ht="36" customHeight="1">
      <c r="B890" s="38"/>
      <c r="C890" s="282" t="s">
        <v>1490</v>
      </c>
      <c r="D890" s="282" t="s">
        <v>314</v>
      </c>
      <c r="E890" s="283" t="s">
        <v>1491</v>
      </c>
      <c r="F890" s="284" t="s">
        <v>1492</v>
      </c>
      <c r="G890" s="285" t="s">
        <v>661</v>
      </c>
      <c r="H890" s="286">
        <v>56</v>
      </c>
      <c r="I890" s="287"/>
      <c r="J890" s="288">
        <f>ROUND(I890*H890,2)</f>
        <v>0</v>
      </c>
      <c r="K890" s="284" t="s">
        <v>1</v>
      </c>
      <c r="L890" s="289"/>
      <c r="M890" s="290" t="s">
        <v>1</v>
      </c>
      <c r="N890" s="291" t="s">
        <v>45</v>
      </c>
      <c r="O890" s="86"/>
      <c r="P890" s="234">
        <f>O890*H890</f>
        <v>0</v>
      </c>
      <c r="Q890" s="234">
        <v>0</v>
      </c>
      <c r="R890" s="234">
        <f>Q890*H890</f>
        <v>0</v>
      </c>
      <c r="S890" s="234">
        <v>0</v>
      </c>
      <c r="T890" s="235">
        <f>S890*H890</f>
        <v>0</v>
      </c>
      <c r="AR890" s="236" t="s">
        <v>429</v>
      </c>
      <c r="AT890" s="236" t="s">
        <v>314</v>
      </c>
      <c r="AU890" s="236" t="s">
        <v>89</v>
      </c>
      <c r="AY890" s="17" t="s">
        <v>257</v>
      </c>
      <c r="BE890" s="237">
        <f>IF(N890="základní",J890,0)</f>
        <v>0</v>
      </c>
      <c r="BF890" s="237">
        <f>IF(N890="snížená",J890,0)</f>
        <v>0</v>
      </c>
      <c r="BG890" s="237">
        <f>IF(N890="zákl. přenesená",J890,0)</f>
        <v>0</v>
      </c>
      <c r="BH890" s="237">
        <f>IF(N890="sníž. přenesená",J890,0)</f>
        <v>0</v>
      </c>
      <c r="BI890" s="237">
        <f>IF(N890="nulová",J890,0)</f>
        <v>0</v>
      </c>
      <c r="BJ890" s="17" t="s">
        <v>21</v>
      </c>
      <c r="BK890" s="237">
        <f>ROUND(I890*H890,2)</f>
        <v>0</v>
      </c>
      <c r="BL890" s="17" t="s">
        <v>346</v>
      </c>
      <c r="BM890" s="236" t="s">
        <v>1493</v>
      </c>
    </row>
    <row r="891" spans="2:65" s="1" customFormat="1" ht="24" customHeight="1">
      <c r="B891" s="38"/>
      <c r="C891" s="282" t="s">
        <v>1494</v>
      </c>
      <c r="D891" s="282" t="s">
        <v>314</v>
      </c>
      <c r="E891" s="283" t="s">
        <v>1495</v>
      </c>
      <c r="F891" s="284" t="s">
        <v>1496</v>
      </c>
      <c r="G891" s="285" t="s">
        <v>661</v>
      </c>
      <c r="H891" s="286">
        <v>28</v>
      </c>
      <c r="I891" s="287"/>
      <c r="J891" s="288">
        <f>ROUND(I891*H891,2)</f>
        <v>0</v>
      </c>
      <c r="K891" s="284" t="s">
        <v>1</v>
      </c>
      <c r="L891" s="289"/>
      <c r="M891" s="290" t="s">
        <v>1</v>
      </c>
      <c r="N891" s="291" t="s">
        <v>45</v>
      </c>
      <c r="O891" s="86"/>
      <c r="P891" s="234">
        <f>O891*H891</f>
        <v>0</v>
      </c>
      <c r="Q891" s="234">
        <v>0</v>
      </c>
      <c r="R891" s="234">
        <f>Q891*H891</f>
        <v>0</v>
      </c>
      <c r="S891" s="234">
        <v>0</v>
      </c>
      <c r="T891" s="235">
        <f>S891*H891</f>
        <v>0</v>
      </c>
      <c r="AR891" s="236" t="s">
        <v>429</v>
      </c>
      <c r="AT891" s="236" t="s">
        <v>314</v>
      </c>
      <c r="AU891" s="236" t="s">
        <v>89</v>
      </c>
      <c r="AY891" s="17" t="s">
        <v>257</v>
      </c>
      <c r="BE891" s="237">
        <f>IF(N891="základní",J891,0)</f>
        <v>0</v>
      </c>
      <c r="BF891" s="237">
        <f>IF(N891="snížená",J891,0)</f>
        <v>0</v>
      </c>
      <c r="BG891" s="237">
        <f>IF(N891="zákl. přenesená",J891,0)</f>
        <v>0</v>
      </c>
      <c r="BH891" s="237">
        <f>IF(N891="sníž. přenesená",J891,0)</f>
        <v>0</v>
      </c>
      <c r="BI891" s="237">
        <f>IF(N891="nulová",J891,0)</f>
        <v>0</v>
      </c>
      <c r="BJ891" s="17" t="s">
        <v>21</v>
      </c>
      <c r="BK891" s="237">
        <f>ROUND(I891*H891,2)</f>
        <v>0</v>
      </c>
      <c r="BL891" s="17" t="s">
        <v>346</v>
      </c>
      <c r="BM891" s="236" t="s">
        <v>1497</v>
      </c>
    </row>
    <row r="892" spans="2:65" s="1" customFormat="1" ht="36" customHeight="1">
      <c r="B892" s="38"/>
      <c r="C892" s="282" t="s">
        <v>1498</v>
      </c>
      <c r="D892" s="282" t="s">
        <v>314</v>
      </c>
      <c r="E892" s="283" t="s">
        <v>1499</v>
      </c>
      <c r="F892" s="284" t="s">
        <v>1500</v>
      </c>
      <c r="G892" s="285" t="s">
        <v>661</v>
      </c>
      <c r="H892" s="286">
        <v>4</v>
      </c>
      <c r="I892" s="287"/>
      <c r="J892" s="288">
        <f>ROUND(I892*H892,2)</f>
        <v>0</v>
      </c>
      <c r="K892" s="284" t="s">
        <v>1</v>
      </c>
      <c r="L892" s="289"/>
      <c r="M892" s="290" t="s">
        <v>1</v>
      </c>
      <c r="N892" s="291" t="s">
        <v>45</v>
      </c>
      <c r="O892" s="86"/>
      <c r="P892" s="234">
        <f>O892*H892</f>
        <v>0</v>
      </c>
      <c r="Q892" s="234">
        <v>0</v>
      </c>
      <c r="R892" s="234">
        <f>Q892*H892</f>
        <v>0</v>
      </c>
      <c r="S892" s="234">
        <v>0</v>
      </c>
      <c r="T892" s="235">
        <f>S892*H892</f>
        <v>0</v>
      </c>
      <c r="AR892" s="236" t="s">
        <v>429</v>
      </c>
      <c r="AT892" s="236" t="s">
        <v>314</v>
      </c>
      <c r="AU892" s="236" t="s">
        <v>89</v>
      </c>
      <c r="AY892" s="17" t="s">
        <v>257</v>
      </c>
      <c r="BE892" s="237">
        <f>IF(N892="základní",J892,0)</f>
        <v>0</v>
      </c>
      <c r="BF892" s="237">
        <f>IF(N892="snížená",J892,0)</f>
        <v>0</v>
      </c>
      <c r="BG892" s="237">
        <f>IF(N892="zákl. přenesená",J892,0)</f>
        <v>0</v>
      </c>
      <c r="BH892" s="237">
        <f>IF(N892="sníž. přenesená",J892,0)</f>
        <v>0</v>
      </c>
      <c r="BI892" s="237">
        <f>IF(N892="nulová",J892,0)</f>
        <v>0</v>
      </c>
      <c r="BJ892" s="17" t="s">
        <v>21</v>
      </c>
      <c r="BK892" s="237">
        <f>ROUND(I892*H892,2)</f>
        <v>0</v>
      </c>
      <c r="BL892" s="17" t="s">
        <v>346</v>
      </c>
      <c r="BM892" s="236" t="s">
        <v>1501</v>
      </c>
    </row>
    <row r="893" spans="2:65" s="1" customFormat="1" ht="16.5" customHeight="1">
      <c r="B893" s="38"/>
      <c r="C893" s="225" t="s">
        <v>1502</v>
      </c>
      <c r="D893" s="225" t="s">
        <v>259</v>
      </c>
      <c r="E893" s="226" t="s">
        <v>1503</v>
      </c>
      <c r="F893" s="227" t="s">
        <v>1504</v>
      </c>
      <c r="G893" s="228" t="s">
        <v>843</v>
      </c>
      <c r="H893" s="229">
        <v>147</v>
      </c>
      <c r="I893" s="230"/>
      <c r="J893" s="231">
        <f>ROUND(I893*H893,2)</f>
        <v>0</v>
      </c>
      <c r="K893" s="227" t="s">
        <v>1</v>
      </c>
      <c r="L893" s="43"/>
      <c r="M893" s="232" t="s">
        <v>1</v>
      </c>
      <c r="N893" s="233" t="s">
        <v>45</v>
      </c>
      <c r="O893" s="86"/>
      <c r="P893" s="234">
        <f>O893*H893</f>
        <v>0</v>
      </c>
      <c r="Q893" s="234">
        <v>0</v>
      </c>
      <c r="R893" s="234">
        <f>Q893*H893</f>
        <v>0</v>
      </c>
      <c r="S893" s="234">
        <v>0</v>
      </c>
      <c r="T893" s="235">
        <f>S893*H893</f>
        <v>0</v>
      </c>
      <c r="AR893" s="236" t="s">
        <v>346</v>
      </c>
      <c r="AT893" s="236" t="s">
        <v>259</v>
      </c>
      <c r="AU893" s="236" t="s">
        <v>89</v>
      </c>
      <c r="AY893" s="17" t="s">
        <v>257</v>
      </c>
      <c r="BE893" s="237">
        <f>IF(N893="základní",J893,0)</f>
        <v>0</v>
      </c>
      <c r="BF893" s="237">
        <f>IF(N893="snížená",J893,0)</f>
        <v>0</v>
      </c>
      <c r="BG893" s="237">
        <f>IF(N893="zákl. přenesená",J893,0)</f>
        <v>0</v>
      </c>
      <c r="BH893" s="237">
        <f>IF(N893="sníž. přenesená",J893,0)</f>
        <v>0</v>
      </c>
      <c r="BI893" s="237">
        <f>IF(N893="nulová",J893,0)</f>
        <v>0</v>
      </c>
      <c r="BJ893" s="17" t="s">
        <v>21</v>
      </c>
      <c r="BK893" s="237">
        <f>ROUND(I893*H893,2)</f>
        <v>0</v>
      </c>
      <c r="BL893" s="17" t="s">
        <v>346</v>
      </c>
      <c r="BM893" s="236" t="s">
        <v>1505</v>
      </c>
    </row>
    <row r="894" spans="2:65" s="1" customFormat="1" ht="16.5" customHeight="1">
      <c r="B894" s="38"/>
      <c r="C894" s="225" t="s">
        <v>1506</v>
      </c>
      <c r="D894" s="225" t="s">
        <v>259</v>
      </c>
      <c r="E894" s="226" t="s">
        <v>1507</v>
      </c>
      <c r="F894" s="227" t="s">
        <v>1508</v>
      </c>
      <c r="G894" s="228" t="s">
        <v>773</v>
      </c>
      <c r="H894" s="229">
        <v>1</v>
      </c>
      <c r="I894" s="230"/>
      <c r="J894" s="231">
        <f>ROUND(I894*H894,2)</f>
        <v>0</v>
      </c>
      <c r="K894" s="227" t="s">
        <v>1</v>
      </c>
      <c r="L894" s="43"/>
      <c r="M894" s="232" t="s">
        <v>1</v>
      </c>
      <c r="N894" s="233" t="s">
        <v>45</v>
      </c>
      <c r="O894" s="86"/>
      <c r="P894" s="234">
        <f>O894*H894</f>
        <v>0</v>
      </c>
      <c r="Q894" s="234">
        <v>0</v>
      </c>
      <c r="R894" s="234">
        <f>Q894*H894</f>
        <v>0</v>
      </c>
      <c r="S894" s="234">
        <v>0</v>
      </c>
      <c r="T894" s="235">
        <f>S894*H894</f>
        <v>0</v>
      </c>
      <c r="AR894" s="236" t="s">
        <v>346</v>
      </c>
      <c r="AT894" s="236" t="s">
        <v>259</v>
      </c>
      <c r="AU894" s="236" t="s">
        <v>89</v>
      </c>
      <c r="AY894" s="17" t="s">
        <v>257</v>
      </c>
      <c r="BE894" s="237">
        <f>IF(N894="základní",J894,0)</f>
        <v>0</v>
      </c>
      <c r="BF894" s="237">
        <f>IF(N894="snížená",J894,0)</f>
        <v>0</v>
      </c>
      <c r="BG894" s="237">
        <f>IF(N894="zákl. přenesená",J894,0)</f>
        <v>0</v>
      </c>
      <c r="BH894" s="237">
        <f>IF(N894="sníž. přenesená",J894,0)</f>
        <v>0</v>
      </c>
      <c r="BI894" s="237">
        <f>IF(N894="nulová",J894,0)</f>
        <v>0</v>
      </c>
      <c r="BJ894" s="17" t="s">
        <v>21</v>
      </c>
      <c r="BK894" s="237">
        <f>ROUND(I894*H894,2)</f>
        <v>0</v>
      </c>
      <c r="BL894" s="17" t="s">
        <v>346</v>
      </c>
      <c r="BM894" s="236" t="s">
        <v>1509</v>
      </c>
    </row>
    <row r="895" spans="2:65" s="1" customFormat="1" ht="16.5" customHeight="1">
      <c r="B895" s="38"/>
      <c r="C895" s="225" t="s">
        <v>1510</v>
      </c>
      <c r="D895" s="225" t="s">
        <v>259</v>
      </c>
      <c r="E895" s="226" t="s">
        <v>1511</v>
      </c>
      <c r="F895" s="227" t="s">
        <v>1512</v>
      </c>
      <c r="G895" s="228" t="s">
        <v>773</v>
      </c>
      <c r="H895" s="229">
        <v>1</v>
      </c>
      <c r="I895" s="230"/>
      <c r="J895" s="231">
        <f>ROUND(I895*H895,2)</f>
        <v>0</v>
      </c>
      <c r="K895" s="227" t="s">
        <v>1</v>
      </c>
      <c r="L895" s="43"/>
      <c r="M895" s="232" t="s">
        <v>1</v>
      </c>
      <c r="N895" s="233" t="s">
        <v>45</v>
      </c>
      <c r="O895" s="86"/>
      <c r="P895" s="234">
        <f>O895*H895</f>
        <v>0</v>
      </c>
      <c r="Q895" s="234">
        <v>0</v>
      </c>
      <c r="R895" s="234">
        <f>Q895*H895</f>
        <v>0</v>
      </c>
      <c r="S895" s="234">
        <v>0</v>
      </c>
      <c r="T895" s="235">
        <f>S895*H895</f>
        <v>0</v>
      </c>
      <c r="AR895" s="236" t="s">
        <v>346</v>
      </c>
      <c r="AT895" s="236" t="s">
        <v>259</v>
      </c>
      <c r="AU895" s="236" t="s">
        <v>89</v>
      </c>
      <c r="AY895" s="17" t="s">
        <v>257</v>
      </c>
      <c r="BE895" s="237">
        <f>IF(N895="základní",J895,0)</f>
        <v>0</v>
      </c>
      <c r="BF895" s="237">
        <f>IF(N895="snížená",J895,0)</f>
        <v>0</v>
      </c>
      <c r="BG895" s="237">
        <f>IF(N895="zákl. přenesená",J895,0)</f>
        <v>0</v>
      </c>
      <c r="BH895" s="237">
        <f>IF(N895="sníž. přenesená",J895,0)</f>
        <v>0</v>
      </c>
      <c r="BI895" s="237">
        <f>IF(N895="nulová",J895,0)</f>
        <v>0</v>
      </c>
      <c r="BJ895" s="17" t="s">
        <v>21</v>
      </c>
      <c r="BK895" s="237">
        <f>ROUND(I895*H895,2)</f>
        <v>0</v>
      </c>
      <c r="BL895" s="17" t="s">
        <v>346</v>
      </c>
      <c r="BM895" s="236" t="s">
        <v>1513</v>
      </c>
    </row>
    <row r="896" spans="2:63" s="11" customFormat="1" ht="22.8" customHeight="1">
      <c r="B896" s="209"/>
      <c r="C896" s="210"/>
      <c r="D896" s="211" t="s">
        <v>79</v>
      </c>
      <c r="E896" s="223" t="s">
        <v>1514</v>
      </c>
      <c r="F896" s="223" t="s">
        <v>1515</v>
      </c>
      <c r="G896" s="210"/>
      <c r="H896" s="210"/>
      <c r="I896" s="213"/>
      <c r="J896" s="224">
        <f>BK896</f>
        <v>0</v>
      </c>
      <c r="K896" s="210"/>
      <c r="L896" s="215"/>
      <c r="M896" s="216"/>
      <c r="N896" s="217"/>
      <c r="O896" s="217"/>
      <c r="P896" s="218">
        <f>SUM(P897:P902)</f>
        <v>0</v>
      </c>
      <c r="Q896" s="217"/>
      <c r="R896" s="218">
        <f>SUM(R897:R902)</f>
        <v>0</v>
      </c>
      <c r="S896" s="217"/>
      <c r="T896" s="219">
        <f>SUM(T897:T902)</f>
        <v>0</v>
      </c>
      <c r="AR896" s="220" t="s">
        <v>89</v>
      </c>
      <c r="AT896" s="221" t="s">
        <v>79</v>
      </c>
      <c r="AU896" s="221" t="s">
        <v>21</v>
      </c>
      <c r="AY896" s="220" t="s">
        <v>257</v>
      </c>
      <c r="BK896" s="222">
        <f>SUM(BK897:BK902)</f>
        <v>0</v>
      </c>
    </row>
    <row r="897" spans="2:65" s="1" customFormat="1" ht="16.5" customHeight="1">
      <c r="B897" s="38"/>
      <c r="C897" s="225" t="s">
        <v>1516</v>
      </c>
      <c r="D897" s="225" t="s">
        <v>259</v>
      </c>
      <c r="E897" s="226" t="s">
        <v>1517</v>
      </c>
      <c r="F897" s="227" t="s">
        <v>1518</v>
      </c>
      <c r="G897" s="228" t="s">
        <v>661</v>
      </c>
      <c r="H897" s="229">
        <v>12</v>
      </c>
      <c r="I897" s="230"/>
      <c r="J897" s="231">
        <f>ROUND(I897*H897,2)</f>
        <v>0</v>
      </c>
      <c r="K897" s="227" t="s">
        <v>263</v>
      </c>
      <c r="L897" s="43"/>
      <c r="M897" s="232" t="s">
        <v>1</v>
      </c>
      <c r="N897" s="233" t="s">
        <v>45</v>
      </c>
      <c r="O897" s="86"/>
      <c r="P897" s="234">
        <f>O897*H897</f>
        <v>0</v>
      </c>
      <c r="Q897" s="234">
        <v>0</v>
      </c>
      <c r="R897" s="234">
        <f>Q897*H897</f>
        <v>0</v>
      </c>
      <c r="S897" s="234">
        <v>0</v>
      </c>
      <c r="T897" s="235">
        <f>S897*H897</f>
        <v>0</v>
      </c>
      <c r="AR897" s="236" t="s">
        <v>346</v>
      </c>
      <c r="AT897" s="236" t="s">
        <v>259</v>
      </c>
      <c r="AU897" s="236" t="s">
        <v>89</v>
      </c>
      <c r="AY897" s="17" t="s">
        <v>257</v>
      </c>
      <c r="BE897" s="237">
        <f>IF(N897="základní",J897,0)</f>
        <v>0</v>
      </c>
      <c r="BF897" s="237">
        <f>IF(N897="snížená",J897,0)</f>
        <v>0</v>
      </c>
      <c r="BG897" s="237">
        <f>IF(N897="zákl. přenesená",J897,0)</f>
        <v>0</v>
      </c>
      <c r="BH897" s="237">
        <f>IF(N897="sníž. přenesená",J897,0)</f>
        <v>0</v>
      </c>
      <c r="BI897" s="237">
        <f>IF(N897="nulová",J897,0)</f>
        <v>0</v>
      </c>
      <c r="BJ897" s="17" t="s">
        <v>21</v>
      </c>
      <c r="BK897" s="237">
        <f>ROUND(I897*H897,2)</f>
        <v>0</v>
      </c>
      <c r="BL897" s="17" t="s">
        <v>346</v>
      </c>
      <c r="BM897" s="236" t="s">
        <v>1519</v>
      </c>
    </row>
    <row r="898" spans="2:51" s="13" customFormat="1" ht="12">
      <c r="B898" s="249"/>
      <c r="C898" s="250"/>
      <c r="D898" s="240" t="s">
        <v>266</v>
      </c>
      <c r="E898" s="251" t="s">
        <v>1</v>
      </c>
      <c r="F898" s="252" t="s">
        <v>1520</v>
      </c>
      <c r="G898" s="250"/>
      <c r="H898" s="253">
        <v>12</v>
      </c>
      <c r="I898" s="254"/>
      <c r="J898" s="250"/>
      <c r="K898" s="250"/>
      <c r="L898" s="255"/>
      <c r="M898" s="256"/>
      <c r="N898" s="257"/>
      <c r="O898" s="257"/>
      <c r="P898" s="257"/>
      <c r="Q898" s="257"/>
      <c r="R898" s="257"/>
      <c r="S898" s="257"/>
      <c r="T898" s="258"/>
      <c r="AT898" s="259" t="s">
        <v>266</v>
      </c>
      <c r="AU898" s="259" t="s">
        <v>89</v>
      </c>
      <c r="AV898" s="13" t="s">
        <v>89</v>
      </c>
      <c r="AW898" s="13" t="s">
        <v>36</v>
      </c>
      <c r="AX898" s="13" t="s">
        <v>80</v>
      </c>
      <c r="AY898" s="259" t="s">
        <v>257</v>
      </c>
    </row>
    <row r="899" spans="2:51" s="15" customFormat="1" ht="12">
      <c r="B899" s="271"/>
      <c r="C899" s="272"/>
      <c r="D899" s="240" t="s">
        <v>266</v>
      </c>
      <c r="E899" s="273" t="s">
        <v>1</v>
      </c>
      <c r="F899" s="274" t="s">
        <v>286</v>
      </c>
      <c r="G899" s="272"/>
      <c r="H899" s="275">
        <v>12</v>
      </c>
      <c r="I899" s="276"/>
      <c r="J899" s="272"/>
      <c r="K899" s="272"/>
      <c r="L899" s="277"/>
      <c r="M899" s="278"/>
      <c r="N899" s="279"/>
      <c r="O899" s="279"/>
      <c r="P899" s="279"/>
      <c r="Q899" s="279"/>
      <c r="R899" s="279"/>
      <c r="S899" s="279"/>
      <c r="T899" s="280"/>
      <c r="AT899" s="281" t="s">
        <v>266</v>
      </c>
      <c r="AU899" s="281" t="s">
        <v>89</v>
      </c>
      <c r="AV899" s="15" t="s">
        <v>264</v>
      </c>
      <c r="AW899" s="15" t="s">
        <v>36</v>
      </c>
      <c r="AX899" s="15" t="s">
        <v>21</v>
      </c>
      <c r="AY899" s="281" t="s">
        <v>257</v>
      </c>
    </row>
    <row r="900" spans="2:65" s="1" customFormat="1" ht="16.5" customHeight="1">
      <c r="B900" s="38"/>
      <c r="C900" s="282" t="s">
        <v>1521</v>
      </c>
      <c r="D900" s="282" t="s">
        <v>314</v>
      </c>
      <c r="E900" s="283" t="s">
        <v>1522</v>
      </c>
      <c r="F900" s="284" t="s">
        <v>1523</v>
      </c>
      <c r="G900" s="285" t="s">
        <v>661</v>
      </c>
      <c r="H900" s="286">
        <v>12</v>
      </c>
      <c r="I900" s="287"/>
      <c r="J900" s="288">
        <f>ROUND(I900*H900,2)</f>
        <v>0</v>
      </c>
      <c r="K900" s="284" t="s">
        <v>1</v>
      </c>
      <c r="L900" s="289"/>
      <c r="M900" s="290" t="s">
        <v>1</v>
      </c>
      <c r="N900" s="291" t="s">
        <v>45</v>
      </c>
      <c r="O900" s="86"/>
      <c r="P900" s="234">
        <f>O900*H900</f>
        <v>0</v>
      </c>
      <c r="Q900" s="234">
        <v>0</v>
      </c>
      <c r="R900" s="234">
        <f>Q900*H900</f>
        <v>0</v>
      </c>
      <c r="S900" s="234">
        <v>0</v>
      </c>
      <c r="T900" s="235">
        <f>S900*H900</f>
        <v>0</v>
      </c>
      <c r="AR900" s="236" t="s">
        <v>429</v>
      </c>
      <c r="AT900" s="236" t="s">
        <v>314</v>
      </c>
      <c r="AU900" s="236" t="s">
        <v>89</v>
      </c>
      <c r="AY900" s="17" t="s">
        <v>257</v>
      </c>
      <c r="BE900" s="237">
        <f>IF(N900="základní",J900,0)</f>
        <v>0</v>
      </c>
      <c r="BF900" s="237">
        <f>IF(N900="snížená",J900,0)</f>
        <v>0</v>
      </c>
      <c r="BG900" s="237">
        <f>IF(N900="zákl. přenesená",J900,0)</f>
        <v>0</v>
      </c>
      <c r="BH900" s="237">
        <f>IF(N900="sníž. přenesená",J900,0)</f>
        <v>0</v>
      </c>
      <c r="BI900" s="237">
        <f>IF(N900="nulová",J900,0)</f>
        <v>0</v>
      </c>
      <c r="BJ900" s="17" t="s">
        <v>21</v>
      </c>
      <c r="BK900" s="237">
        <f>ROUND(I900*H900,2)</f>
        <v>0</v>
      </c>
      <c r="BL900" s="17" t="s">
        <v>346</v>
      </c>
      <c r="BM900" s="236" t="s">
        <v>1524</v>
      </c>
    </row>
    <row r="901" spans="2:51" s="13" customFormat="1" ht="12">
      <c r="B901" s="249"/>
      <c r="C901" s="250"/>
      <c r="D901" s="240" t="s">
        <v>266</v>
      </c>
      <c r="E901" s="251" t="s">
        <v>1</v>
      </c>
      <c r="F901" s="252" t="s">
        <v>1525</v>
      </c>
      <c r="G901" s="250"/>
      <c r="H901" s="253">
        <v>12</v>
      </c>
      <c r="I901" s="254"/>
      <c r="J901" s="250"/>
      <c r="K901" s="250"/>
      <c r="L901" s="255"/>
      <c r="M901" s="256"/>
      <c r="N901" s="257"/>
      <c r="O901" s="257"/>
      <c r="P901" s="257"/>
      <c r="Q901" s="257"/>
      <c r="R901" s="257"/>
      <c r="S901" s="257"/>
      <c r="T901" s="258"/>
      <c r="AT901" s="259" t="s">
        <v>266</v>
      </c>
      <c r="AU901" s="259" t="s">
        <v>89</v>
      </c>
      <c r="AV901" s="13" t="s">
        <v>89</v>
      </c>
      <c r="AW901" s="13" t="s">
        <v>36</v>
      </c>
      <c r="AX901" s="13" t="s">
        <v>80</v>
      </c>
      <c r="AY901" s="259" t="s">
        <v>257</v>
      </c>
    </row>
    <row r="902" spans="2:51" s="15" customFormat="1" ht="12">
      <c r="B902" s="271"/>
      <c r="C902" s="272"/>
      <c r="D902" s="240" t="s">
        <v>266</v>
      </c>
      <c r="E902" s="273" t="s">
        <v>1</v>
      </c>
      <c r="F902" s="274" t="s">
        <v>286</v>
      </c>
      <c r="G902" s="272"/>
      <c r="H902" s="275">
        <v>12</v>
      </c>
      <c r="I902" s="276"/>
      <c r="J902" s="272"/>
      <c r="K902" s="272"/>
      <c r="L902" s="277"/>
      <c r="M902" s="278"/>
      <c r="N902" s="279"/>
      <c r="O902" s="279"/>
      <c r="P902" s="279"/>
      <c r="Q902" s="279"/>
      <c r="R902" s="279"/>
      <c r="S902" s="279"/>
      <c r="T902" s="280"/>
      <c r="AT902" s="281" t="s">
        <v>266</v>
      </c>
      <c r="AU902" s="281" t="s">
        <v>89</v>
      </c>
      <c r="AV902" s="15" t="s">
        <v>264</v>
      </c>
      <c r="AW902" s="15" t="s">
        <v>36</v>
      </c>
      <c r="AX902" s="15" t="s">
        <v>21</v>
      </c>
      <c r="AY902" s="281" t="s">
        <v>257</v>
      </c>
    </row>
    <row r="903" spans="2:63" s="11" customFormat="1" ht="22.8" customHeight="1">
      <c r="B903" s="209"/>
      <c r="C903" s="210"/>
      <c r="D903" s="211" t="s">
        <v>79</v>
      </c>
      <c r="E903" s="223" t="s">
        <v>1526</v>
      </c>
      <c r="F903" s="223" t="s">
        <v>1527</v>
      </c>
      <c r="G903" s="210"/>
      <c r="H903" s="210"/>
      <c r="I903" s="213"/>
      <c r="J903" s="224">
        <f>BK903</f>
        <v>0</v>
      </c>
      <c r="K903" s="210"/>
      <c r="L903" s="215"/>
      <c r="M903" s="216"/>
      <c r="N903" s="217"/>
      <c r="O903" s="217"/>
      <c r="P903" s="218">
        <f>SUM(P904:P908)</f>
        <v>0</v>
      </c>
      <c r="Q903" s="217"/>
      <c r="R903" s="218">
        <f>SUM(R904:R908)</f>
        <v>0.8110656</v>
      </c>
      <c r="S903" s="217"/>
      <c r="T903" s="219">
        <f>SUM(T904:T908)</f>
        <v>0</v>
      </c>
      <c r="AR903" s="220" t="s">
        <v>89</v>
      </c>
      <c r="AT903" s="221" t="s">
        <v>79</v>
      </c>
      <c r="AU903" s="221" t="s">
        <v>21</v>
      </c>
      <c r="AY903" s="220" t="s">
        <v>257</v>
      </c>
      <c r="BK903" s="222">
        <f>SUM(BK904:BK908)</f>
        <v>0</v>
      </c>
    </row>
    <row r="904" spans="2:65" s="1" customFormat="1" ht="16.5" customHeight="1">
      <c r="B904" s="38"/>
      <c r="C904" s="225" t="s">
        <v>1528</v>
      </c>
      <c r="D904" s="225" t="s">
        <v>259</v>
      </c>
      <c r="E904" s="226" t="s">
        <v>1529</v>
      </c>
      <c r="F904" s="227" t="s">
        <v>1530</v>
      </c>
      <c r="G904" s="228" t="s">
        <v>262</v>
      </c>
      <c r="H904" s="229">
        <v>70.405</v>
      </c>
      <c r="I904" s="230"/>
      <c r="J904" s="231">
        <f>ROUND(I904*H904,2)</f>
        <v>0</v>
      </c>
      <c r="K904" s="227" t="s">
        <v>263</v>
      </c>
      <c r="L904" s="43"/>
      <c r="M904" s="232" t="s">
        <v>1</v>
      </c>
      <c r="N904" s="233" t="s">
        <v>45</v>
      </c>
      <c r="O904" s="86"/>
      <c r="P904" s="234">
        <f>O904*H904</f>
        <v>0</v>
      </c>
      <c r="Q904" s="234">
        <v>0.01152</v>
      </c>
      <c r="R904" s="234">
        <f>Q904*H904</f>
        <v>0.8110656</v>
      </c>
      <c r="S904" s="234">
        <v>0</v>
      </c>
      <c r="T904" s="235">
        <f>S904*H904</f>
        <v>0</v>
      </c>
      <c r="AR904" s="236" t="s">
        <v>346</v>
      </c>
      <c r="AT904" s="236" t="s">
        <v>259</v>
      </c>
      <c r="AU904" s="236" t="s">
        <v>89</v>
      </c>
      <c r="AY904" s="17" t="s">
        <v>257</v>
      </c>
      <c r="BE904" s="237">
        <f>IF(N904="základní",J904,0)</f>
        <v>0</v>
      </c>
      <c r="BF904" s="237">
        <f>IF(N904="snížená",J904,0)</f>
        <v>0</v>
      </c>
      <c r="BG904" s="237">
        <f>IF(N904="zákl. přenesená",J904,0)</f>
        <v>0</v>
      </c>
      <c r="BH904" s="237">
        <f>IF(N904="sníž. přenesená",J904,0)</f>
        <v>0</v>
      </c>
      <c r="BI904" s="237">
        <f>IF(N904="nulová",J904,0)</f>
        <v>0</v>
      </c>
      <c r="BJ904" s="17" t="s">
        <v>21</v>
      </c>
      <c r="BK904" s="237">
        <f>ROUND(I904*H904,2)</f>
        <v>0</v>
      </c>
      <c r="BL904" s="17" t="s">
        <v>346</v>
      </c>
      <c r="BM904" s="236" t="s">
        <v>1531</v>
      </c>
    </row>
    <row r="905" spans="2:51" s="13" customFormat="1" ht="12">
      <c r="B905" s="249"/>
      <c r="C905" s="250"/>
      <c r="D905" s="240" t="s">
        <v>266</v>
      </c>
      <c r="E905" s="251" t="s">
        <v>1</v>
      </c>
      <c r="F905" s="252" t="s">
        <v>1532</v>
      </c>
      <c r="G905" s="250"/>
      <c r="H905" s="253">
        <v>70.405</v>
      </c>
      <c r="I905" s="254"/>
      <c r="J905" s="250"/>
      <c r="K905" s="250"/>
      <c r="L905" s="255"/>
      <c r="M905" s="256"/>
      <c r="N905" s="257"/>
      <c r="O905" s="257"/>
      <c r="P905" s="257"/>
      <c r="Q905" s="257"/>
      <c r="R905" s="257"/>
      <c r="S905" s="257"/>
      <c r="T905" s="258"/>
      <c r="AT905" s="259" t="s">
        <v>266</v>
      </c>
      <c r="AU905" s="259" t="s">
        <v>89</v>
      </c>
      <c r="AV905" s="13" t="s">
        <v>89</v>
      </c>
      <c r="AW905" s="13" t="s">
        <v>36</v>
      </c>
      <c r="AX905" s="13" t="s">
        <v>80</v>
      </c>
      <c r="AY905" s="259" t="s">
        <v>257</v>
      </c>
    </row>
    <row r="906" spans="2:51" s="15" customFormat="1" ht="12">
      <c r="B906" s="271"/>
      <c r="C906" s="272"/>
      <c r="D906" s="240" t="s">
        <v>266</v>
      </c>
      <c r="E906" s="273" t="s">
        <v>1</v>
      </c>
      <c r="F906" s="274" t="s">
        <v>286</v>
      </c>
      <c r="G906" s="272"/>
      <c r="H906" s="275">
        <v>70.405</v>
      </c>
      <c r="I906" s="276"/>
      <c r="J906" s="272"/>
      <c r="K906" s="272"/>
      <c r="L906" s="277"/>
      <c r="M906" s="278"/>
      <c r="N906" s="279"/>
      <c r="O906" s="279"/>
      <c r="P906" s="279"/>
      <c r="Q906" s="279"/>
      <c r="R906" s="279"/>
      <c r="S906" s="279"/>
      <c r="T906" s="280"/>
      <c r="AT906" s="281" t="s">
        <v>266</v>
      </c>
      <c r="AU906" s="281" t="s">
        <v>89</v>
      </c>
      <c r="AV906" s="15" t="s">
        <v>264</v>
      </c>
      <c r="AW906" s="15" t="s">
        <v>36</v>
      </c>
      <c r="AX906" s="15" t="s">
        <v>21</v>
      </c>
      <c r="AY906" s="281" t="s">
        <v>257</v>
      </c>
    </row>
    <row r="907" spans="2:65" s="1" customFormat="1" ht="24" customHeight="1">
      <c r="B907" s="38"/>
      <c r="C907" s="225" t="s">
        <v>1533</v>
      </c>
      <c r="D907" s="292" t="s">
        <v>259</v>
      </c>
      <c r="E907" s="226" t="s">
        <v>1534</v>
      </c>
      <c r="F907" s="227" t="s">
        <v>1535</v>
      </c>
      <c r="G907" s="228" t="s">
        <v>773</v>
      </c>
      <c r="H907" s="229">
        <v>1</v>
      </c>
      <c r="I907" s="230"/>
      <c r="J907" s="231">
        <f>ROUND(I907*H907,2)</f>
        <v>0</v>
      </c>
      <c r="K907" s="227" t="s">
        <v>1</v>
      </c>
      <c r="L907" s="43"/>
      <c r="M907" s="232" t="s">
        <v>1</v>
      </c>
      <c r="N907" s="233" t="s">
        <v>45</v>
      </c>
      <c r="O907" s="86"/>
      <c r="P907" s="234">
        <f>O907*H907</f>
        <v>0</v>
      </c>
      <c r="Q907" s="234">
        <v>0</v>
      </c>
      <c r="R907" s="234">
        <f>Q907*H907</f>
        <v>0</v>
      </c>
      <c r="S907" s="234">
        <v>0</v>
      </c>
      <c r="T907" s="235">
        <f>S907*H907</f>
        <v>0</v>
      </c>
      <c r="AR907" s="236" t="s">
        <v>346</v>
      </c>
      <c r="AT907" s="236" t="s">
        <v>259</v>
      </c>
      <c r="AU907" s="236" t="s">
        <v>89</v>
      </c>
      <c r="AY907" s="17" t="s">
        <v>257</v>
      </c>
      <c r="BE907" s="237">
        <f>IF(N907="základní",J907,0)</f>
        <v>0</v>
      </c>
      <c r="BF907" s="237">
        <f>IF(N907="snížená",J907,0)</f>
        <v>0</v>
      </c>
      <c r="BG907" s="237">
        <f>IF(N907="zákl. přenesená",J907,0)</f>
        <v>0</v>
      </c>
      <c r="BH907" s="237">
        <f>IF(N907="sníž. přenesená",J907,0)</f>
        <v>0</v>
      </c>
      <c r="BI907" s="237">
        <f>IF(N907="nulová",J907,0)</f>
        <v>0</v>
      </c>
      <c r="BJ907" s="17" t="s">
        <v>21</v>
      </c>
      <c r="BK907" s="237">
        <f>ROUND(I907*H907,2)</f>
        <v>0</v>
      </c>
      <c r="BL907" s="17" t="s">
        <v>346</v>
      </c>
      <c r="BM907" s="236" t="s">
        <v>1536</v>
      </c>
    </row>
    <row r="908" spans="2:65" s="1" customFormat="1" ht="24" customHeight="1">
      <c r="B908" s="38"/>
      <c r="C908" s="225" t="s">
        <v>1537</v>
      </c>
      <c r="D908" s="225" t="s">
        <v>259</v>
      </c>
      <c r="E908" s="226" t="s">
        <v>1538</v>
      </c>
      <c r="F908" s="227" t="s">
        <v>1539</v>
      </c>
      <c r="G908" s="228" t="s">
        <v>305</v>
      </c>
      <c r="H908" s="229">
        <v>0.811</v>
      </c>
      <c r="I908" s="230"/>
      <c r="J908" s="231">
        <f>ROUND(I908*H908,2)</f>
        <v>0</v>
      </c>
      <c r="K908" s="227" t="s">
        <v>263</v>
      </c>
      <c r="L908" s="43"/>
      <c r="M908" s="232" t="s">
        <v>1</v>
      </c>
      <c r="N908" s="233" t="s">
        <v>45</v>
      </c>
      <c r="O908" s="86"/>
      <c r="P908" s="234">
        <f>O908*H908</f>
        <v>0</v>
      </c>
      <c r="Q908" s="234">
        <v>0</v>
      </c>
      <c r="R908" s="234">
        <f>Q908*H908</f>
        <v>0</v>
      </c>
      <c r="S908" s="234">
        <v>0</v>
      </c>
      <c r="T908" s="235">
        <f>S908*H908</f>
        <v>0</v>
      </c>
      <c r="AR908" s="236" t="s">
        <v>346</v>
      </c>
      <c r="AT908" s="236" t="s">
        <v>259</v>
      </c>
      <c r="AU908" s="236" t="s">
        <v>89</v>
      </c>
      <c r="AY908" s="17" t="s">
        <v>257</v>
      </c>
      <c r="BE908" s="237">
        <f>IF(N908="základní",J908,0)</f>
        <v>0</v>
      </c>
      <c r="BF908" s="237">
        <f>IF(N908="snížená",J908,0)</f>
        <v>0</v>
      </c>
      <c r="BG908" s="237">
        <f>IF(N908="zákl. přenesená",J908,0)</f>
        <v>0</v>
      </c>
      <c r="BH908" s="237">
        <f>IF(N908="sníž. přenesená",J908,0)</f>
        <v>0</v>
      </c>
      <c r="BI908" s="237">
        <f>IF(N908="nulová",J908,0)</f>
        <v>0</v>
      </c>
      <c r="BJ908" s="17" t="s">
        <v>21</v>
      </c>
      <c r="BK908" s="237">
        <f>ROUND(I908*H908,2)</f>
        <v>0</v>
      </c>
      <c r="BL908" s="17" t="s">
        <v>346</v>
      </c>
      <c r="BM908" s="236" t="s">
        <v>1540</v>
      </c>
    </row>
    <row r="909" spans="2:63" s="11" customFormat="1" ht="22.8" customHeight="1">
      <c r="B909" s="209"/>
      <c r="C909" s="210"/>
      <c r="D909" s="211" t="s">
        <v>79</v>
      </c>
      <c r="E909" s="223" t="s">
        <v>1541</v>
      </c>
      <c r="F909" s="223" t="s">
        <v>1542</v>
      </c>
      <c r="G909" s="210"/>
      <c r="H909" s="210"/>
      <c r="I909" s="213"/>
      <c r="J909" s="224">
        <f>BK909</f>
        <v>0</v>
      </c>
      <c r="K909" s="210"/>
      <c r="L909" s="215"/>
      <c r="M909" s="216"/>
      <c r="N909" s="217"/>
      <c r="O909" s="217"/>
      <c r="P909" s="218">
        <f>SUM(P910:P923)</f>
        <v>0</v>
      </c>
      <c r="Q909" s="217"/>
      <c r="R909" s="218">
        <f>SUM(R910:R923)</f>
        <v>0.5025654</v>
      </c>
      <c r="S909" s="217"/>
      <c r="T909" s="219">
        <f>SUM(T910:T923)</f>
        <v>0.25773110000000005</v>
      </c>
      <c r="AR909" s="220" t="s">
        <v>89</v>
      </c>
      <c r="AT909" s="221" t="s">
        <v>79</v>
      </c>
      <c r="AU909" s="221" t="s">
        <v>21</v>
      </c>
      <c r="AY909" s="220" t="s">
        <v>257</v>
      </c>
      <c r="BK909" s="222">
        <f>SUM(BK910:BK923)</f>
        <v>0</v>
      </c>
    </row>
    <row r="910" spans="2:65" s="1" customFormat="1" ht="16.5" customHeight="1">
      <c r="B910" s="38"/>
      <c r="C910" s="225" t="s">
        <v>1543</v>
      </c>
      <c r="D910" s="225" t="s">
        <v>259</v>
      </c>
      <c r="E910" s="226" t="s">
        <v>1544</v>
      </c>
      <c r="F910" s="227" t="s">
        <v>1545</v>
      </c>
      <c r="G910" s="228" t="s">
        <v>454</v>
      </c>
      <c r="H910" s="229">
        <v>154.33</v>
      </c>
      <c r="I910" s="230"/>
      <c r="J910" s="231">
        <f>ROUND(I910*H910,2)</f>
        <v>0</v>
      </c>
      <c r="K910" s="227" t="s">
        <v>263</v>
      </c>
      <c r="L910" s="43"/>
      <c r="M910" s="232" t="s">
        <v>1</v>
      </c>
      <c r="N910" s="233" t="s">
        <v>45</v>
      </c>
      <c r="O910" s="86"/>
      <c r="P910" s="234">
        <f>O910*H910</f>
        <v>0</v>
      </c>
      <c r="Q910" s="234">
        <v>0</v>
      </c>
      <c r="R910" s="234">
        <f>Q910*H910</f>
        <v>0</v>
      </c>
      <c r="S910" s="234">
        <v>0.00167</v>
      </c>
      <c r="T910" s="235">
        <f>S910*H910</f>
        <v>0.25773110000000005</v>
      </c>
      <c r="AR910" s="236" t="s">
        <v>346</v>
      </c>
      <c r="AT910" s="236" t="s">
        <v>259</v>
      </c>
      <c r="AU910" s="236" t="s">
        <v>89</v>
      </c>
      <c r="AY910" s="17" t="s">
        <v>257</v>
      </c>
      <c r="BE910" s="237">
        <f>IF(N910="základní",J910,0)</f>
        <v>0</v>
      </c>
      <c r="BF910" s="237">
        <f>IF(N910="snížená",J910,0)</f>
        <v>0</v>
      </c>
      <c r="BG910" s="237">
        <f>IF(N910="zákl. přenesená",J910,0)</f>
        <v>0</v>
      </c>
      <c r="BH910" s="237">
        <f>IF(N910="sníž. přenesená",J910,0)</f>
        <v>0</v>
      </c>
      <c r="BI910" s="237">
        <f>IF(N910="nulová",J910,0)</f>
        <v>0</v>
      </c>
      <c r="BJ910" s="17" t="s">
        <v>21</v>
      </c>
      <c r="BK910" s="237">
        <f>ROUND(I910*H910,2)</f>
        <v>0</v>
      </c>
      <c r="BL910" s="17" t="s">
        <v>346</v>
      </c>
      <c r="BM910" s="236" t="s">
        <v>1546</v>
      </c>
    </row>
    <row r="911" spans="2:65" s="1" customFormat="1" ht="24" customHeight="1">
      <c r="B911" s="38"/>
      <c r="C911" s="225" t="s">
        <v>1547</v>
      </c>
      <c r="D911" s="225" t="s">
        <v>259</v>
      </c>
      <c r="E911" s="226" t="s">
        <v>1548</v>
      </c>
      <c r="F911" s="227" t="s">
        <v>1549</v>
      </c>
      <c r="G911" s="228" t="s">
        <v>454</v>
      </c>
      <c r="H911" s="229">
        <v>153.055</v>
      </c>
      <c r="I911" s="230"/>
      <c r="J911" s="231">
        <f>ROUND(I911*H911,2)</f>
        <v>0</v>
      </c>
      <c r="K911" s="227" t="s">
        <v>263</v>
      </c>
      <c r="L911" s="43"/>
      <c r="M911" s="232" t="s">
        <v>1</v>
      </c>
      <c r="N911" s="233" t="s">
        <v>45</v>
      </c>
      <c r="O911" s="86"/>
      <c r="P911" s="234">
        <f>O911*H911</f>
        <v>0</v>
      </c>
      <c r="Q911" s="234">
        <v>0.00152</v>
      </c>
      <c r="R911" s="234">
        <f>Q911*H911</f>
        <v>0.23264360000000003</v>
      </c>
      <c r="S911" s="234">
        <v>0</v>
      </c>
      <c r="T911" s="235">
        <f>S911*H911</f>
        <v>0</v>
      </c>
      <c r="AR911" s="236" t="s">
        <v>346</v>
      </c>
      <c r="AT911" s="236" t="s">
        <v>259</v>
      </c>
      <c r="AU911" s="236" t="s">
        <v>89</v>
      </c>
      <c r="AY911" s="17" t="s">
        <v>257</v>
      </c>
      <c r="BE911" s="237">
        <f>IF(N911="základní",J911,0)</f>
        <v>0</v>
      </c>
      <c r="BF911" s="237">
        <f>IF(N911="snížená",J911,0)</f>
        <v>0</v>
      </c>
      <c r="BG911" s="237">
        <f>IF(N911="zákl. přenesená",J911,0)</f>
        <v>0</v>
      </c>
      <c r="BH911" s="237">
        <f>IF(N911="sníž. přenesená",J911,0)</f>
        <v>0</v>
      </c>
      <c r="BI911" s="237">
        <f>IF(N911="nulová",J911,0)</f>
        <v>0</v>
      </c>
      <c r="BJ911" s="17" t="s">
        <v>21</v>
      </c>
      <c r="BK911" s="237">
        <f>ROUND(I911*H911,2)</f>
        <v>0</v>
      </c>
      <c r="BL911" s="17" t="s">
        <v>346</v>
      </c>
      <c r="BM911" s="236" t="s">
        <v>1550</v>
      </c>
    </row>
    <row r="912" spans="2:51" s="12" customFormat="1" ht="12">
      <c r="B912" s="238"/>
      <c r="C912" s="239"/>
      <c r="D912" s="240" t="s">
        <v>266</v>
      </c>
      <c r="E912" s="241" t="s">
        <v>1</v>
      </c>
      <c r="F912" s="242" t="s">
        <v>1551</v>
      </c>
      <c r="G912" s="239"/>
      <c r="H912" s="241" t="s">
        <v>1</v>
      </c>
      <c r="I912" s="243"/>
      <c r="J912" s="239"/>
      <c r="K912" s="239"/>
      <c r="L912" s="244"/>
      <c r="M912" s="245"/>
      <c r="N912" s="246"/>
      <c r="O912" s="246"/>
      <c r="P912" s="246"/>
      <c r="Q912" s="246"/>
      <c r="R912" s="246"/>
      <c r="S912" s="246"/>
      <c r="T912" s="247"/>
      <c r="AT912" s="248" t="s">
        <v>266</v>
      </c>
      <c r="AU912" s="248" t="s">
        <v>89</v>
      </c>
      <c r="AV912" s="12" t="s">
        <v>21</v>
      </c>
      <c r="AW912" s="12" t="s">
        <v>36</v>
      </c>
      <c r="AX912" s="12" t="s">
        <v>80</v>
      </c>
      <c r="AY912" s="248" t="s">
        <v>257</v>
      </c>
    </row>
    <row r="913" spans="2:51" s="13" customFormat="1" ht="12">
      <c r="B913" s="249"/>
      <c r="C913" s="250"/>
      <c r="D913" s="240" t="s">
        <v>266</v>
      </c>
      <c r="E913" s="251" t="s">
        <v>1</v>
      </c>
      <c r="F913" s="252" t="s">
        <v>1552</v>
      </c>
      <c r="G913" s="250"/>
      <c r="H913" s="253">
        <v>153.055</v>
      </c>
      <c r="I913" s="254"/>
      <c r="J913" s="250"/>
      <c r="K913" s="250"/>
      <c r="L913" s="255"/>
      <c r="M913" s="256"/>
      <c r="N913" s="257"/>
      <c r="O913" s="257"/>
      <c r="P913" s="257"/>
      <c r="Q913" s="257"/>
      <c r="R913" s="257"/>
      <c r="S913" s="257"/>
      <c r="T913" s="258"/>
      <c r="AT913" s="259" t="s">
        <v>266</v>
      </c>
      <c r="AU913" s="259" t="s">
        <v>89</v>
      </c>
      <c r="AV913" s="13" t="s">
        <v>89</v>
      </c>
      <c r="AW913" s="13" t="s">
        <v>36</v>
      </c>
      <c r="AX913" s="13" t="s">
        <v>80</v>
      </c>
      <c r="AY913" s="259" t="s">
        <v>257</v>
      </c>
    </row>
    <row r="914" spans="2:51" s="15" customFormat="1" ht="12">
      <c r="B914" s="271"/>
      <c r="C914" s="272"/>
      <c r="D914" s="240" t="s">
        <v>266</v>
      </c>
      <c r="E914" s="273" t="s">
        <v>1</v>
      </c>
      <c r="F914" s="274" t="s">
        <v>286</v>
      </c>
      <c r="G914" s="272"/>
      <c r="H914" s="275">
        <v>153.055</v>
      </c>
      <c r="I914" s="276"/>
      <c r="J914" s="272"/>
      <c r="K914" s="272"/>
      <c r="L914" s="277"/>
      <c r="M914" s="278"/>
      <c r="N914" s="279"/>
      <c r="O914" s="279"/>
      <c r="P914" s="279"/>
      <c r="Q914" s="279"/>
      <c r="R914" s="279"/>
      <c r="S914" s="279"/>
      <c r="T914" s="280"/>
      <c r="AT914" s="281" t="s">
        <v>266</v>
      </c>
      <c r="AU914" s="281" t="s">
        <v>89</v>
      </c>
      <c r="AV914" s="15" t="s">
        <v>264</v>
      </c>
      <c r="AW914" s="15" t="s">
        <v>36</v>
      </c>
      <c r="AX914" s="15" t="s">
        <v>21</v>
      </c>
      <c r="AY914" s="281" t="s">
        <v>257</v>
      </c>
    </row>
    <row r="915" spans="2:65" s="1" customFormat="1" ht="24" customHeight="1">
      <c r="B915" s="38"/>
      <c r="C915" s="225" t="s">
        <v>1553</v>
      </c>
      <c r="D915" s="225" t="s">
        <v>259</v>
      </c>
      <c r="E915" s="226" t="s">
        <v>1554</v>
      </c>
      <c r="F915" s="227" t="s">
        <v>1555</v>
      </c>
      <c r="G915" s="228" t="s">
        <v>454</v>
      </c>
      <c r="H915" s="229">
        <v>154.33</v>
      </c>
      <c r="I915" s="230"/>
      <c r="J915" s="231">
        <f>ROUND(I915*H915,2)</f>
        <v>0</v>
      </c>
      <c r="K915" s="227" t="s">
        <v>1</v>
      </c>
      <c r="L915" s="43"/>
      <c r="M915" s="232" t="s">
        <v>1</v>
      </c>
      <c r="N915" s="233" t="s">
        <v>45</v>
      </c>
      <c r="O915" s="86"/>
      <c r="P915" s="234">
        <f>O915*H915</f>
        <v>0</v>
      </c>
      <c r="Q915" s="234">
        <v>0.00146</v>
      </c>
      <c r="R915" s="234">
        <f>Q915*H915</f>
        <v>0.22532180000000002</v>
      </c>
      <c r="S915" s="234">
        <v>0</v>
      </c>
      <c r="T915" s="235">
        <f>S915*H915</f>
        <v>0</v>
      </c>
      <c r="AR915" s="236" t="s">
        <v>346</v>
      </c>
      <c r="AT915" s="236" t="s">
        <v>259</v>
      </c>
      <c r="AU915" s="236" t="s">
        <v>89</v>
      </c>
      <c r="AY915" s="17" t="s">
        <v>257</v>
      </c>
      <c r="BE915" s="237">
        <f>IF(N915="základní",J915,0)</f>
        <v>0</v>
      </c>
      <c r="BF915" s="237">
        <f>IF(N915="snížená",J915,0)</f>
        <v>0</v>
      </c>
      <c r="BG915" s="237">
        <f>IF(N915="zákl. přenesená",J915,0)</f>
        <v>0</v>
      </c>
      <c r="BH915" s="237">
        <f>IF(N915="sníž. přenesená",J915,0)</f>
        <v>0</v>
      </c>
      <c r="BI915" s="237">
        <f>IF(N915="nulová",J915,0)</f>
        <v>0</v>
      </c>
      <c r="BJ915" s="17" t="s">
        <v>21</v>
      </c>
      <c r="BK915" s="237">
        <f>ROUND(I915*H915,2)</f>
        <v>0</v>
      </c>
      <c r="BL915" s="17" t="s">
        <v>346</v>
      </c>
      <c r="BM915" s="236" t="s">
        <v>1556</v>
      </c>
    </row>
    <row r="916" spans="2:51" s="13" customFormat="1" ht="12">
      <c r="B916" s="249"/>
      <c r="C916" s="250"/>
      <c r="D916" s="240" t="s">
        <v>266</v>
      </c>
      <c r="E916" s="251" t="s">
        <v>1</v>
      </c>
      <c r="F916" s="252" t="s">
        <v>1557</v>
      </c>
      <c r="G916" s="250"/>
      <c r="H916" s="253">
        <v>54.52</v>
      </c>
      <c r="I916" s="254"/>
      <c r="J916" s="250"/>
      <c r="K916" s="250"/>
      <c r="L916" s="255"/>
      <c r="M916" s="256"/>
      <c r="N916" s="257"/>
      <c r="O916" s="257"/>
      <c r="P916" s="257"/>
      <c r="Q916" s="257"/>
      <c r="R916" s="257"/>
      <c r="S916" s="257"/>
      <c r="T916" s="258"/>
      <c r="AT916" s="259" t="s">
        <v>266</v>
      </c>
      <c r="AU916" s="259" t="s">
        <v>89</v>
      </c>
      <c r="AV916" s="13" t="s">
        <v>89</v>
      </c>
      <c r="AW916" s="13" t="s">
        <v>36</v>
      </c>
      <c r="AX916" s="13" t="s">
        <v>80</v>
      </c>
      <c r="AY916" s="259" t="s">
        <v>257</v>
      </c>
    </row>
    <row r="917" spans="2:51" s="13" customFormat="1" ht="12">
      <c r="B917" s="249"/>
      <c r="C917" s="250"/>
      <c r="D917" s="240" t="s">
        <v>266</v>
      </c>
      <c r="E917" s="251" t="s">
        <v>1</v>
      </c>
      <c r="F917" s="252" t="s">
        <v>1558</v>
      </c>
      <c r="G917" s="250"/>
      <c r="H917" s="253">
        <v>35.46</v>
      </c>
      <c r="I917" s="254"/>
      <c r="J917" s="250"/>
      <c r="K917" s="250"/>
      <c r="L917" s="255"/>
      <c r="M917" s="256"/>
      <c r="N917" s="257"/>
      <c r="O917" s="257"/>
      <c r="P917" s="257"/>
      <c r="Q917" s="257"/>
      <c r="R917" s="257"/>
      <c r="S917" s="257"/>
      <c r="T917" s="258"/>
      <c r="AT917" s="259" t="s">
        <v>266</v>
      </c>
      <c r="AU917" s="259" t="s">
        <v>89</v>
      </c>
      <c r="AV917" s="13" t="s">
        <v>89</v>
      </c>
      <c r="AW917" s="13" t="s">
        <v>36</v>
      </c>
      <c r="AX917" s="13" t="s">
        <v>80</v>
      </c>
      <c r="AY917" s="259" t="s">
        <v>257</v>
      </c>
    </row>
    <row r="918" spans="2:51" s="13" customFormat="1" ht="12">
      <c r="B918" s="249"/>
      <c r="C918" s="250"/>
      <c r="D918" s="240" t="s">
        <v>266</v>
      </c>
      <c r="E918" s="251" t="s">
        <v>1</v>
      </c>
      <c r="F918" s="252" t="s">
        <v>1559</v>
      </c>
      <c r="G918" s="250"/>
      <c r="H918" s="253">
        <v>36.3</v>
      </c>
      <c r="I918" s="254"/>
      <c r="J918" s="250"/>
      <c r="K918" s="250"/>
      <c r="L918" s="255"/>
      <c r="M918" s="256"/>
      <c r="N918" s="257"/>
      <c r="O918" s="257"/>
      <c r="P918" s="257"/>
      <c r="Q918" s="257"/>
      <c r="R918" s="257"/>
      <c r="S918" s="257"/>
      <c r="T918" s="258"/>
      <c r="AT918" s="259" t="s">
        <v>266</v>
      </c>
      <c r="AU918" s="259" t="s">
        <v>89</v>
      </c>
      <c r="AV918" s="13" t="s">
        <v>89</v>
      </c>
      <c r="AW918" s="13" t="s">
        <v>36</v>
      </c>
      <c r="AX918" s="13" t="s">
        <v>80</v>
      </c>
      <c r="AY918" s="259" t="s">
        <v>257</v>
      </c>
    </row>
    <row r="919" spans="2:51" s="13" customFormat="1" ht="12">
      <c r="B919" s="249"/>
      <c r="C919" s="250"/>
      <c r="D919" s="240" t="s">
        <v>266</v>
      </c>
      <c r="E919" s="251" t="s">
        <v>1</v>
      </c>
      <c r="F919" s="252" t="s">
        <v>1560</v>
      </c>
      <c r="G919" s="250"/>
      <c r="H919" s="253">
        <v>22.5</v>
      </c>
      <c r="I919" s="254"/>
      <c r="J919" s="250"/>
      <c r="K919" s="250"/>
      <c r="L919" s="255"/>
      <c r="M919" s="256"/>
      <c r="N919" s="257"/>
      <c r="O919" s="257"/>
      <c r="P919" s="257"/>
      <c r="Q919" s="257"/>
      <c r="R919" s="257"/>
      <c r="S919" s="257"/>
      <c r="T919" s="258"/>
      <c r="AT919" s="259" t="s">
        <v>266</v>
      </c>
      <c r="AU919" s="259" t="s">
        <v>89</v>
      </c>
      <c r="AV919" s="13" t="s">
        <v>89</v>
      </c>
      <c r="AW919" s="13" t="s">
        <v>36</v>
      </c>
      <c r="AX919" s="13" t="s">
        <v>80</v>
      </c>
      <c r="AY919" s="259" t="s">
        <v>257</v>
      </c>
    </row>
    <row r="920" spans="2:51" s="13" customFormat="1" ht="12">
      <c r="B920" s="249"/>
      <c r="C920" s="250"/>
      <c r="D920" s="240" t="s">
        <v>266</v>
      </c>
      <c r="E920" s="251" t="s">
        <v>1</v>
      </c>
      <c r="F920" s="252" t="s">
        <v>1561</v>
      </c>
      <c r="G920" s="250"/>
      <c r="H920" s="253">
        <v>5.55</v>
      </c>
      <c r="I920" s="254"/>
      <c r="J920" s="250"/>
      <c r="K920" s="250"/>
      <c r="L920" s="255"/>
      <c r="M920" s="256"/>
      <c r="N920" s="257"/>
      <c r="O920" s="257"/>
      <c r="P920" s="257"/>
      <c r="Q920" s="257"/>
      <c r="R920" s="257"/>
      <c r="S920" s="257"/>
      <c r="T920" s="258"/>
      <c r="AT920" s="259" t="s">
        <v>266</v>
      </c>
      <c r="AU920" s="259" t="s">
        <v>89</v>
      </c>
      <c r="AV920" s="13" t="s">
        <v>89</v>
      </c>
      <c r="AW920" s="13" t="s">
        <v>36</v>
      </c>
      <c r="AX920" s="13" t="s">
        <v>80</v>
      </c>
      <c r="AY920" s="259" t="s">
        <v>257</v>
      </c>
    </row>
    <row r="921" spans="2:51" s="15" customFormat="1" ht="12">
      <c r="B921" s="271"/>
      <c r="C921" s="272"/>
      <c r="D921" s="240" t="s">
        <v>266</v>
      </c>
      <c r="E921" s="273" t="s">
        <v>1</v>
      </c>
      <c r="F921" s="274" t="s">
        <v>286</v>
      </c>
      <c r="G921" s="272"/>
      <c r="H921" s="275">
        <v>154.33</v>
      </c>
      <c r="I921" s="276"/>
      <c r="J921" s="272"/>
      <c r="K921" s="272"/>
      <c r="L921" s="277"/>
      <c r="M921" s="278"/>
      <c r="N921" s="279"/>
      <c r="O921" s="279"/>
      <c r="P921" s="279"/>
      <c r="Q921" s="279"/>
      <c r="R921" s="279"/>
      <c r="S921" s="279"/>
      <c r="T921" s="280"/>
      <c r="AT921" s="281" t="s">
        <v>266</v>
      </c>
      <c r="AU921" s="281" t="s">
        <v>89</v>
      </c>
      <c r="AV921" s="15" t="s">
        <v>264</v>
      </c>
      <c r="AW921" s="15" t="s">
        <v>36</v>
      </c>
      <c r="AX921" s="15" t="s">
        <v>21</v>
      </c>
      <c r="AY921" s="281" t="s">
        <v>257</v>
      </c>
    </row>
    <row r="922" spans="2:65" s="1" customFormat="1" ht="24" customHeight="1">
      <c r="B922" s="38"/>
      <c r="C922" s="225" t="s">
        <v>1562</v>
      </c>
      <c r="D922" s="225" t="s">
        <v>259</v>
      </c>
      <c r="E922" s="226" t="s">
        <v>1563</v>
      </c>
      <c r="F922" s="227" t="s">
        <v>1564</v>
      </c>
      <c r="G922" s="228" t="s">
        <v>454</v>
      </c>
      <c r="H922" s="229">
        <v>20</v>
      </c>
      <c r="I922" s="230"/>
      <c r="J922" s="231">
        <f>ROUND(I922*H922,2)</f>
        <v>0</v>
      </c>
      <c r="K922" s="227" t="s">
        <v>263</v>
      </c>
      <c r="L922" s="43"/>
      <c r="M922" s="232" t="s">
        <v>1</v>
      </c>
      <c r="N922" s="233" t="s">
        <v>45</v>
      </c>
      <c r="O922" s="86"/>
      <c r="P922" s="234">
        <f>O922*H922</f>
        <v>0</v>
      </c>
      <c r="Q922" s="234">
        <v>0.00223</v>
      </c>
      <c r="R922" s="234">
        <f>Q922*H922</f>
        <v>0.0446</v>
      </c>
      <c r="S922" s="234">
        <v>0</v>
      </c>
      <c r="T922" s="235">
        <f>S922*H922</f>
        <v>0</v>
      </c>
      <c r="AR922" s="236" t="s">
        <v>346</v>
      </c>
      <c r="AT922" s="236" t="s">
        <v>259</v>
      </c>
      <c r="AU922" s="236" t="s">
        <v>89</v>
      </c>
      <c r="AY922" s="17" t="s">
        <v>257</v>
      </c>
      <c r="BE922" s="237">
        <f>IF(N922="základní",J922,0)</f>
        <v>0</v>
      </c>
      <c r="BF922" s="237">
        <f>IF(N922="snížená",J922,0)</f>
        <v>0</v>
      </c>
      <c r="BG922" s="237">
        <f>IF(N922="zákl. přenesená",J922,0)</f>
        <v>0</v>
      </c>
      <c r="BH922" s="237">
        <f>IF(N922="sníž. přenesená",J922,0)</f>
        <v>0</v>
      </c>
      <c r="BI922" s="237">
        <f>IF(N922="nulová",J922,0)</f>
        <v>0</v>
      </c>
      <c r="BJ922" s="17" t="s">
        <v>21</v>
      </c>
      <c r="BK922" s="237">
        <f>ROUND(I922*H922,2)</f>
        <v>0</v>
      </c>
      <c r="BL922" s="17" t="s">
        <v>346</v>
      </c>
      <c r="BM922" s="236" t="s">
        <v>1565</v>
      </c>
    </row>
    <row r="923" spans="2:65" s="1" customFormat="1" ht="24" customHeight="1">
      <c r="B923" s="38"/>
      <c r="C923" s="225" t="s">
        <v>1566</v>
      </c>
      <c r="D923" s="225" t="s">
        <v>259</v>
      </c>
      <c r="E923" s="226" t="s">
        <v>1567</v>
      </c>
      <c r="F923" s="227" t="s">
        <v>1568</v>
      </c>
      <c r="G923" s="228" t="s">
        <v>305</v>
      </c>
      <c r="H923" s="229">
        <v>0.503</v>
      </c>
      <c r="I923" s="230"/>
      <c r="J923" s="231">
        <f>ROUND(I923*H923,2)</f>
        <v>0</v>
      </c>
      <c r="K923" s="227" t="s">
        <v>263</v>
      </c>
      <c r="L923" s="43"/>
      <c r="M923" s="232" t="s">
        <v>1</v>
      </c>
      <c r="N923" s="233" t="s">
        <v>45</v>
      </c>
      <c r="O923" s="86"/>
      <c r="P923" s="234">
        <f>O923*H923</f>
        <v>0</v>
      </c>
      <c r="Q923" s="234">
        <v>0</v>
      </c>
      <c r="R923" s="234">
        <f>Q923*H923</f>
        <v>0</v>
      </c>
      <c r="S923" s="234">
        <v>0</v>
      </c>
      <c r="T923" s="235">
        <f>S923*H923</f>
        <v>0</v>
      </c>
      <c r="AR923" s="236" t="s">
        <v>346</v>
      </c>
      <c r="AT923" s="236" t="s">
        <v>259</v>
      </c>
      <c r="AU923" s="236" t="s">
        <v>89</v>
      </c>
      <c r="AY923" s="17" t="s">
        <v>257</v>
      </c>
      <c r="BE923" s="237">
        <f>IF(N923="základní",J923,0)</f>
        <v>0</v>
      </c>
      <c r="BF923" s="237">
        <f>IF(N923="snížená",J923,0)</f>
        <v>0</v>
      </c>
      <c r="BG923" s="237">
        <f>IF(N923="zákl. přenesená",J923,0)</f>
        <v>0</v>
      </c>
      <c r="BH923" s="237">
        <f>IF(N923="sníž. přenesená",J923,0)</f>
        <v>0</v>
      </c>
      <c r="BI923" s="237">
        <f>IF(N923="nulová",J923,0)</f>
        <v>0</v>
      </c>
      <c r="BJ923" s="17" t="s">
        <v>21</v>
      </c>
      <c r="BK923" s="237">
        <f>ROUND(I923*H923,2)</f>
        <v>0</v>
      </c>
      <c r="BL923" s="17" t="s">
        <v>346</v>
      </c>
      <c r="BM923" s="236" t="s">
        <v>1569</v>
      </c>
    </row>
    <row r="924" spans="2:63" s="11" customFormat="1" ht="22.8" customHeight="1">
      <c r="B924" s="209"/>
      <c r="C924" s="210"/>
      <c r="D924" s="211" t="s">
        <v>79</v>
      </c>
      <c r="E924" s="223" t="s">
        <v>1570</v>
      </c>
      <c r="F924" s="223" t="s">
        <v>1571</v>
      </c>
      <c r="G924" s="210"/>
      <c r="H924" s="210"/>
      <c r="I924" s="213"/>
      <c r="J924" s="224">
        <f>BK924</f>
        <v>0</v>
      </c>
      <c r="K924" s="210"/>
      <c r="L924" s="215"/>
      <c r="M924" s="216"/>
      <c r="N924" s="217"/>
      <c r="O924" s="217"/>
      <c r="P924" s="218">
        <f>SUM(P925:P977)</f>
        <v>0</v>
      </c>
      <c r="Q924" s="217"/>
      <c r="R924" s="218">
        <f>SUM(R925:R977)</f>
        <v>0.22870247</v>
      </c>
      <c r="S924" s="217"/>
      <c r="T924" s="219">
        <f>SUM(T925:T977)</f>
        <v>0.733</v>
      </c>
      <c r="AR924" s="220" t="s">
        <v>89</v>
      </c>
      <c r="AT924" s="221" t="s">
        <v>79</v>
      </c>
      <c r="AU924" s="221" t="s">
        <v>21</v>
      </c>
      <c r="AY924" s="220" t="s">
        <v>257</v>
      </c>
      <c r="BK924" s="222">
        <f>SUM(BK925:BK977)</f>
        <v>0</v>
      </c>
    </row>
    <row r="925" spans="2:65" s="1" customFormat="1" ht="24" customHeight="1">
      <c r="B925" s="38"/>
      <c r="C925" s="225" t="s">
        <v>1572</v>
      </c>
      <c r="D925" s="225" t="s">
        <v>259</v>
      </c>
      <c r="E925" s="226" t="s">
        <v>1573</v>
      </c>
      <c r="F925" s="227" t="s">
        <v>1574</v>
      </c>
      <c r="G925" s="228" t="s">
        <v>262</v>
      </c>
      <c r="H925" s="229">
        <v>79.599</v>
      </c>
      <c r="I925" s="230"/>
      <c r="J925" s="231">
        <f>ROUND(I925*H925,2)</f>
        <v>0</v>
      </c>
      <c r="K925" s="227" t="s">
        <v>263</v>
      </c>
      <c r="L925" s="43"/>
      <c r="M925" s="232" t="s">
        <v>1</v>
      </c>
      <c r="N925" s="233" t="s">
        <v>45</v>
      </c>
      <c r="O925" s="86"/>
      <c r="P925" s="234">
        <f>O925*H925</f>
        <v>0</v>
      </c>
      <c r="Q925" s="234">
        <v>0.00025</v>
      </c>
      <c r="R925" s="234">
        <f>Q925*H925</f>
        <v>0.01989975</v>
      </c>
      <c r="S925" s="234">
        <v>0</v>
      </c>
      <c r="T925" s="235">
        <f>S925*H925</f>
        <v>0</v>
      </c>
      <c r="AR925" s="236" t="s">
        <v>346</v>
      </c>
      <c r="AT925" s="236" t="s">
        <v>259</v>
      </c>
      <c r="AU925" s="236" t="s">
        <v>89</v>
      </c>
      <c r="AY925" s="17" t="s">
        <v>257</v>
      </c>
      <c r="BE925" s="237">
        <f>IF(N925="základní",J925,0)</f>
        <v>0</v>
      </c>
      <c r="BF925" s="237">
        <f>IF(N925="snížená",J925,0)</f>
        <v>0</v>
      </c>
      <c r="BG925" s="237">
        <f>IF(N925="zákl. přenesená",J925,0)</f>
        <v>0</v>
      </c>
      <c r="BH925" s="237">
        <f>IF(N925="sníž. přenesená",J925,0)</f>
        <v>0</v>
      </c>
      <c r="BI925" s="237">
        <f>IF(N925="nulová",J925,0)</f>
        <v>0</v>
      </c>
      <c r="BJ925" s="17" t="s">
        <v>21</v>
      </c>
      <c r="BK925" s="237">
        <f>ROUND(I925*H925,2)</f>
        <v>0</v>
      </c>
      <c r="BL925" s="17" t="s">
        <v>346</v>
      </c>
      <c r="BM925" s="236" t="s">
        <v>1575</v>
      </c>
    </row>
    <row r="926" spans="2:51" s="13" customFormat="1" ht="12">
      <c r="B926" s="249"/>
      <c r="C926" s="250"/>
      <c r="D926" s="240" t="s">
        <v>266</v>
      </c>
      <c r="E926" s="251" t="s">
        <v>1</v>
      </c>
      <c r="F926" s="252" t="s">
        <v>1576</v>
      </c>
      <c r="G926" s="250"/>
      <c r="H926" s="253">
        <v>79.599</v>
      </c>
      <c r="I926" s="254"/>
      <c r="J926" s="250"/>
      <c r="K926" s="250"/>
      <c r="L926" s="255"/>
      <c r="M926" s="256"/>
      <c r="N926" s="257"/>
      <c r="O926" s="257"/>
      <c r="P926" s="257"/>
      <c r="Q926" s="257"/>
      <c r="R926" s="257"/>
      <c r="S926" s="257"/>
      <c r="T926" s="258"/>
      <c r="AT926" s="259" t="s">
        <v>266</v>
      </c>
      <c r="AU926" s="259" t="s">
        <v>89</v>
      </c>
      <c r="AV926" s="13" t="s">
        <v>89</v>
      </c>
      <c r="AW926" s="13" t="s">
        <v>36</v>
      </c>
      <c r="AX926" s="13" t="s">
        <v>80</v>
      </c>
      <c r="AY926" s="259" t="s">
        <v>257</v>
      </c>
    </row>
    <row r="927" spans="2:51" s="15" customFormat="1" ht="12">
      <c r="B927" s="271"/>
      <c r="C927" s="272"/>
      <c r="D927" s="240" t="s">
        <v>266</v>
      </c>
      <c r="E927" s="273" t="s">
        <v>1</v>
      </c>
      <c r="F927" s="274" t="s">
        <v>286</v>
      </c>
      <c r="G927" s="272"/>
      <c r="H927" s="275">
        <v>79.599</v>
      </c>
      <c r="I927" s="276"/>
      <c r="J927" s="272"/>
      <c r="K927" s="272"/>
      <c r="L927" s="277"/>
      <c r="M927" s="278"/>
      <c r="N927" s="279"/>
      <c r="O927" s="279"/>
      <c r="P927" s="279"/>
      <c r="Q927" s="279"/>
      <c r="R927" s="279"/>
      <c r="S927" s="279"/>
      <c r="T927" s="280"/>
      <c r="AT927" s="281" t="s">
        <v>266</v>
      </c>
      <c r="AU927" s="281" t="s">
        <v>89</v>
      </c>
      <c r="AV927" s="15" t="s">
        <v>264</v>
      </c>
      <c r="AW927" s="15" t="s">
        <v>36</v>
      </c>
      <c r="AX927" s="15" t="s">
        <v>21</v>
      </c>
      <c r="AY927" s="281" t="s">
        <v>257</v>
      </c>
    </row>
    <row r="928" spans="2:65" s="1" customFormat="1" ht="24" customHeight="1">
      <c r="B928" s="38"/>
      <c r="C928" s="282" t="s">
        <v>1577</v>
      </c>
      <c r="D928" s="282" t="s">
        <v>314</v>
      </c>
      <c r="E928" s="283" t="s">
        <v>1578</v>
      </c>
      <c r="F928" s="284" t="s">
        <v>1579</v>
      </c>
      <c r="G928" s="285" t="s">
        <v>661</v>
      </c>
      <c r="H928" s="286">
        <v>47</v>
      </c>
      <c r="I928" s="287"/>
      <c r="J928" s="288">
        <f>ROUND(I928*H928,2)</f>
        <v>0</v>
      </c>
      <c r="K928" s="284" t="s">
        <v>1</v>
      </c>
      <c r="L928" s="289"/>
      <c r="M928" s="290" t="s">
        <v>1</v>
      </c>
      <c r="N928" s="291" t="s">
        <v>45</v>
      </c>
      <c r="O928" s="86"/>
      <c r="P928" s="234">
        <f>O928*H928</f>
        <v>0</v>
      </c>
      <c r="Q928" s="234">
        <v>0</v>
      </c>
      <c r="R928" s="234">
        <f>Q928*H928</f>
        <v>0</v>
      </c>
      <c r="S928" s="234">
        <v>0</v>
      </c>
      <c r="T928" s="235">
        <f>S928*H928</f>
        <v>0</v>
      </c>
      <c r="AR928" s="236" t="s">
        <v>429</v>
      </c>
      <c r="AT928" s="236" t="s">
        <v>314</v>
      </c>
      <c r="AU928" s="236" t="s">
        <v>89</v>
      </c>
      <c r="AY928" s="17" t="s">
        <v>257</v>
      </c>
      <c r="BE928" s="237">
        <f>IF(N928="základní",J928,0)</f>
        <v>0</v>
      </c>
      <c r="BF928" s="237">
        <f>IF(N928="snížená",J928,0)</f>
        <v>0</v>
      </c>
      <c r="BG928" s="237">
        <f>IF(N928="zákl. přenesená",J928,0)</f>
        <v>0</v>
      </c>
      <c r="BH928" s="237">
        <f>IF(N928="sníž. přenesená",J928,0)</f>
        <v>0</v>
      </c>
      <c r="BI928" s="237">
        <f>IF(N928="nulová",J928,0)</f>
        <v>0</v>
      </c>
      <c r="BJ928" s="17" t="s">
        <v>21</v>
      </c>
      <c r="BK928" s="237">
        <f>ROUND(I928*H928,2)</f>
        <v>0</v>
      </c>
      <c r="BL928" s="17" t="s">
        <v>346</v>
      </c>
      <c r="BM928" s="236" t="s">
        <v>1580</v>
      </c>
    </row>
    <row r="929" spans="2:51" s="13" customFormat="1" ht="12">
      <c r="B929" s="249"/>
      <c r="C929" s="250"/>
      <c r="D929" s="240" t="s">
        <v>266</v>
      </c>
      <c r="E929" s="251" t="s">
        <v>1</v>
      </c>
      <c r="F929" s="252" t="s">
        <v>1581</v>
      </c>
      <c r="G929" s="250"/>
      <c r="H929" s="253">
        <v>47</v>
      </c>
      <c r="I929" s="254"/>
      <c r="J929" s="250"/>
      <c r="K929" s="250"/>
      <c r="L929" s="255"/>
      <c r="M929" s="256"/>
      <c r="N929" s="257"/>
      <c r="O929" s="257"/>
      <c r="P929" s="257"/>
      <c r="Q929" s="257"/>
      <c r="R929" s="257"/>
      <c r="S929" s="257"/>
      <c r="T929" s="258"/>
      <c r="AT929" s="259" t="s">
        <v>266</v>
      </c>
      <c r="AU929" s="259" t="s">
        <v>89</v>
      </c>
      <c r="AV929" s="13" t="s">
        <v>89</v>
      </c>
      <c r="AW929" s="13" t="s">
        <v>36</v>
      </c>
      <c r="AX929" s="13" t="s">
        <v>80</v>
      </c>
      <c r="AY929" s="259" t="s">
        <v>257</v>
      </c>
    </row>
    <row r="930" spans="2:51" s="15" customFormat="1" ht="12">
      <c r="B930" s="271"/>
      <c r="C930" s="272"/>
      <c r="D930" s="240" t="s">
        <v>266</v>
      </c>
      <c r="E930" s="273" t="s">
        <v>1</v>
      </c>
      <c r="F930" s="274" t="s">
        <v>286</v>
      </c>
      <c r="G930" s="272"/>
      <c r="H930" s="275">
        <v>47</v>
      </c>
      <c r="I930" s="276"/>
      <c r="J930" s="272"/>
      <c r="K930" s="272"/>
      <c r="L930" s="277"/>
      <c r="M930" s="278"/>
      <c r="N930" s="279"/>
      <c r="O930" s="279"/>
      <c r="P930" s="279"/>
      <c r="Q930" s="279"/>
      <c r="R930" s="279"/>
      <c r="S930" s="279"/>
      <c r="T930" s="280"/>
      <c r="AT930" s="281" t="s">
        <v>266</v>
      </c>
      <c r="AU930" s="281" t="s">
        <v>89</v>
      </c>
      <c r="AV930" s="15" t="s">
        <v>264</v>
      </c>
      <c r="AW930" s="15" t="s">
        <v>36</v>
      </c>
      <c r="AX930" s="15" t="s">
        <v>21</v>
      </c>
      <c r="AY930" s="281" t="s">
        <v>257</v>
      </c>
    </row>
    <row r="931" spans="2:65" s="1" customFormat="1" ht="24" customHeight="1">
      <c r="B931" s="38"/>
      <c r="C931" s="225" t="s">
        <v>1582</v>
      </c>
      <c r="D931" s="225" t="s">
        <v>259</v>
      </c>
      <c r="E931" s="226" t="s">
        <v>1583</v>
      </c>
      <c r="F931" s="227" t="s">
        <v>1584</v>
      </c>
      <c r="G931" s="228" t="s">
        <v>262</v>
      </c>
      <c r="H931" s="229">
        <v>224.572</v>
      </c>
      <c r="I931" s="230"/>
      <c r="J931" s="231">
        <f>ROUND(I931*H931,2)</f>
        <v>0</v>
      </c>
      <c r="K931" s="227" t="s">
        <v>263</v>
      </c>
      <c r="L931" s="43"/>
      <c r="M931" s="232" t="s">
        <v>1</v>
      </c>
      <c r="N931" s="233" t="s">
        <v>45</v>
      </c>
      <c r="O931" s="86"/>
      <c r="P931" s="234">
        <f>O931*H931</f>
        <v>0</v>
      </c>
      <c r="Q931" s="234">
        <v>0.00026</v>
      </c>
      <c r="R931" s="234">
        <f>Q931*H931</f>
        <v>0.05838872</v>
      </c>
      <c r="S931" s="234">
        <v>0</v>
      </c>
      <c r="T931" s="235">
        <f>S931*H931</f>
        <v>0</v>
      </c>
      <c r="AR931" s="236" t="s">
        <v>346</v>
      </c>
      <c r="AT931" s="236" t="s">
        <v>259</v>
      </c>
      <c r="AU931" s="236" t="s">
        <v>89</v>
      </c>
      <c r="AY931" s="17" t="s">
        <v>257</v>
      </c>
      <c r="BE931" s="237">
        <f>IF(N931="základní",J931,0)</f>
        <v>0</v>
      </c>
      <c r="BF931" s="237">
        <f>IF(N931="snížená",J931,0)</f>
        <v>0</v>
      </c>
      <c r="BG931" s="237">
        <f>IF(N931="zákl. přenesená",J931,0)</f>
        <v>0</v>
      </c>
      <c r="BH931" s="237">
        <f>IF(N931="sníž. přenesená",J931,0)</f>
        <v>0</v>
      </c>
      <c r="BI931" s="237">
        <f>IF(N931="nulová",J931,0)</f>
        <v>0</v>
      </c>
      <c r="BJ931" s="17" t="s">
        <v>21</v>
      </c>
      <c r="BK931" s="237">
        <f>ROUND(I931*H931,2)</f>
        <v>0</v>
      </c>
      <c r="BL931" s="17" t="s">
        <v>346</v>
      </c>
      <c r="BM931" s="236" t="s">
        <v>1585</v>
      </c>
    </row>
    <row r="932" spans="2:51" s="13" customFormat="1" ht="12">
      <c r="B932" s="249"/>
      <c r="C932" s="250"/>
      <c r="D932" s="240" t="s">
        <v>266</v>
      </c>
      <c r="E932" s="251" t="s">
        <v>1</v>
      </c>
      <c r="F932" s="252" t="s">
        <v>1586</v>
      </c>
      <c r="G932" s="250"/>
      <c r="H932" s="253">
        <v>51.772</v>
      </c>
      <c r="I932" s="254"/>
      <c r="J932" s="250"/>
      <c r="K932" s="250"/>
      <c r="L932" s="255"/>
      <c r="M932" s="256"/>
      <c r="N932" s="257"/>
      <c r="O932" s="257"/>
      <c r="P932" s="257"/>
      <c r="Q932" s="257"/>
      <c r="R932" s="257"/>
      <c r="S932" s="257"/>
      <c r="T932" s="258"/>
      <c r="AT932" s="259" t="s">
        <v>266</v>
      </c>
      <c r="AU932" s="259" t="s">
        <v>89</v>
      </c>
      <c r="AV932" s="13" t="s">
        <v>89</v>
      </c>
      <c r="AW932" s="13" t="s">
        <v>36</v>
      </c>
      <c r="AX932" s="13" t="s">
        <v>80</v>
      </c>
      <c r="AY932" s="259" t="s">
        <v>257</v>
      </c>
    </row>
    <row r="933" spans="2:51" s="14" customFormat="1" ht="12">
      <c r="B933" s="260"/>
      <c r="C933" s="261"/>
      <c r="D933" s="240" t="s">
        <v>266</v>
      </c>
      <c r="E933" s="262" t="s">
        <v>1</v>
      </c>
      <c r="F933" s="263" t="s">
        <v>280</v>
      </c>
      <c r="G933" s="261"/>
      <c r="H933" s="264">
        <v>51.772</v>
      </c>
      <c r="I933" s="265"/>
      <c r="J933" s="261"/>
      <c r="K933" s="261"/>
      <c r="L933" s="266"/>
      <c r="M933" s="267"/>
      <c r="N933" s="268"/>
      <c r="O933" s="268"/>
      <c r="P933" s="268"/>
      <c r="Q933" s="268"/>
      <c r="R933" s="268"/>
      <c r="S933" s="268"/>
      <c r="T933" s="269"/>
      <c r="AT933" s="270" t="s">
        <v>266</v>
      </c>
      <c r="AU933" s="270" t="s">
        <v>89</v>
      </c>
      <c r="AV933" s="14" t="s">
        <v>130</v>
      </c>
      <c r="AW933" s="14" t="s">
        <v>36</v>
      </c>
      <c r="AX933" s="14" t="s">
        <v>80</v>
      </c>
      <c r="AY933" s="270" t="s">
        <v>257</v>
      </c>
    </row>
    <row r="934" spans="2:51" s="12" customFormat="1" ht="12">
      <c r="B934" s="238"/>
      <c r="C934" s="239"/>
      <c r="D934" s="240" t="s">
        <v>266</v>
      </c>
      <c r="E934" s="241" t="s">
        <v>1</v>
      </c>
      <c r="F934" s="242" t="s">
        <v>1587</v>
      </c>
      <c r="G934" s="239"/>
      <c r="H934" s="241" t="s">
        <v>1</v>
      </c>
      <c r="I934" s="243"/>
      <c r="J934" s="239"/>
      <c r="K934" s="239"/>
      <c r="L934" s="244"/>
      <c r="M934" s="245"/>
      <c r="N934" s="246"/>
      <c r="O934" s="246"/>
      <c r="P934" s="246"/>
      <c r="Q934" s="246"/>
      <c r="R934" s="246"/>
      <c r="S934" s="246"/>
      <c r="T934" s="247"/>
      <c r="AT934" s="248" t="s">
        <v>266</v>
      </c>
      <c r="AU934" s="248" t="s">
        <v>89</v>
      </c>
      <c r="AV934" s="12" t="s">
        <v>21</v>
      </c>
      <c r="AW934" s="12" t="s">
        <v>36</v>
      </c>
      <c r="AX934" s="12" t="s">
        <v>80</v>
      </c>
      <c r="AY934" s="248" t="s">
        <v>257</v>
      </c>
    </row>
    <row r="935" spans="2:51" s="13" customFormat="1" ht="12">
      <c r="B935" s="249"/>
      <c r="C935" s="250"/>
      <c r="D935" s="240" t="s">
        <v>266</v>
      </c>
      <c r="E935" s="251" t="s">
        <v>1</v>
      </c>
      <c r="F935" s="252" t="s">
        <v>1588</v>
      </c>
      <c r="G935" s="250"/>
      <c r="H935" s="253">
        <v>172.8</v>
      </c>
      <c r="I935" s="254"/>
      <c r="J935" s="250"/>
      <c r="K935" s="250"/>
      <c r="L935" s="255"/>
      <c r="M935" s="256"/>
      <c r="N935" s="257"/>
      <c r="O935" s="257"/>
      <c r="P935" s="257"/>
      <c r="Q935" s="257"/>
      <c r="R935" s="257"/>
      <c r="S935" s="257"/>
      <c r="T935" s="258"/>
      <c r="AT935" s="259" t="s">
        <v>266</v>
      </c>
      <c r="AU935" s="259" t="s">
        <v>89</v>
      </c>
      <c r="AV935" s="13" t="s">
        <v>89</v>
      </c>
      <c r="AW935" s="13" t="s">
        <v>36</v>
      </c>
      <c r="AX935" s="13" t="s">
        <v>80</v>
      </c>
      <c r="AY935" s="259" t="s">
        <v>257</v>
      </c>
    </row>
    <row r="936" spans="2:51" s="14" customFormat="1" ht="12">
      <c r="B936" s="260"/>
      <c r="C936" s="261"/>
      <c r="D936" s="240" t="s">
        <v>266</v>
      </c>
      <c r="E936" s="262" t="s">
        <v>1</v>
      </c>
      <c r="F936" s="263" t="s">
        <v>280</v>
      </c>
      <c r="G936" s="261"/>
      <c r="H936" s="264">
        <v>172.8</v>
      </c>
      <c r="I936" s="265"/>
      <c r="J936" s="261"/>
      <c r="K936" s="261"/>
      <c r="L936" s="266"/>
      <c r="M936" s="267"/>
      <c r="N936" s="268"/>
      <c r="O936" s="268"/>
      <c r="P936" s="268"/>
      <c r="Q936" s="268"/>
      <c r="R936" s="268"/>
      <c r="S936" s="268"/>
      <c r="T936" s="269"/>
      <c r="AT936" s="270" t="s">
        <v>266</v>
      </c>
      <c r="AU936" s="270" t="s">
        <v>89</v>
      </c>
      <c r="AV936" s="14" t="s">
        <v>130</v>
      </c>
      <c r="AW936" s="14" t="s">
        <v>36</v>
      </c>
      <c r="AX936" s="14" t="s">
        <v>80</v>
      </c>
      <c r="AY936" s="270" t="s">
        <v>257</v>
      </c>
    </row>
    <row r="937" spans="2:51" s="15" customFormat="1" ht="12">
      <c r="B937" s="271"/>
      <c r="C937" s="272"/>
      <c r="D937" s="240" t="s">
        <v>266</v>
      </c>
      <c r="E937" s="273" t="s">
        <v>1</v>
      </c>
      <c r="F937" s="274" t="s">
        <v>286</v>
      </c>
      <c r="G937" s="272"/>
      <c r="H937" s="275">
        <v>224.572</v>
      </c>
      <c r="I937" s="276"/>
      <c r="J937" s="272"/>
      <c r="K937" s="272"/>
      <c r="L937" s="277"/>
      <c r="M937" s="278"/>
      <c r="N937" s="279"/>
      <c r="O937" s="279"/>
      <c r="P937" s="279"/>
      <c r="Q937" s="279"/>
      <c r="R937" s="279"/>
      <c r="S937" s="279"/>
      <c r="T937" s="280"/>
      <c r="AT937" s="281" t="s">
        <v>266</v>
      </c>
      <c r="AU937" s="281" t="s">
        <v>89</v>
      </c>
      <c r="AV937" s="15" t="s">
        <v>264</v>
      </c>
      <c r="AW937" s="15" t="s">
        <v>36</v>
      </c>
      <c r="AX937" s="15" t="s">
        <v>21</v>
      </c>
      <c r="AY937" s="281" t="s">
        <v>257</v>
      </c>
    </row>
    <row r="938" spans="2:65" s="1" customFormat="1" ht="24" customHeight="1">
      <c r="B938" s="38"/>
      <c r="C938" s="282" t="s">
        <v>1589</v>
      </c>
      <c r="D938" s="282" t="s">
        <v>314</v>
      </c>
      <c r="E938" s="283" t="s">
        <v>1590</v>
      </c>
      <c r="F938" s="284" t="s">
        <v>1591</v>
      </c>
      <c r="G938" s="285" t="s">
        <v>661</v>
      </c>
      <c r="H938" s="286">
        <v>12</v>
      </c>
      <c r="I938" s="287"/>
      <c r="J938" s="288">
        <f>ROUND(I938*H938,2)</f>
        <v>0</v>
      </c>
      <c r="K938" s="284" t="s">
        <v>1</v>
      </c>
      <c r="L938" s="289"/>
      <c r="M938" s="290" t="s">
        <v>1</v>
      </c>
      <c r="N938" s="291" t="s">
        <v>45</v>
      </c>
      <c r="O938" s="86"/>
      <c r="P938" s="234">
        <f>O938*H938</f>
        <v>0</v>
      </c>
      <c r="Q938" s="234">
        <v>0</v>
      </c>
      <c r="R938" s="234">
        <f>Q938*H938</f>
        <v>0</v>
      </c>
      <c r="S938" s="234">
        <v>0</v>
      </c>
      <c r="T938" s="235">
        <f>S938*H938</f>
        <v>0</v>
      </c>
      <c r="AR938" s="236" t="s">
        <v>429</v>
      </c>
      <c r="AT938" s="236" t="s">
        <v>314</v>
      </c>
      <c r="AU938" s="236" t="s">
        <v>89</v>
      </c>
      <c r="AY938" s="17" t="s">
        <v>257</v>
      </c>
      <c r="BE938" s="237">
        <f>IF(N938="základní",J938,0)</f>
        <v>0</v>
      </c>
      <c r="BF938" s="237">
        <f>IF(N938="snížená",J938,0)</f>
        <v>0</v>
      </c>
      <c r="BG938" s="237">
        <f>IF(N938="zákl. přenesená",J938,0)</f>
        <v>0</v>
      </c>
      <c r="BH938" s="237">
        <f>IF(N938="sníž. přenesená",J938,0)</f>
        <v>0</v>
      </c>
      <c r="BI938" s="237">
        <f>IF(N938="nulová",J938,0)</f>
        <v>0</v>
      </c>
      <c r="BJ938" s="17" t="s">
        <v>21</v>
      </c>
      <c r="BK938" s="237">
        <f>ROUND(I938*H938,2)</f>
        <v>0</v>
      </c>
      <c r="BL938" s="17" t="s">
        <v>346</v>
      </c>
      <c r="BM938" s="236" t="s">
        <v>1592</v>
      </c>
    </row>
    <row r="939" spans="2:51" s="13" customFormat="1" ht="12">
      <c r="B939" s="249"/>
      <c r="C939" s="250"/>
      <c r="D939" s="240" t="s">
        <v>266</v>
      </c>
      <c r="E939" s="251" t="s">
        <v>1</v>
      </c>
      <c r="F939" s="252" t="s">
        <v>1593</v>
      </c>
      <c r="G939" s="250"/>
      <c r="H939" s="253">
        <v>12</v>
      </c>
      <c r="I939" s="254"/>
      <c r="J939" s="250"/>
      <c r="K939" s="250"/>
      <c r="L939" s="255"/>
      <c r="M939" s="256"/>
      <c r="N939" s="257"/>
      <c r="O939" s="257"/>
      <c r="P939" s="257"/>
      <c r="Q939" s="257"/>
      <c r="R939" s="257"/>
      <c r="S939" s="257"/>
      <c r="T939" s="258"/>
      <c r="AT939" s="259" t="s">
        <v>266</v>
      </c>
      <c r="AU939" s="259" t="s">
        <v>89</v>
      </c>
      <c r="AV939" s="13" t="s">
        <v>89</v>
      </c>
      <c r="AW939" s="13" t="s">
        <v>36</v>
      </c>
      <c r="AX939" s="13" t="s">
        <v>80</v>
      </c>
      <c r="AY939" s="259" t="s">
        <v>257</v>
      </c>
    </row>
    <row r="940" spans="2:51" s="15" customFormat="1" ht="12">
      <c r="B940" s="271"/>
      <c r="C940" s="272"/>
      <c r="D940" s="240" t="s">
        <v>266</v>
      </c>
      <c r="E940" s="273" t="s">
        <v>1</v>
      </c>
      <c r="F940" s="274" t="s">
        <v>286</v>
      </c>
      <c r="G940" s="272"/>
      <c r="H940" s="275">
        <v>12</v>
      </c>
      <c r="I940" s="276"/>
      <c r="J940" s="272"/>
      <c r="K940" s="272"/>
      <c r="L940" s="277"/>
      <c r="M940" s="278"/>
      <c r="N940" s="279"/>
      <c r="O940" s="279"/>
      <c r="P940" s="279"/>
      <c r="Q940" s="279"/>
      <c r="R940" s="279"/>
      <c r="S940" s="279"/>
      <c r="T940" s="280"/>
      <c r="AT940" s="281" t="s">
        <v>266</v>
      </c>
      <c r="AU940" s="281" t="s">
        <v>89</v>
      </c>
      <c r="AV940" s="15" t="s">
        <v>264</v>
      </c>
      <c r="AW940" s="15" t="s">
        <v>36</v>
      </c>
      <c r="AX940" s="15" t="s">
        <v>21</v>
      </c>
      <c r="AY940" s="281" t="s">
        <v>257</v>
      </c>
    </row>
    <row r="941" spans="2:65" s="1" customFormat="1" ht="24" customHeight="1">
      <c r="B941" s="38"/>
      <c r="C941" s="282" t="s">
        <v>1594</v>
      </c>
      <c r="D941" s="282" t="s">
        <v>314</v>
      </c>
      <c r="E941" s="283" t="s">
        <v>1595</v>
      </c>
      <c r="F941" s="284" t="s">
        <v>1596</v>
      </c>
      <c r="G941" s="285" t="s">
        <v>661</v>
      </c>
      <c r="H941" s="286">
        <v>4</v>
      </c>
      <c r="I941" s="287"/>
      <c r="J941" s="288">
        <f>ROUND(I941*H941,2)</f>
        <v>0</v>
      </c>
      <c r="K941" s="284" t="s">
        <v>1</v>
      </c>
      <c r="L941" s="289"/>
      <c r="M941" s="290" t="s">
        <v>1</v>
      </c>
      <c r="N941" s="291" t="s">
        <v>45</v>
      </c>
      <c r="O941" s="86"/>
      <c r="P941" s="234">
        <f>O941*H941</f>
        <v>0</v>
      </c>
      <c r="Q941" s="234">
        <v>0</v>
      </c>
      <c r="R941" s="234">
        <f>Q941*H941</f>
        <v>0</v>
      </c>
      <c r="S941" s="234">
        <v>0</v>
      </c>
      <c r="T941" s="235">
        <f>S941*H941</f>
        <v>0</v>
      </c>
      <c r="AR941" s="236" t="s">
        <v>429</v>
      </c>
      <c r="AT941" s="236" t="s">
        <v>314</v>
      </c>
      <c r="AU941" s="236" t="s">
        <v>89</v>
      </c>
      <c r="AY941" s="17" t="s">
        <v>257</v>
      </c>
      <c r="BE941" s="237">
        <f>IF(N941="základní",J941,0)</f>
        <v>0</v>
      </c>
      <c r="BF941" s="237">
        <f>IF(N941="snížená",J941,0)</f>
        <v>0</v>
      </c>
      <c r="BG941" s="237">
        <f>IF(N941="zákl. přenesená",J941,0)</f>
        <v>0</v>
      </c>
      <c r="BH941" s="237">
        <f>IF(N941="sníž. přenesená",J941,0)</f>
        <v>0</v>
      </c>
      <c r="BI941" s="237">
        <f>IF(N941="nulová",J941,0)</f>
        <v>0</v>
      </c>
      <c r="BJ941" s="17" t="s">
        <v>21</v>
      </c>
      <c r="BK941" s="237">
        <f>ROUND(I941*H941,2)</f>
        <v>0</v>
      </c>
      <c r="BL941" s="17" t="s">
        <v>346</v>
      </c>
      <c r="BM941" s="236" t="s">
        <v>1597</v>
      </c>
    </row>
    <row r="942" spans="2:51" s="13" customFormat="1" ht="12">
      <c r="B942" s="249"/>
      <c r="C942" s="250"/>
      <c r="D942" s="240" t="s">
        <v>266</v>
      </c>
      <c r="E942" s="251" t="s">
        <v>1</v>
      </c>
      <c r="F942" s="252" t="s">
        <v>1598</v>
      </c>
      <c r="G942" s="250"/>
      <c r="H942" s="253">
        <v>4</v>
      </c>
      <c r="I942" s="254"/>
      <c r="J942" s="250"/>
      <c r="K942" s="250"/>
      <c r="L942" s="255"/>
      <c r="M942" s="256"/>
      <c r="N942" s="257"/>
      <c r="O942" s="257"/>
      <c r="P942" s="257"/>
      <c r="Q942" s="257"/>
      <c r="R942" s="257"/>
      <c r="S942" s="257"/>
      <c r="T942" s="258"/>
      <c r="AT942" s="259" t="s">
        <v>266</v>
      </c>
      <c r="AU942" s="259" t="s">
        <v>89</v>
      </c>
      <c r="AV942" s="13" t="s">
        <v>89</v>
      </c>
      <c r="AW942" s="13" t="s">
        <v>36</v>
      </c>
      <c r="AX942" s="13" t="s">
        <v>80</v>
      </c>
      <c r="AY942" s="259" t="s">
        <v>257</v>
      </c>
    </row>
    <row r="943" spans="2:51" s="15" customFormat="1" ht="12">
      <c r="B943" s="271"/>
      <c r="C943" s="272"/>
      <c r="D943" s="240" t="s">
        <v>266</v>
      </c>
      <c r="E943" s="273" t="s">
        <v>1</v>
      </c>
      <c r="F943" s="274" t="s">
        <v>286</v>
      </c>
      <c r="G943" s="272"/>
      <c r="H943" s="275">
        <v>4</v>
      </c>
      <c r="I943" s="276"/>
      <c r="J943" s="272"/>
      <c r="K943" s="272"/>
      <c r="L943" s="277"/>
      <c r="M943" s="278"/>
      <c r="N943" s="279"/>
      <c r="O943" s="279"/>
      <c r="P943" s="279"/>
      <c r="Q943" s="279"/>
      <c r="R943" s="279"/>
      <c r="S943" s="279"/>
      <c r="T943" s="280"/>
      <c r="AT943" s="281" t="s">
        <v>266</v>
      </c>
      <c r="AU943" s="281" t="s">
        <v>89</v>
      </c>
      <c r="AV943" s="15" t="s">
        <v>264</v>
      </c>
      <c r="AW943" s="15" t="s">
        <v>36</v>
      </c>
      <c r="AX943" s="15" t="s">
        <v>21</v>
      </c>
      <c r="AY943" s="281" t="s">
        <v>257</v>
      </c>
    </row>
    <row r="944" spans="2:65" s="1" customFormat="1" ht="24" customHeight="1">
      <c r="B944" s="38"/>
      <c r="C944" s="282" t="s">
        <v>1599</v>
      </c>
      <c r="D944" s="282" t="s">
        <v>314</v>
      </c>
      <c r="E944" s="283" t="s">
        <v>1600</v>
      </c>
      <c r="F944" s="284" t="s">
        <v>1601</v>
      </c>
      <c r="G944" s="285" t="s">
        <v>661</v>
      </c>
      <c r="H944" s="286">
        <v>3</v>
      </c>
      <c r="I944" s="287"/>
      <c r="J944" s="288">
        <f>ROUND(I944*H944,2)</f>
        <v>0</v>
      </c>
      <c r="K944" s="284" t="s">
        <v>1</v>
      </c>
      <c r="L944" s="289"/>
      <c r="M944" s="290" t="s">
        <v>1</v>
      </c>
      <c r="N944" s="291" t="s">
        <v>45</v>
      </c>
      <c r="O944" s="86"/>
      <c r="P944" s="234">
        <f>O944*H944</f>
        <v>0</v>
      </c>
      <c r="Q944" s="234">
        <v>0</v>
      </c>
      <c r="R944" s="234">
        <f>Q944*H944</f>
        <v>0</v>
      </c>
      <c r="S944" s="234">
        <v>0</v>
      </c>
      <c r="T944" s="235">
        <f>S944*H944</f>
        <v>0</v>
      </c>
      <c r="AR944" s="236" t="s">
        <v>429</v>
      </c>
      <c r="AT944" s="236" t="s">
        <v>314</v>
      </c>
      <c r="AU944" s="236" t="s">
        <v>89</v>
      </c>
      <c r="AY944" s="17" t="s">
        <v>257</v>
      </c>
      <c r="BE944" s="237">
        <f>IF(N944="základní",J944,0)</f>
        <v>0</v>
      </c>
      <c r="BF944" s="237">
        <f>IF(N944="snížená",J944,0)</f>
        <v>0</v>
      </c>
      <c r="BG944" s="237">
        <f>IF(N944="zákl. přenesená",J944,0)</f>
        <v>0</v>
      </c>
      <c r="BH944" s="237">
        <f>IF(N944="sníž. přenesená",J944,0)</f>
        <v>0</v>
      </c>
      <c r="BI944" s="237">
        <f>IF(N944="nulová",J944,0)</f>
        <v>0</v>
      </c>
      <c r="BJ944" s="17" t="s">
        <v>21</v>
      </c>
      <c r="BK944" s="237">
        <f>ROUND(I944*H944,2)</f>
        <v>0</v>
      </c>
      <c r="BL944" s="17" t="s">
        <v>346</v>
      </c>
      <c r="BM944" s="236" t="s">
        <v>1602</v>
      </c>
    </row>
    <row r="945" spans="2:51" s="13" customFormat="1" ht="12">
      <c r="B945" s="249"/>
      <c r="C945" s="250"/>
      <c r="D945" s="240" t="s">
        <v>266</v>
      </c>
      <c r="E945" s="251" t="s">
        <v>1</v>
      </c>
      <c r="F945" s="252" t="s">
        <v>1603</v>
      </c>
      <c r="G945" s="250"/>
      <c r="H945" s="253">
        <v>3</v>
      </c>
      <c r="I945" s="254"/>
      <c r="J945" s="250"/>
      <c r="K945" s="250"/>
      <c r="L945" s="255"/>
      <c r="M945" s="256"/>
      <c r="N945" s="257"/>
      <c r="O945" s="257"/>
      <c r="P945" s="257"/>
      <c r="Q945" s="257"/>
      <c r="R945" s="257"/>
      <c r="S945" s="257"/>
      <c r="T945" s="258"/>
      <c r="AT945" s="259" t="s">
        <v>266</v>
      </c>
      <c r="AU945" s="259" t="s">
        <v>89</v>
      </c>
      <c r="AV945" s="13" t="s">
        <v>89</v>
      </c>
      <c r="AW945" s="13" t="s">
        <v>36</v>
      </c>
      <c r="AX945" s="13" t="s">
        <v>80</v>
      </c>
      <c r="AY945" s="259" t="s">
        <v>257</v>
      </c>
    </row>
    <row r="946" spans="2:51" s="15" customFormat="1" ht="12">
      <c r="B946" s="271"/>
      <c r="C946" s="272"/>
      <c r="D946" s="240" t="s">
        <v>266</v>
      </c>
      <c r="E946" s="273" t="s">
        <v>1</v>
      </c>
      <c r="F946" s="274" t="s">
        <v>286</v>
      </c>
      <c r="G946" s="272"/>
      <c r="H946" s="275">
        <v>3</v>
      </c>
      <c r="I946" s="276"/>
      <c r="J946" s="272"/>
      <c r="K946" s="272"/>
      <c r="L946" s="277"/>
      <c r="M946" s="278"/>
      <c r="N946" s="279"/>
      <c r="O946" s="279"/>
      <c r="P946" s="279"/>
      <c r="Q946" s="279"/>
      <c r="R946" s="279"/>
      <c r="S946" s="279"/>
      <c r="T946" s="280"/>
      <c r="AT946" s="281" t="s">
        <v>266</v>
      </c>
      <c r="AU946" s="281" t="s">
        <v>89</v>
      </c>
      <c r="AV946" s="15" t="s">
        <v>264</v>
      </c>
      <c r="AW946" s="15" t="s">
        <v>36</v>
      </c>
      <c r="AX946" s="15" t="s">
        <v>21</v>
      </c>
      <c r="AY946" s="281" t="s">
        <v>257</v>
      </c>
    </row>
    <row r="947" spans="2:65" s="1" customFormat="1" ht="24" customHeight="1">
      <c r="B947" s="38"/>
      <c r="C947" s="282" t="s">
        <v>1604</v>
      </c>
      <c r="D947" s="282" t="s">
        <v>314</v>
      </c>
      <c r="E947" s="283" t="s">
        <v>1605</v>
      </c>
      <c r="F947" s="284" t="s">
        <v>1606</v>
      </c>
      <c r="G947" s="285" t="s">
        <v>661</v>
      </c>
      <c r="H947" s="286">
        <v>4</v>
      </c>
      <c r="I947" s="287"/>
      <c r="J947" s="288">
        <f>ROUND(I947*H947,2)</f>
        <v>0</v>
      </c>
      <c r="K947" s="284" t="s">
        <v>1</v>
      </c>
      <c r="L947" s="289"/>
      <c r="M947" s="290" t="s">
        <v>1</v>
      </c>
      <c r="N947" s="291" t="s">
        <v>45</v>
      </c>
      <c r="O947" s="86"/>
      <c r="P947" s="234">
        <f>O947*H947</f>
        <v>0</v>
      </c>
      <c r="Q947" s="234">
        <v>0</v>
      </c>
      <c r="R947" s="234">
        <f>Q947*H947</f>
        <v>0</v>
      </c>
      <c r="S947" s="234">
        <v>0</v>
      </c>
      <c r="T947" s="235">
        <f>S947*H947</f>
        <v>0</v>
      </c>
      <c r="AR947" s="236" t="s">
        <v>429</v>
      </c>
      <c r="AT947" s="236" t="s">
        <v>314</v>
      </c>
      <c r="AU947" s="236" t="s">
        <v>89</v>
      </c>
      <c r="AY947" s="17" t="s">
        <v>257</v>
      </c>
      <c r="BE947" s="237">
        <f>IF(N947="základní",J947,0)</f>
        <v>0</v>
      </c>
      <c r="BF947" s="237">
        <f>IF(N947="snížená",J947,0)</f>
        <v>0</v>
      </c>
      <c r="BG947" s="237">
        <f>IF(N947="zákl. přenesená",J947,0)</f>
        <v>0</v>
      </c>
      <c r="BH947" s="237">
        <f>IF(N947="sníž. přenesená",J947,0)</f>
        <v>0</v>
      </c>
      <c r="BI947" s="237">
        <f>IF(N947="nulová",J947,0)</f>
        <v>0</v>
      </c>
      <c r="BJ947" s="17" t="s">
        <v>21</v>
      </c>
      <c r="BK947" s="237">
        <f>ROUND(I947*H947,2)</f>
        <v>0</v>
      </c>
      <c r="BL947" s="17" t="s">
        <v>346</v>
      </c>
      <c r="BM947" s="236" t="s">
        <v>1607</v>
      </c>
    </row>
    <row r="948" spans="2:51" s="13" customFormat="1" ht="12">
      <c r="B948" s="249"/>
      <c r="C948" s="250"/>
      <c r="D948" s="240" t="s">
        <v>266</v>
      </c>
      <c r="E948" s="251" t="s">
        <v>1</v>
      </c>
      <c r="F948" s="252" t="s">
        <v>1608</v>
      </c>
      <c r="G948" s="250"/>
      <c r="H948" s="253">
        <v>4</v>
      </c>
      <c r="I948" s="254"/>
      <c r="J948" s="250"/>
      <c r="K948" s="250"/>
      <c r="L948" s="255"/>
      <c r="M948" s="256"/>
      <c r="N948" s="257"/>
      <c r="O948" s="257"/>
      <c r="P948" s="257"/>
      <c r="Q948" s="257"/>
      <c r="R948" s="257"/>
      <c r="S948" s="257"/>
      <c r="T948" s="258"/>
      <c r="AT948" s="259" t="s">
        <v>266</v>
      </c>
      <c r="AU948" s="259" t="s">
        <v>89</v>
      </c>
      <c r="AV948" s="13" t="s">
        <v>89</v>
      </c>
      <c r="AW948" s="13" t="s">
        <v>36</v>
      </c>
      <c r="AX948" s="13" t="s">
        <v>80</v>
      </c>
      <c r="AY948" s="259" t="s">
        <v>257</v>
      </c>
    </row>
    <row r="949" spans="2:51" s="15" customFormat="1" ht="12">
      <c r="B949" s="271"/>
      <c r="C949" s="272"/>
      <c r="D949" s="240" t="s">
        <v>266</v>
      </c>
      <c r="E949" s="273" t="s">
        <v>1</v>
      </c>
      <c r="F949" s="274" t="s">
        <v>286</v>
      </c>
      <c r="G949" s="272"/>
      <c r="H949" s="275">
        <v>4</v>
      </c>
      <c r="I949" s="276"/>
      <c r="J949" s="272"/>
      <c r="K949" s="272"/>
      <c r="L949" s="277"/>
      <c r="M949" s="278"/>
      <c r="N949" s="279"/>
      <c r="O949" s="279"/>
      <c r="P949" s="279"/>
      <c r="Q949" s="279"/>
      <c r="R949" s="279"/>
      <c r="S949" s="279"/>
      <c r="T949" s="280"/>
      <c r="AT949" s="281" t="s">
        <v>266</v>
      </c>
      <c r="AU949" s="281" t="s">
        <v>89</v>
      </c>
      <c r="AV949" s="15" t="s">
        <v>264</v>
      </c>
      <c r="AW949" s="15" t="s">
        <v>36</v>
      </c>
      <c r="AX949" s="15" t="s">
        <v>21</v>
      </c>
      <c r="AY949" s="281" t="s">
        <v>257</v>
      </c>
    </row>
    <row r="950" spans="2:65" s="1" customFormat="1" ht="24" customHeight="1">
      <c r="B950" s="38"/>
      <c r="C950" s="282" t="s">
        <v>1609</v>
      </c>
      <c r="D950" s="282" t="s">
        <v>314</v>
      </c>
      <c r="E950" s="283" t="s">
        <v>1610</v>
      </c>
      <c r="F950" s="284" t="s">
        <v>1611</v>
      </c>
      <c r="G950" s="285" t="s">
        <v>661</v>
      </c>
      <c r="H950" s="286">
        <v>2</v>
      </c>
      <c r="I950" s="287"/>
      <c r="J950" s="288">
        <f>ROUND(I950*H950,2)</f>
        <v>0</v>
      </c>
      <c r="K950" s="284" t="s">
        <v>1</v>
      </c>
      <c r="L950" s="289"/>
      <c r="M950" s="290" t="s">
        <v>1</v>
      </c>
      <c r="N950" s="291" t="s">
        <v>45</v>
      </c>
      <c r="O950" s="86"/>
      <c r="P950" s="234">
        <f>O950*H950</f>
        <v>0</v>
      </c>
      <c r="Q950" s="234">
        <v>0</v>
      </c>
      <c r="R950" s="234">
        <f>Q950*H950</f>
        <v>0</v>
      </c>
      <c r="S950" s="234">
        <v>0</v>
      </c>
      <c r="T950" s="235">
        <f>S950*H950</f>
        <v>0</v>
      </c>
      <c r="AR950" s="236" t="s">
        <v>429</v>
      </c>
      <c r="AT950" s="236" t="s">
        <v>314</v>
      </c>
      <c r="AU950" s="236" t="s">
        <v>89</v>
      </c>
      <c r="AY950" s="17" t="s">
        <v>257</v>
      </c>
      <c r="BE950" s="237">
        <f>IF(N950="základní",J950,0)</f>
        <v>0</v>
      </c>
      <c r="BF950" s="237">
        <f>IF(N950="snížená",J950,0)</f>
        <v>0</v>
      </c>
      <c r="BG950" s="237">
        <f>IF(N950="zákl. přenesená",J950,0)</f>
        <v>0</v>
      </c>
      <c r="BH950" s="237">
        <f>IF(N950="sníž. přenesená",J950,0)</f>
        <v>0</v>
      </c>
      <c r="BI950" s="237">
        <f>IF(N950="nulová",J950,0)</f>
        <v>0</v>
      </c>
      <c r="BJ950" s="17" t="s">
        <v>21</v>
      </c>
      <c r="BK950" s="237">
        <f>ROUND(I950*H950,2)</f>
        <v>0</v>
      </c>
      <c r="BL950" s="17" t="s">
        <v>346</v>
      </c>
      <c r="BM950" s="236" t="s">
        <v>1612</v>
      </c>
    </row>
    <row r="951" spans="2:51" s="13" customFormat="1" ht="12">
      <c r="B951" s="249"/>
      <c r="C951" s="250"/>
      <c r="D951" s="240" t="s">
        <v>266</v>
      </c>
      <c r="E951" s="251" t="s">
        <v>1</v>
      </c>
      <c r="F951" s="252" t="s">
        <v>1613</v>
      </c>
      <c r="G951" s="250"/>
      <c r="H951" s="253">
        <v>2</v>
      </c>
      <c r="I951" s="254"/>
      <c r="J951" s="250"/>
      <c r="K951" s="250"/>
      <c r="L951" s="255"/>
      <c r="M951" s="256"/>
      <c r="N951" s="257"/>
      <c r="O951" s="257"/>
      <c r="P951" s="257"/>
      <c r="Q951" s="257"/>
      <c r="R951" s="257"/>
      <c r="S951" s="257"/>
      <c r="T951" s="258"/>
      <c r="AT951" s="259" t="s">
        <v>266</v>
      </c>
      <c r="AU951" s="259" t="s">
        <v>89</v>
      </c>
      <c r="AV951" s="13" t="s">
        <v>89</v>
      </c>
      <c r="AW951" s="13" t="s">
        <v>36</v>
      </c>
      <c r="AX951" s="13" t="s">
        <v>80</v>
      </c>
      <c r="AY951" s="259" t="s">
        <v>257</v>
      </c>
    </row>
    <row r="952" spans="2:51" s="15" customFormat="1" ht="12">
      <c r="B952" s="271"/>
      <c r="C952" s="272"/>
      <c r="D952" s="240" t="s">
        <v>266</v>
      </c>
      <c r="E952" s="273" t="s">
        <v>1</v>
      </c>
      <c r="F952" s="274" t="s">
        <v>286</v>
      </c>
      <c r="G952" s="272"/>
      <c r="H952" s="275">
        <v>2</v>
      </c>
      <c r="I952" s="276"/>
      <c r="J952" s="272"/>
      <c r="K952" s="272"/>
      <c r="L952" s="277"/>
      <c r="M952" s="278"/>
      <c r="N952" s="279"/>
      <c r="O952" s="279"/>
      <c r="P952" s="279"/>
      <c r="Q952" s="279"/>
      <c r="R952" s="279"/>
      <c r="S952" s="279"/>
      <c r="T952" s="280"/>
      <c r="AT952" s="281" t="s">
        <v>266</v>
      </c>
      <c r="AU952" s="281" t="s">
        <v>89</v>
      </c>
      <c r="AV952" s="15" t="s">
        <v>264</v>
      </c>
      <c r="AW952" s="15" t="s">
        <v>36</v>
      </c>
      <c r="AX952" s="15" t="s">
        <v>21</v>
      </c>
      <c r="AY952" s="281" t="s">
        <v>257</v>
      </c>
    </row>
    <row r="953" spans="2:65" s="1" customFormat="1" ht="24" customHeight="1">
      <c r="B953" s="38"/>
      <c r="C953" s="282" t="s">
        <v>1614</v>
      </c>
      <c r="D953" s="282" t="s">
        <v>314</v>
      </c>
      <c r="E953" s="283" t="s">
        <v>1615</v>
      </c>
      <c r="F953" s="284" t="s">
        <v>1616</v>
      </c>
      <c r="G953" s="285" t="s">
        <v>661</v>
      </c>
      <c r="H953" s="286">
        <v>1</v>
      </c>
      <c r="I953" s="287"/>
      <c r="J953" s="288">
        <f>ROUND(I953*H953,2)</f>
        <v>0</v>
      </c>
      <c r="K953" s="284" t="s">
        <v>1</v>
      </c>
      <c r="L953" s="289"/>
      <c r="M953" s="290" t="s">
        <v>1</v>
      </c>
      <c r="N953" s="291" t="s">
        <v>45</v>
      </c>
      <c r="O953" s="86"/>
      <c r="P953" s="234">
        <f>O953*H953</f>
        <v>0</v>
      </c>
      <c r="Q953" s="234">
        <v>0</v>
      </c>
      <c r="R953" s="234">
        <f>Q953*H953</f>
        <v>0</v>
      </c>
      <c r="S953" s="234">
        <v>0</v>
      </c>
      <c r="T953" s="235">
        <f>S953*H953</f>
        <v>0</v>
      </c>
      <c r="AR953" s="236" t="s">
        <v>429</v>
      </c>
      <c r="AT953" s="236" t="s">
        <v>314</v>
      </c>
      <c r="AU953" s="236" t="s">
        <v>89</v>
      </c>
      <c r="AY953" s="17" t="s">
        <v>257</v>
      </c>
      <c r="BE953" s="237">
        <f>IF(N953="základní",J953,0)</f>
        <v>0</v>
      </c>
      <c r="BF953" s="237">
        <f>IF(N953="snížená",J953,0)</f>
        <v>0</v>
      </c>
      <c r="BG953" s="237">
        <f>IF(N953="zákl. přenesená",J953,0)</f>
        <v>0</v>
      </c>
      <c r="BH953" s="237">
        <f>IF(N953="sníž. přenesená",J953,0)</f>
        <v>0</v>
      </c>
      <c r="BI953" s="237">
        <f>IF(N953="nulová",J953,0)</f>
        <v>0</v>
      </c>
      <c r="BJ953" s="17" t="s">
        <v>21</v>
      </c>
      <c r="BK953" s="237">
        <f>ROUND(I953*H953,2)</f>
        <v>0</v>
      </c>
      <c r="BL953" s="17" t="s">
        <v>346</v>
      </c>
      <c r="BM953" s="236" t="s">
        <v>1617</v>
      </c>
    </row>
    <row r="954" spans="2:51" s="13" customFormat="1" ht="12">
      <c r="B954" s="249"/>
      <c r="C954" s="250"/>
      <c r="D954" s="240" t="s">
        <v>266</v>
      </c>
      <c r="E954" s="251" t="s">
        <v>1</v>
      </c>
      <c r="F954" s="252" t="s">
        <v>1618</v>
      </c>
      <c r="G954" s="250"/>
      <c r="H954" s="253">
        <v>1</v>
      </c>
      <c r="I954" s="254"/>
      <c r="J954" s="250"/>
      <c r="K954" s="250"/>
      <c r="L954" s="255"/>
      <c r="M954" s="256"/>
      <c r="N954" s="257"/>
      <c r="O954" s="257"/>
      <c r="P954" s="257"/>
      <c r="Q954" s="257"/>
      <c r="R954" s="257"/>
      <c r="S954" s="257"/>
      <c r="T954" s="258"/>
      <c r="AT954" s="259" t="s">
        <v>266</v>
      </c>
      <c r="AU954" s="259" t="s">
        <v>89</v>
      </c>
      <c r="AV954" s="13" t="s">
        <v>89</v>
      </c>
      <c r="AW954" s="13" t="s">
        <v>36</v>
      </c>
      <c r="AX954" s="13" t="s">
        <v>80</v>
      </c>
      <c r="AY954" s="259" t="s">
        <v>257</v>
      </c>
    </row>
    <row r="955" spans="2:51" s="15" customFormat="1" ht="12">
      <c r="B955" s="271"/>
      <c r="C955" s="272"/>
      <c r="D955" s="240" t="s">
        <v>266</v>
      </c>
      <c r="E955" s="273" t="s">
        <v>1</v>
      </c>
      <c r="F955" s="274" t="s">
        <v>1619</v>
      </c>
      <c r="G955" s="272"/>
      <c r="H955" s="275">
        <v>1</v>
      </c>
      <c r="I955" s="276"/>
      <c r="J955" s="272"/>
      <c r="K955" s="272"/>
      <c r="L955" s="277"/>
      <c r="M955" s="278"/>
      <c r="N955" s="279"/>
      <c r="O955" s="279"/>
      <c r="P955" s="279"/>
      <c r="Q955" s="279"/>
      <c r="R955" s="279"/>
      <c r="S955" s="279"/>
      <c r="T955" s="280"/>
      <c r="AT955" s="281" t="s">
        <v>266</v>
      </c>
      <c r="AU955" s="281" t="s">
        <v>89</v>
      </c>
      <c r="AV955" s="15" t="s">
        <v>264</v>
      </c>
      <c r="AW955" s="15" t="s">
        <v>36</v>
      </c>
      <c r="AX955" s="15" t="s">
        <v>21</v>
      </c>
      <c r="AY955" s="281" t="s">
        <v>257</v>
      </c>
    </row>
    <row r="956" spans="2:65" s="1" customFormat="1" ht="24" customHeight="1">
      <c r="B956" s="38"/>
      <c r="C956" s="282" t="s">
        <v>1620</v>
      </c>
      <c r="D956" s="282" t="s">
        <v>314</v>
      </c>
      <c r="E956" s="283" t="s">
        <v>1621</v>
      </c>
      <c r="F956" s="284" t="s">
        <v>1622</v>
      </c>
      <c r="G956" s="285" t="s">
        <v>661</v>
      </c>
      <c r="H956" s="286">
        <v>1</v>
      </c>
      <c r="I956" s="287"/>
      <c r="J956" s="288">
        <f>ROUND(I956*H956,2)</f>
        <v>0</v>
      </c>
      <c r="K956" s="284" t="s">
        <v>1</v>
      </c>
      <c r="L956" s="289"/>
      <c r="M956" s="290" t="s">
        <v>1</v>
      </c>
      <c r="N956" s="291" t="s">
        <v>45</v>
      </c>
      <c r="O956" s="86"/>
      <c r="P956" s="234">
        <f>O956*H956</f>
        <v>0</v>
      </c>
      <c r="Q956" s="234">
        <v>0</v>
      </c>
      <c r="R956" s="234">
        <f>Q956*H956</f>
        <v>0</v>
      </c>
      <c r="S956" s="234">
        <v>0</v>
      </c>
      <c r="T956" s="235">
        <f>S956*H956</f>
        <v>0</v>
      </c>
      <c r="AR956" s="236" t="s">
        <v>429</v>
      </c>
      <c r="AT956" s="236" t="s">
        <v>314</v>
      </c>
      <c r="AU956" s="236" t="s">
        <v>89</v>
      </c>
      <c r="AY956" s="17" t="s">
        <v>257</v>
      </c>
      <c r="BE956" s="237">
        <f>IF(N956="základní",J956,0)</f>
        <v>0</v>
      </c>
      <c r="BF956" s="237">
        <f>IF(N956="snížená",J956,0)</f>
        <v>0</v>
      </c>
      <c r="BG956" s="237">
        <f>IF(N956="zákl. přenesená",J956,0)</f>
        <v>0</v>
      </c>
      <c r="BH956" s="237">
        <f>IF(N956="sníž. přenesená",J956,0)</f>
        <v>0</v>
      </c>
      <c r="BI956" s="237">
        <f>IF(N956="nulová",J956,0)</f>
        <v>0</v>
      </c>
      <c r="BJ956" s="17" t="s">
        <v>21</v>
      </c>
      <c r="BK956" s="237">
        <f>ROUND(I956*H956,2)</f>
        <v>0</v>
      </c>
      <c r="BL956" s="17" t="s">
        <v>346</v>
      </c>
      <c r="BM956" s="236" t="s">
        <v>1623</v>
      </c>
    </row>
    <row r="957" spans="2:51" s="13" customFormat="1" ht="12">
      <c r="B957" s="249"/>
      <c r="C957" s="250"/>
      <c r="D957" s="240" t="s">
        <v>266</v>
      </c>
      <c r="E957" s="251" t="s">
        <v>1</v>
      </c>
      <c r="F957" s="252" t="s">
        <v>1624</v>
      </c>
      <c r="G957" s="250"/>
      <c r="H957" s="253">
        <v>1</v>
      </c>
      <c r="I957" s="254"/>
      <c r="J957" s="250"/>
      <c r="K957" s="250"/>
      <c r="L957" s="255"/>
      <c r="M957" s="256"/>
      <c r="N957" s="257"/>
      <c r="O957" s="257"/>
      <c r="P957" s="257"/>
      <c r="Q957" s="257"/>
      <c r="R957" s="257"/>
      <c r="S957" s="257"/>
      <c r="T957" s="258"/>
      <c r="AT957" s="259" t="s">
        <v>266</v>
      </c>
      <c r="AU957" s="259" t="s">
        <v>89</v>
      </c>
      <c r="AV957" s="13" t="s">
        <v>89</v>
      </c>
      <c r="AW957" s="13" t="s">
        <v>36</v>
      </c>
      <c r="AX957" s="13" t="s">
        <v>80</v>
      </c>
      <c r="AY957" s="259" t="s">
        <v>257</v>
      </c>
    </row>
    <row r="958" spans="2:51" s="15" customFormat="1" ht="12">
      <c r="B958" s="271"/>
      <c r="C958" s="272"/>
      <c r="D958" s="240" t="s">
        <v>266</v>
      </c>
      <c r="E958" s="273" t="s">
        <v>1</v>
      </c>
      <c r="F958" s="274" t="s">
        <v>286</v>
      </c>
      <c r="G958" s="272"/>
      <c r="H958" s="275">
        <v>1</v>
      </c>
      <c r="I958" s="276"/>
      <c r="J958" s="272"/>
      <c r="K958" s="272"/>
      <c r="L958" s="277"/>
      <c r="M958" s="278"/>
      <c r="N958" s="279"/>
      <c r="O958" s="279"/>
      <c r="P958" s="279"/>
      <c r="Q958" s="279"/>
      <c r="R958" s="279"/>
      <c r="S958" s="279"/>
      <c r="T958" s="280"/>
      <c r="AT958" s="281" t="s">
        <v>266</v>
      </c>
      <c r="AU958" s="281" t="s">
        <v>89</v>
      </c>
      <c r="AV958" s="15" t="s">
        <v>264</v>
      </c>
      <c r="AW958" s="15" t="s">
        <v>36</v>
      </c>
      <c r="AX958" s="15" t="s">
        <v>21</v>
      </c>
      <c r="AY958" s="281" t="s">
        <v>257</v>
      </c>
    </row>
    <row r="959" spans="2:65" s="1" customFormat="1" ht="24" customHeight="1">
      <c r="B959" s="38"/>
      <c r="C959" s="282" t="s">
        <v>1625</v>
      </c>
      <c r="D959" s="282" t="s">
        <v>314</v>
      </c>
      <c r="E959" s="283" t="s">
        <v>1626</v>
      </c>
      <c r="F959" s="284" t="s">
        <v>1627</v>
      </c>
      <c r="G959" s="285" t="s">
        <v>661</v>
      </c>
      <c r="H959" s="286">
        <v>1</v>
      </c>
      <c r="I959" s="287"/>
      <c r="J959" s="288">
        <f>ROUND(I959*H959,2)</f>
        <v>0</v>
      </c>
      <c r="K959" s="284" t="s">
        <v>1</v>
      </c>
      <c r="L959" s="289"/>
      <c r="M959" s="290" t="s">
        <v>1</v>
      </c>
      <c r="N959" s="291" t="s">
        <v>45</v>
      </c>
      <c r="O959" s="86"/>
      <c r="P959" s="234">
        <f>O959*H959</f>
        <v>0</v>
      </c>
      <c r="Q959" s="234">
        <v>0</v>
      </c>
      <c r="R959" s="234">
        <f>Q959*H959</f>
        <v>0</v>
      </c>
      <c r="S959" s="234">
        <v>0</v>
      </c>
      <c r="T959" s="235">
        <f>S959*H959</f>
        <v>0</v>
      </c>
      <c r="AR959" s="236" t="s">
        <v>429</v>
      </c>
      <c r="AT959" s="236" t="s">
        <v>314</v>
      </c>
      <c r="AU959" s="236" t="s">
        <v>89</v>
      </c>
      <c r="AY959" s="17" t="s">
        <v>257</v>
      </c>
      <c r="BE959" s="237">
        <f>IF(N959="základní",J959,0)</f>
        <v>0</v>
      </c>
      <c r="BF959" s="237">
        <f>IF(N959="snížená",J959,0)</f>
        <v>0</v>
      </c>
      <c r="BG959" s="237">
        <f>IF(N959="zákl. přenesená",J959,0)</f>
        <v>0</v>
      </c>
      <c r="BH959" s="237">
        <f>IF(N959="sníž. přenesená",J959,0)</f>
        <v>0</v>
      </c>
      <c r="BI959" s="237">
        <f>IF(N959="nulová",J959,0)</f>
        <v>0</v>
      </c>
      <c r="BJ959" s="17" t="s">
        <v>21</v>
      </c>
      <c r="BK959" s="237">
        <f>ROUND(I959*H959,2)</f>
        <v>0</v>
      </c>
      <c r="BL959" s="17" t="s">
        <v>346</v>
      </c>
      <c r="BM959" s="236" t="s">
        <v>1628</v>
      </c>
    </row>
    <row r="960" spans="2:51" s="13" customFormat="1" ht="12">
      <c r="B960" s="249"/>
      <c r="C960" s="250"/>
      <c r="D960" s="240" t="s">
        <v>266</v>
      </c>
      <c r="E960" s="251" t="s">
        <v>1</v>
      </c>
      <c r="F960" s="252" t="s">
        <v>1629</v>
      </c>
      <c r="G960" s="250"/>
      <c r="H960" s="253">
        <v>1</v>
      </c>
      <c r="I960" s="254"/>
      <c r="J960" s="250"/>
      <c r="K960" s="250"/>
      <c r="L960" s="255"/>
      <c r="M960" s="256"/>
      <c r="N960" s="257"/>
      <c r="O960" s="257"/>
      <c r="P960" s="257"/>
      <c r="Q960" s="257"/>
      <c r="R960" s="257"/>
      <c r="S960" s="257"/>
      <c r="T960" s="258"/>
      <c r="AT960" s="259" t="s">
        <v>266</v>
      </c>
      <c r="AU960" s="259" t="s">
        <v>89</v>
      </c>
      <c r="AV960" s="13" t="s">
        <v>89</v>
      </c>
      <c r="AW960" s="13" t="s">
        <v>36</v>
      </c>
      <c r="AX960" s="13" t="s">
        <v>80</v>
      </c>
      <c r="AY960" s="259" t="s">
        <v>257</v>
      </c>
    </row>
    <row r="961" spans="2:51" s="15" customFormat="1" ht="12">
      <c r="B961" s="271"/>
      <c r="C961" s="272"/>
      <c r="D961" s="240" t="s">
        <v>266</v>
      </c>
      <c r="E961" s="273" t="s">
        <v>1</v>
      </c>
      <c r="F961" s="274" t="s">
        <v>286</v>
      </c>
      <c r="G961" s="272"/>
      <c r="H961" s="275">
        <v>1</v>
      </c>
      <c r="I961" s="276"/>
      <c r="J961" s="272"/>
      <c r="K961" s="272"/>
      <c r="L961" s="277"/>
      <c r="M961" s="278"/>
      <c r="N961" s="279"/>
      <c r="O961" s="279"/>
      <c r="P961" s="279"/>
      <c r="Q961" s="279"/>
      <c r="R961" s="279"/>
      <c r="S961" s="279"/>
      <c r="T961" s="280"/>
      <c r="AT961" s="281" t="s">
        <v>266</v>
      </c>
      <c r="AU961" s="281" t="s">
        <v>89</v>
      </c>
      <c r="AV961" s="15" t="s">
        <v>264</v>
      </c>
      <c r="AW961" s="15" t="s">
        <v>36</v>
      </c>
      <c r="AX961" s="15" t="s">
        <v>21</v>
      </c>
      <c r="AY961" s="281" t="s">
        <v>257</v>
      </c>
    </row>
    <row r="962" spans="2:65" s="1" customFormat="1" ht="24" customHeight="1">
      <c r="B962" s="38"/>
      <c r="C962" s="282" t="s">
        <v>1630</v>
      </c>
      <c r="D962" s="282" t="s">
        <v>314</v>
      </c>
      <c r="E962" s="283" t="s">
        <v>1631</v>
      </c>
      <c r="F962" s="284" t="s">
        <v>1632</v>
      </c>
      <c r="G962" s="285" t="s">
        <v>661</v>
      </c>
      <c r="H962" s="286">
        <v>2</v>
      </c>
      <c r="I962" s="287"/>
      <c r="J962" s="288">
        <f>ROUND(I962*H962,2)</f>
        <v>0</v>
      </c>
      <c r="K962" s="284" t="s">
        <v>1</v>
      </c>
      <c r="L962" s="289"/>
      <c r="M962" s="290" t="s">
        <v>1</v>
      </c>
      <c r="N962" s="291" t="s">
        <v>45</v>
      </c>
      <c r="O962" s="86"/>
      <c r="P962" s="234">
        <f>O962*H962</f>
        <v>0</v>
      </c>
      <c r="Q962" s="234">
        <v>0</v>
      </c>
      <c r="R962" s="234">
        <f>Q962*H962</f>
        <v>0</v>
      </c>
      <c r="S962" s="234">
        <v>0</v>
      </c>
      <c r="T962" s="235">
        <f>S962*H962</f>
        <v>0</v>
      </c>
      <c r="AR962" s="236" t="s">
        <v>429</v>
      </c>
      <c r="AT962" s="236" t="s">
        <v>314</v>
      </c>
      <c r="AU962" s="236" t="s">
        <v>89</v>
      </c>
      <c r="AY962" s="17" t="s">
        <v>257</v>
      </c>
      <c r="BE962" s="237">
        <f>IF(N962="základní",J962,0)</f>
        <v>0</v>
      </c>
      <c r="BF962" s="237">
        <f>IF(N962="snížená",J962,0)</f>
        <v>0</v>
      </c>
      <c r="BG962" s="237">
        <f>IF(N962="zákl. přenesená",J962,0)</f>
        <v>0</v>
      </c>
      <c r="BH962" s="237">
        <f>IF(N962="sníž. přenesená",J962,0)</f>
        <v>0</v>
      </c>
      <c r="BI962" s="237">
        <f>IF(N962="nulová",J962,0)</f>
        <v>0</v>
      </c>
      <c r="BJ962" s="17" t="s">
        <v>21</v>
      </c>
      <c r="BK962" s="237">
        <f>ROUND(I962*H962,2)</f>
        <v>0</v>
      </c>
      <c r="BL962" s="17" t="s">
        <v>346</v>
      </c>
      <c r="BM962" s="236" t="s">
        <v>1633</v>
      </c>
    </row>
    <row r="963" spans="2:51" s="13" customFormat="1" ht="12">
      <c r="B963" s="249"/>
      <c r="C963" s="250"/>
      <c r="D963" s="240" t="s">
        <v>266</v>
      </c>
      <c r="E963" s="251" t="s">
        <v>1</v>
      </c>
      <c r="F963" s="252" t="s">
        <v>1634</v>
      </c>
      <c r="G963" s="250"/>
      <c r="H963" s="253">
        <v>2</v>
      </c>
      <c r="I963" s="254"/>
      <c r="J963" s="250"/>
      <c r="K963" s="250"/>
      <c r="L963" s="255"/>
      <c r="M963" s="256"/>
      <c r="N963" s="257"/>
      <c r="O963" s="257"/>
      <c r="P963" s="257"/>
      <c r="Q963" s="257"/>
      <c r="R963" s="257"/>
      <c r="S963" s="257"/>
      <c r="T963" s="258"/>
      <c r="AT963" s="259" t="s">
        <v>266</v>
      </c>
      <c r="AU963" s="259" t="s">
        <v>89</v>
      </c>
      <c r="AV963" s="13" t="s">
        <v>89</v>
      </c>
      <c r="AW963" s="13" t="s">
        <v>36</v>
      </c>
      <c r="AX963" s="13" t="s">
        <v>80</v>
      </c>
      <c r="AY963" s="259" t="s">
        <v>257</v>
      </c>
    </row>
    <row r="964" spans="2:51" s="15" customFormat="1" ht="12">
      <c r="B964" s="271"/>
      <c r="C964" s="272"/>
      <c r="D964" s="240" t="s">
        <v>266</v>
      </c>
      <c r="E964" s="273" t="s">
        <v>1</v>
      </c>
      <c r="F964" s="274" t="s">
        <v>286</v>
      </c>
      <c r="G964" s="272"/>
      <c r="H964" s="275">
        <v>2</v>
      </c>
      <c r="I964" s="276"/>
      <c r="J964" s="272"/>
      <c r="K964" s="272"/>
      <c r="L964" s="277"/>
      <c r="M964" s="278"/>
      <c r="N964" s="279"/>
      <c r="O964" s="279"/>
      <c r="P964" s="279"/>
      <c r="Q964" s="279"/>
      <c r="R964" s="279"/>
      <c r="S964" s="279"/>
      <c r="T964" s="280"/>
      <c r="AT964" s="281" t="s">
        <v>266</v>
      </c>
      <c r="AU964" s="281" t="s">
        <v>89</v>
      </c>
      <c r="AV964" s="15" t="s">
        <v>264</v>
      </c>
      <c r="AW964" s="15" t="s">
        <v>36</v>
      </c>
      <c r="AX964" s="15" t="s">
        <v>21</v>
      </c>
      <c r="AY964" s="281" t="s">
        <v>257</v>
      </c>
    </row>
    <row r="965" spans="2:65" s="1" customFormat="1" ht="24" customHeight="1">
      <c r="B965" s="38"/>
      <c r="C965" s="225" t="s">
        <v>1635</v>
      </c>
      <c r="D965" s="225" t="s">
        <v>259</v>
      </c>
      <c r="E965" s="226" t="s">
        <v>1636</v>
      </c>
      <c r="F965" s="227" t="s">
        <v>1637</v>
      </c>
      <c r="G965" s="228" t="s">
        <v>661</v>
      </c>
      <c r="H965" s="229">
        <v>77</v>
      </c>
      <c r="I965" s="230"/>
      <c r="J965" s="231">
        <f>ROUND(I965*H965,2)</f>
        <v>0</v>
      </c>
      <c r="K965" s="227" t="s">
        <v>263</v>
      </c>
      <c r="L965" s="43"/>
      <c r="M965" s="232" t="s">
        <v>1</v>
      </c>
      <c r="N965" s="233" t="s">
        <v>45</v>
      </c>
      <c r="O965" s="86"/>
      <c r="P965" s="234">
        <f>O965*H965</f>
        <v>0</v>
      </c>
      <c r="Q965" s="234">
        <v>0</v>
      </c>
      <c r="R965" s="234">
        <f>Q965*H965</f>
        <v>0</v>
      </c>
      <c r="S965" s="234">
        <v>0.005</v>
      </c>
      <c r="T965" s="235">
        <f>S965*H965</f>
        <v>0.385</v>
      </c>
      <c r="AR965" s="236" t="s">
        <v>346</v>
      </c>
      <c r="AT965" s="236" t="s">
        <v>259</v>
      </c>
      <c r="AU965" s="236" t="s">
        <v>89</v>
      </c>
      <c r="AY965" s="17" t="s">
        <v>257</v>
      </c>
      <c r="BE965" s="237">
        <f>IF(N965="základní",J965,0)</f>
        <v>0</v>
      </c>
      <c r="BF965" s="237">
        <f>IF(N965="snížená",J965,0)</f>
        <v>0</v>
      </c>
      <c r="BG965" s="237">
        <f>IF(N965="zákl. přenesená",J965,0)</f>
        <v>0</v>
      </c>
      <c r="BH965" s="237">
        <f>IF(N965="sníž. přenesená",J965,0)</f>
        <v>0</v>
      </c>
      <c r="BI965" s="237">
        <f>IF(N965="nulová",J965,0)</f>
        <v>0</v>
      </c>
      <c r="BJ965" s="17" t="s">
        <v>21</v>
      </c>
      <c r="BK965" s="237">
        <f>ROUND(I965*H965,2)</f>
        <v>0</v>
      </c>
      <c r="BL965" s="17" t="s">
        <v>346</v>
      </c>
      <c r="BM965" s="236" t="s">
        <v>1638</v>
      </c>
    </row>
    <row r="966" spans="2:65" s="1" customFormat="1" ht="24" customHeight="1">
      <c r="B966" s="38"/>
      <c r="C966" s="225" t="s">
        <v>1639</v>
      </c>
      <c r="D966" s="225" t="s">
        <v>259</v>
      </c>
      <c r="E966" s="226" t="s">
        <v>1640</v>
      </c>
      <c r="F966" s="227" t="s">
        <v>1641</v>
      </c>
      <c r="G966" s="228" t="s">
        <v>661</v>
      </c>
      <c r="H966" s="229">
        <v>47</v>
      </c>
      <c r="I966" s="230"/>
      <c r="J966" s="231">
        <f>ROUND(I966*H966,2)</f>
        <v>0</v>
      </c>
      <c r="K966" s="227" t="s">
        <v>263</v>
      </c>
      <c r="L966" s="43"/>
      <c r="M966" s="232" t="s">
        <v>1</v>
      </c>
      <c r="N966" s="233" t="s">
        <v>45</v>
      </c>
      <c r="O966" s="86"/>
      <c r="P966" s="234">
        <f>O966*H966</f>
        <v>0</v>
      </c>
      <c r="Q966" s="234">
        <v>0</v>
      </c>
      <c r="R966" s="234">
        <f>Q966*H966</f>
        <v>0</v>
      </c>
      <c r="S966" s="234">
        <v>0</v>
      </c>
      <c r="T966" s="235">
        <f>S966*H966</f>
        <v>0</v>
      </c>
      <c r="AR966" s="236" t="s">
        <v>346</v>
      </c>
      <c r="AT966" s="236" t="s">
        <v>259</v>
      </c>
      <c r="AU966" s="236" t="s">
        <v>89</v>
      </c>
      <c r="AY966" s="17" t="s">
        <v>257</v>
      </c>
      <c r="BE966" s="237">
        <f>IF(N966="základní",J966,0)</f>
        <v>0</v>
      </c>
      <c r="BF966" s="237">
        <f>IF(N966="snížená",J966,0)</f>
        <v>0</v>
      </c>
      <c r="BG966" s="237">
        <f>IF(N966="zákl. přenesená",J966,0)</f>
        <v>0</v>
      </c>
      <c r="BH966" s="237">
        <f>IF(N966="sníž. přenesená",J966,0)</f>
        <v>0</v>
      </c>
      <c r="BI966" s="237">
        <f>IF(N966="nulová",J966,0)</f>
        <v>0</v>
      </c>
      <c r="BJ966" s="17" t="s">
        <v>21</v>
      </c>
      <c r="BK966" s="237">
        <f>ROUND(I966*H966,2)</f>
        <v>0</v>
      </c>
      <c r="BL966" s="17" t="s">
        <v>346</v>
      </c>
      <c r="BM966" s="236" t="s">
        <v>1642</v>
      </c>
    </row>
    <row r="967" spans="2:65" s="1" customFormat="1" ht="24" customHeight="1">
      <c r="B967" s="38"/>
      <c r="C967" s="225" t="s">
        <v>1643</v>
      </c>
      <c r="D967" s="225" t="s">
        <v>259</v>
      </c>
      <c r="E967" s="226" t="s">
        <v>1644</v>
      </c>
      <c r="F967" s="227" t="s">
        <v>1645</v>
      </c>
      <c r="G967" s="228" t="s">
        <v>661</v>
      </c>
      <c r="H967" s="229">
        <v>18</v>
      </c>
      <c r="I967" s="230"/>
      <c r="J967" s="231">
        <f>ROUND(I967*H967,2)</f>
        <v>0</v>
      </c>
      <c r="K967" s="227" t="s">
        <v>263</v>
      </c>
      <c r="L967" s="43"/>
      <c r="M967" s="232" t="s">
        <v>1</v>
      </c>
      <c r="N967" s="233" t="s">
        <v>45</v>
      </c>
      <c r="O967" s="86"/>
      <c r="P967" s="234">
        <f>O967*H967</f>
        <v>0</v>
      </c>
      <c r="Q967" s="234">
        <v>0</v>
      </c>
      <c r="R967" s="234">
        <f>Q967*H967</f>
        <v>0</v>
      </c>
      <c r="S967" s="234">
        <v>0</v>
      </c>
      <c r="T967" s="235">
        <f>S967*H967</f>
        <v>0</v>
      </c>
      <c r="AR967" s="236" t="s">
        <v>346</v>
      </c>
      <c r="AT967" s="236" t="s">
        <v>259</v>
      </c>
      <c r="AU967" s="236" t="s">
        <v>89</v>
      </c>
      <c r="AY967" s="17" t="s">
        <v>257</v>
      </c>
      <c r="BE967" s="237">
        <f>IF(N967="základní",J967,0)</f>
        <v>0</v>
      </c>
      <c r="BF967" s="237">
        <f>IF(N967="snížená",J967,0)</f>
        <v>0</v>
      </c>
      <c r="BG967" s="237">
        <f>IF(N967="zákl. přenesená",J967,0)</f>
        <v>0</v>
      </c>
      <c r="BH967" s="237">
        <f>IF(N967="sníž. přenesená",J967,0)</f>
        <v>0</v>
      </c>
      <c r="BI967" s="237">
        <f>IF(N967="nulová",J967,0)</f>
        <v>0</v>
      </c>
      <c r="BJ967" s="17" t="s">
        <v>21</v>
      </c>
      <c r="BK967" s="237">
        <f>ROUND(I967*H967,2)</f>
        <v>0</v>
      </c>
      <c r="BL967" s="17" t="s">
        <v>346</v>
      </c>
      <c r="BM967" s="236" t="s">
        <v>1646</v>
      </c>
    </row>
    <row r="968" spans="2:51" s="13" customFormat="1" ht="12">
      <c r="B968" s="249"/>
      <c r="C968" s="250"/>
      <c r="D968" s="240" t="s">
        <v>266</v>
      </c>
      <c r="E968" s="251" t="s">
        <v>1</v>
      </c>
      <c r="F968" s="252" t="s">
        <v>1647</v>
      </c>
      <c r="G968" s="250"/>
      <c r="H968" s="253">
        <v>18</v>
      </c>
      <c r="I968" s="254"/>
      <c r="J968" s="250"/>
      <c r="K968" s="250"/>
      <c r="L968" s="255"/>
      <c r="M968" s="256"/>
      <c r="N968" s="257"/>
      <c r="O968" s="257"/>
      <c r="P968" s="257"/>
      <c r="Q968" s="257"/>
      <c r="R968" s="257"/>
      <c r="S968" s="257"/>
      <c r="T968" s="258"/>
      <c r="AT968" s="259" t="s">
        <v>266</v>
      </c>
      <c r="AU968" s="259" t="s">
        <v>89</v>
      </c>
      <c r="AV968" s="13" t="s">
        <v>89</v>
      </c>
      <c r="AW968" s="13" t="s">
        <v>36</v>
      </c>
      <c r="AX968" s="13" t="s">
        <v>80</v>
      </c>
      <c r="AY968" s="259" t="s">
        <v>257</v>
      </c>
    </row>
    <row r="969" spans="2:51" s="15" customFormat="1" ht="12">
      <c r="B969" s="271"/>
      <c r="C969" s="272"/>
      <c r="D969" s="240" t="s">
        <v>266</v>
      </c>
      <c r="E969" s="273" t="s">
        <v>1</v>
      </c>
      <c r="F969" s="274" t="s">
        <v>286</v>
      </c>
      <c r="G969" s="272"/>
      <c r="H969" s="275">
        <v>18</v>
      </c>
      <c r="I969" s="276"/>
      <c r="J969" s="272"/>
      <c r="K969" s="272"/>
      <c r="L969" s="277"/>
      <c r="M969" s="278"/>
      <c r="N969" s="279"/>
      <c r="O969" s="279"/>
      <c r="P969" s="279"/>
      <c r="Q969" s="279"/>
      <c r="R969" s="279"/>
      <c r="S969" s="279"/>
      <c r="T969" s="280"/>
      <c r="AT969" s="281" t="s">
        <v>266</v>
      </c>
      <c r="AU969" s="281" t="s">
        <v>89</v>
      </c>
      <c r="AV969" s="15" t="s">
        <v>264</v>
      </c>
      <c r="AW969" s="15" t="s">
        <v>36</v>
      </c>
      <c r="AX969" s="15" t="s">
        <v>21</v>
      </c>
      <c r="AY969" s="281" t="s">
        <v>257</v>
      </c>
    </row>
    <row r="970" spans="2:65" s="1" customFormat="1" ht="24" customHeight="1">
      <c r="B970" s="38"/>
      <c r="C970" s="225" t="s">
        <v>1648</v>
      </c>
      <c r="D970" s="225" t="s">
        <v>259</v>
      </c>
      <c r="E970" s="226" t="s">
        <v>1649</v>
      </c>
      <c r="F970" s="227" t="s">
        <v>1650</v>
      </c>
      <c r="G970" s="228" t="s">
        <v>661</v>
      </c>
      <c r="H970" s="229">
        <v>12</v>
      </c>
      <c r="I970" s="230"/>
      <c r="J970" s="231">
        <f>ROUND(I970*H970,2)</f>
        <v>0</v>
      </c>
      <c r="K970" s="227" t="s">
        <v>263</v>
      </c>
      <c r="L970" s="43"/>
      <c r="M970" s="232" t="s">
        <v>1</v>
      </c>
      <c r="N970" s="233" t="s">
        <v>45</v>
      </c>
      <c r="O970" s="86"/>
      <c r="P970" s="234">
        <f>O970*H970</f>
        <v>0</v>
      </c>
      <c r="Q970" s="234">
        <v>0</v>
      </c>
      <c r="R970" s="234">
        <f>Q970*H970</f>
        <v>0</v>
      </c>
      <c r="S970" s="234">
        <v>0</v>
      </c>
      <c r="T970" s="235">
        <f>S970*H970</f>
        <v>0</v>
      </c>
      <c r="AR970" s="236" t="s">
        <v>346</v>
      </c>
      <c r="AT970" s="236" t="s">
        <v>259</v>
      </c>
      <c r="AU970" s="236" t="s">
        <v>89</v>
      </c>
      <c r="AY970" s="17" t="s">
        <v>257</v>
      </c>
      <c r="BE970" s="237">
        <f>IF(N970="základní",J970,0)</f>
        <v>0</v>
      </c>
      <c r="BF970" s="237">
        <f>IF(N970="snížená",J970,0)</f>
        <v>0</v>
      </c>
      <c r="BG970" s="237">
        <f>IF(N970="zákl. přenesená",J970,0)</f>
        <v>0</v>
      </c>
      <c r="BH970" s="237">
        <f>IF(N970="sníž. přenesená",J970,0)</f>
        <v>0</v>
      </c>
      <c r="BI970" s="237">
        <f>IF(N970="nulová",J970,0)</f>
        <v>0</v>
      </c>
      <c r="BJ970" s="17" t="s">
        <v>21</v>
      </c>
      <c r="BK970" s="237">
        <f>ROUND(I970*H970,2)</f>
        <v>0</v>
      </c>
      <c r="BL970" s="17" t="s">
        <v>346</v>
      </c>
      <c r="BM970" s="236" t="s">
        <v>1651</v>
      </c>
    </row>
    <row r="971" spans="2:65" s="1" customFormat="1" ht="16.5" customHeight="1">
      <c r="B971" s="38"/>
      <c r="C971" s="282" t="s">
        <v>1652</v>
      </c>
      <c r="D971" s="282" t="s">
        <v>314</v>
      </c>
      <c r="E971" s="283" t="s">
        <v>1653</v>
      </c>
      <c r="F971" s="284" t="s">
        <v>1654</v>
      </c>
      <c r="G971" s="285" t="s">
        <v>454</v>
      </c>
      <c r="H971" s="286">
        <v>122.74</v>
      </c>
      <c r="I971" s="287"/>
      <c r="J971" s="288">
        <f>ROUND(I971*H971,2)</f>
        <v>0</v>
      </c>
      <c r="K971" s="284" t="s">
        <v>1</v>
      </c>
      <c r="L971" s="289"/>
      <c r="M971" s="290" t="s">
        <v>1</v>
      </c>
      <c r="N971" s="291" t="s">
        <v>45</v>
      </c>
      <c r="O971" s="86"/>
      <c r="P971" s="234">
        <f>O971*H971</f>
        <v>0</v>
      </c>
      <c r="Q971" s="234">
        <v>0.0011</v>
      </c>
      <c r="R971" s="234">
        <f>Q971*H971</f>
        <v>0.135014</v>
      </c>
      <c r="S971" s="234">
        <v>0</v>
      </c>
      <c r="T971" s="235">
        <f>S971*H971</f>
        <v>0</v>
      </c>
      <c r="AR971" s="236" t="s">
        <v>429</v>
      </c>
      <c r="AT971" s="236" t="s">
        <v>314</v>
      </c>
      <c r="AU971" s="236" t="s">
        <v>89</v>
      </c>
      <c r="AY971" s="17" t="s">
        <v>257</v>
      </c>
      <c r="BE971" s="237">
        <f>IF(N971="základní",J971,0)</f>
        <v>0</v>
      </c>
      <c r="BF971" s="237">
        <f>IF(N971="snížená",J971,0)</f>
        <v>0</v>
      </c>
      <c r="BG971" s="237">
        <f>IF(N971="zákl. přenesená",J971,0)</f>
        <v>0</v>
      </c>
      <c r="BH971" s="237">
        <f>IF(N971="sníž. přenesená",J971,0)</f>
        <v>0</v>
      </c>
      <c r="BI971" s="237">
        <f>IF(N971="nulová",J971,0)</f>
        <v>0</v>
      </c>
      <c r="BJ971" s="17" t="s">
        <v>21</v>
      </c>
      <c r="BK971" s="237">
        <f>ROUND(I971*H971,2)</f>
        <v>0</v>
      </c>
      <c r="BL971" s="17" t="s">
        <v>346</v>
      </c>
      <c r="BM971" s="236" t="s">
        <v>1655</v>
      </c>
    </row>
    <row r="972" spans="2:51" s="13" customFormat="1" ht="12">
      <c r="B972" s="249"/>
      <c r="C972" s="250"/>
      <c r="D972" s="240" t="s">
        <v>266</v>
      </c>
      <c r="E972" s="251" t="s">
        <v>1</v>
      </c>
      <c r="F972" s="252" t="s">
        <v>1656</v>
      </c>
      <c r="G972" s="250"/>
      <c r="H972" s="253">
        <v>122.74</v>
      </c>
      <c r="I972" s="254"/>
      <c r="J972" s="250"/>
      <c r="K972" s="250"/>
      <c r="L972" s="255"/>
      <c r="M972" s="256"/>
      <c r="N972" s="257"/>
      <c r="O972" s="257"/>
      <c r="P972" s="257"/>
      <c r="Q972" s="257"/>
      <c r="R972" s="257"/>
      <c r="S972" s="257"/>
      <c r="T972" s="258"/>
      <c r="AT972" s="259" t="s">
        <v>266</v>
      </c>
      <c r="AU972" s="259" t="s">
        <v>89</v>
      </c>
      <c r="AV972" s="13" t="s">
        <v>89</v>
      </c>
      <c r="AW972" s="13" t="s">
        <v>36</v>
      </c>
      <c r="AX972" s="13" t="s">
        <v>80</v>
      </c>
      <c r="AY972" s="259" t="s">
        <v>257</v>
      </c>
    </row>
    <row r="973" spans="2:51" s="15" customFormat="1" ht="12">
      <c r="B973" s="271"/>
      <c r="C973" s="272"/>
      <c r="D973" s="240" t="s">
        <v>266</v>
      </c>
      <c r="E973" s="273" t="s">
        <v>1</v>
      </c>
      <c r="F973" s="274" t="s">
        <v>286</v>
      </c>
      <c r="G973" s="272"/>
      <c r="H973" s="275">
        <v>122.74</v>
      </c>
      <c r="I973" s="276"/>
      <c r="J973" s="272"/>
      <c r="K973" s="272"/>
      <c r="L973" s="277"/>
      <c r="M973" s="278"/>
      <c r="N973" s="279"/>
      <c r="O973" s="279"/>
      <c r="P973" s="279"/>
      <c r="Q973" s="279"/>
      <c r="R973" s="279"/>
      <c r="S973" s="279"/>
      <c r="T973" s="280"/>
      <c r="AT973" s="281" t="s">
        <v>266</v>
      </c>
      <c r="AU973" s="281" t="s">
        <v>89</v>
      </c>
      <c r="AV973" s="15" t="s">
        <v>264</v>
      </c>
      <c r="AW973" s="15" t="s">
        <v>36</v>
      </c>
      <c r="AX973" s="15" t="s">
        <v>21</v>
      </c>
      <c r="AY973" s="281" t="s">
        <v>257</v>
      </c>
    </row>
    <row r="974" spans="2:65" s="1" customFormat="1" ht="16.5" customHeight="1">
      <c r="B974" s="38"/>
      <c r="C974" s="282" t="s">
        <v>1657</v>
      </c>
      <c r="D974" s="282" t="s">
        <v>314</v>
      </c>
      <c r="E974" s="283" t="s">
        <v>1658</v>
      </c>
      <c r="F974" s="284" t="s">
        <v>1659</v>
      </c>
      <c r="G974" s="285" t="s">
        <v>661</v>
      </c>
      <c r="H974" s="286">
        <v>77</v>
      </c>
      <c r="I974" s="287"/>
      <c r="J974" s="288">
        <f>ROUND(I974*H974,2)</f>
        <v>0</v>
      </c>
      <c r="K974" s="284" t="s">
        <v>263</v>
      </c>
      <c r="L974" s="289"/>
      <c r="M974" s="290" t="s">
        <v>1</v>
      </c>
      <c r="N974" s="291" t="s">
        <v>45</v>
      </c>
      <c r="O974" s="86"/>
      <c r="P974" s="234">
        <f>O974*H974</f>
        <v>0</v>
      </c>
      <c r="Q974" s="234">
        <v>0.0002</v>
      </c>
      <c r="R974" s="234">
        <f>Q974*H974</f>
        <v>0.0154</v>
      </c>
      <c r="S974" s="234">
        <v>0</v>
      </c>
      <c r="T974" s="235">
        <f>S974*H974</f>
        <v>0</v>
      </c>
      <c r="AR974" s="236" t="s">
        <v>429</v>
      </c>
      <c r="AT974" s="236" t="s">
        <v>314</v>
      </c>
      <c r="AU974" s="236" t="s">
        <v>89</v>
      </c>
      <c r="AY974" s="17" t="s">
        <v>257</v>
      </c>
      <c r="BE974" s="237">
        <f>IF(N974="základní",J974,0)</f>
        <v>0</v>
      </c>
      <c r="BF974" s="237">
        <f>IF(N974="snížená",J974,0)</f>
        <v>0</v>
      </c>
      <c r="BG974" s="237">
        <f>IF(N974="zákl. přenesená",J974,0)</f>
        <v>0</v>
      </c>
      <c r="BH974" s="237">
        <f>IF(N974="sníž. přenesená",J974,0)</f>
        <v>0</v>
      </c>
      <c r="BI974" s="237">
        <f>IF(N974="nulová",J974,0)</f>
        <v>0</v>
      </c>
      <c r="BJ974" s="17" t="s">
        <v>21</v>
      </c>
      <c r="BK974" s="237">
        <f>ROUND(I974*H974,2)</f>
        <v>0</v>
      </c>
      <c r="BL974" s="17" t="s">
        <v>346</v>
      </c>
      <c r="BM974" s="236" t="s">
        <v>1660</v>
      </c>
    </row>
    <row r="975" spans="2:65" s="1" customFormat="1" ht="24" customHeight="1">
      <c r="B975" s="38"/>
      <c r="C975" s="225" t="s">
        <v>1661</v>
      </c>
      <c r="D975" s="225" t="s">
        <v>259</v>
      </c>
      <c r="E975" s="226" t="s">
        <v>1662</v>
      </c>
      <c r="F975" s="227" t="s">
        <v>1663</v>
      </c>
      <c r="G975" s="228" t="s">
        <v>661</v>
      </c>
      <c r="H975" s="229">
        <v>2</v>
      </c>
      <c r="I975" s="230"/>
      <c r="J975" s="231">
        <f>ROUND(I975*H975,2)</f>
        <v>0</v>
      </c>
      <c r="K975" s="227" t="s">
        <v>263</v>
      </c>
      <c r="L975" s="43"/>
      <c r="M975" s="232" t="s">
        <v>1</v>
      </c>
      <c r="N975" s="233" t="s">
        <v>45</v>
      </c>
      <c r="O975" s="86"/>
      <c r="P975" s="234">
        <f>O975*H975</f>
        <v>0</v>
      </c>
      <c r="Q975" s="234">
        <v>0</v>
      </c>
      <c r="R975" s="234">
        <f>Q975*H975</f>
        <v>0</v>
      </c>
      <c r="S975" s="234">
        <v>0.174</v>
      </c>
      <c r="T975" s="235">
        <f>S975*H975</f>
        <v>0.348</v>
      </c>
      <c r="AR975" s="236" t="s">
        <v>346</v>
      </c>
      <c r="AT975" s="236" t="s">
        <v>259</v>
      </c>
      <c r="AU975" s="236" t="s">
        <v>89</v>
      </c>
      <c r="AY975" s="17" t="s">
        <v>257</v>
      </c>
      <c r="BE975" s="237">
        <f>IF(N975="základní",J975,0)</f>
        <v>0</v>
      </c>
      <c r="BF975" s="237">
        <f>IF(N975="snížená",J975,0)</f>
        <v>0</v>
      </c>
      <c r="BG975" s="237">
        <f>IF(N975="zákl. přenesená",J975,0)</f>
        <v>0</v>
      </c>
      <c r="BH975" s="237">
        <f>IF(N975="sníž. přenesená",J975,0)</f>
        <v>0</v>
      </c>
      <c r="BI975" s="237">
        <f>IF(N975="nulová",J975,0)</f>
        <v>0</v>
      </c>
      <c r="BJ975" s="17" t="s">
        <v>21</v>
      </c>
      <c r="BK975" s="237">
        <f>ROUND(I975*H975,2)</f>
        <v>0</v>
      </c>
      <c r="BL975" s="17" t="s">
        <v>346</v>
      </c>
      <c r="BM975" s="236" t="s">
        <v>1664</v>
      </c>
    </row>
    <row r="976" spans="2:65" s="1" customFormat="1" ht="16.5" customHeight="1">
      <c r="B976" s="38"/>
      <c r="C976" s="282" t="s">
        <v>1665</v>
      </c>
      <c r="D976" s="282" t="s">
        <v>314</v>
      </c>
      <c r="E976" s="283" t="s">
        <v>1666</v>
      </c>
      <c r="F976" s="284" t="s">
        <v>1667</v>
      </c>
      <c r="G976" s="285" t="s">
        <v>661</v>
      </c>
      <c r="H976" s="286">
        <v>2</v>
      </c>
      <c r="I976" s="287"/>
      <c r="J976" s="288">
        <f>ROUND(I976*H976,2)</f>
        <v>0</v>
      </c>
      <c r="K976" s="284" t="s">
        <v>1</v>
      </c>
      <c r="L976" s="289"/>
      <c r="M976" s="290" t="s">
        <v>1</v>
      </c>
      <c r="N976" s="291" t="s">
        <v>45</v>
      </c>
      <c r="O976" s="86"/>
      <c r="P976" s="234">
        <f>O976*H976</f>
        <v>0</v>
      </c>
      <c r="Q976" s="234">
        <v>0</v>
      </c>
      <c r="R976" s="234">
        <f>Q976*H976</f>
        <v>0</v>
      </c>
      <c r="S976" s="234">
        <v>0</v>
      </c>
      <c r="T976" s="235">
        <f>S976*H976</f>
        <v>0</v>
      </c>
      <c r="AR976" s="236" t="s">
        <v>429</v>
      </c>
      <c r="AT976" s="236" t="s">
        <v>314</v>
      </c>
      <c r="AU976" s="236" t="s">
        <v>89</v>
      </c>
      <c r="AY976" s="17" t="s">
        <v>257</v>
      </c>
      <c r="BE976" s="237">
        <f>IF(N976="základní",J976,0)</f>
        <v>0</v>
      </c>
      <c r="BF976" s="237">
        <f>IF(N976="snížená",J976,0)</f>
        <v>0</v>
      </c>
      <c r="BG976" s="237">
        <f>IF(N976="zákl. přenesená",J976,0)</f>
        <v>0</v>
      </c>
      <c r="BH976" s="237">
        <f>IF(N976="sníž. přenesená",J976,0)</f>
        <v>0</v>
      </c>
      <c r="BI976" s="237">
        <f>IF(N976="nulová",J976,0)</f>
        <v>0</v>
      </c>
      <c r="BJ976" s="17" t="s">
        <v>21</v>
      </c>
      <c r="BK976" s="237">
        <f>ROUND(I976*H976,2)</f>
        <v>0</v>
      </c>
      <c r="BL976" s="17" t="s">
        <v>346</v>
      </c>
      <c r="BM976" s="236" t="s">
        <v>1668</v>
      </c>
    </row>
    <row r="977" spans="2:65" s="1" customFormat="1" ht="24" customHeight="1">
      <c r="B977" s="38"/>
      <c r="C977" s="225" t="s">
        <v>1669</v>
      </c>
      <c r="D977" s="225" t="s">
        <v>259</v>
      </c>
      <c r="E977" s="226" t="s">
        <v>1670</v>
      </c>
      <c r="F977" s="227" t="s">
        <v>1671</v>
      </c>
      <c r="G977" s="228" t="s">
        <v>1672</v>
      </c>
      <c r="H977" s="294"/>
      <c r="I977" s="230"/>
      <c r="J977" s="231">
        <f>ROUND(I977*H977,2)</f>
        <v>0</v>
      </c>
      <c r="K977" s="227" t="s">
        <v>263</v>
      </c>
      <c r="L977" s="43"/>
      <c r="M977" s="232" t="s">
        <v>1</v>
      </c>
      <c r="N977" s="233" t="s">
        <v>45</v>
      </c>
      <c r="O977" s="86"/>
      <c r="P977" s="234">
        <f>O977*H977</f>
        <v>0</v>
      </c>
      <c r="Q977" s="234">
        <v>0</v>
      </c>
      <c r="R977" s="234">
        <f>Q977*H977</f>
        <v>0</v>
      </c>
      <c r="S977" s="234">
        <v>0</v>
      </c>
      <c r="T977" s="235">
        <f>S977*H977</f>
        <v>0</v>
      </c>
      <c r="AR977" s="236" t="s">
        <v>346</v>
      </c>
      <c r="AT977" s="236" t="s">
        <v>259</v>
      </c>
      <c r="AU977" s="236" t="s">
        <v>89</v>
      </c>
      <c r="AY977" s="17" t="s">
        <v>257</v>
      </c>
      <c r="BE977" s="237">
        <f>IF(N977="základní",J977,0)</f>
        <v>0</v>
      </c>
      <c r="BF977" s="237">
        <f>IF(N977="snížená",J977,0)</f>
        <v>0</v>
      </c>
      <c r="BG977" s="237">
        <f>IF(N977="zákl. přenesená",J977,0)</f>
        <v>0</v>
      </c>
      <c r="BH977" s="237">
        <f>IF(N977="sníž. přenesená",J977,0)</f>
        <v>0</v>
      </c>
      <c r="BI977" s="237">
        <f>IF(N977="nulová",J977,0)</f>
        <v>0</v>
      </c>
      <c r="BJ977" s="17" t="s">
        <v>21</v>
      </c>
      <c r="BK977" s="237">
        <f>ROUND(I977*H977,2)</f>
        <v>0</v>
      </c>
      <c r="BL977" s="17" t="s">
        <v>346</v>
      </c>
      <c r="BM977" s="236" t="s">
        <v>1673</v>
      </c>
    </row>
    <row r="978" spans="2:63" s="11" customFormat="1" ht="22.8" customHeight="1">
      <c r="B978" s="209"/>
      <c r="C978" s="210"/>
      <c r="D978" s="211" t="s">
        <v>79</v>
      </c>
      <c r="E978" s="223" t="s">
        <v>1674</v>
      </c>
      <c r="F978" s="223" t="s">
        <v>1675</v>
      </c>
      <c r="G978" s="210"/>
      <c r="H978" s="210"/>
      <c r="I978" s="213"/>
      <c r="J978" s="224">
        <f>BK978</f>
        <v>0</v>
      </c>
      <c r="K978" s="210"/>
      <c r="L978" s="215"/>
      <c r="M978" s="216"/>
      <c r="N978" s="217"/>
      <c r="O978" s="217"/>
      <c r="P978" s="218">
        <f>SUM(P979:P1031)</f>
        <v>0</v>
      </c>
      <c r="Q978" s="217"/>
      <c r="R978" s="218">
        <f>SUM(R979:R1031)</f>
        <v>0.00098</v>
      </c>
      <c r="S978" s="217"/>
      <c r="T978" s="219">
        <f>SUM(T979:T1031)</f>
        <v>0</v>
      </c>
      <c r="AR978" s="220" t="s">
        <v>89</v>
      </c>
      <c r="AT978" s="221" t="s">
        <v>79</v>
      </c>
      <c r="AU978" s="221" t="s">
        <v>21</v>
      </c>
      <c r="AY978" s="220" t="s">
        <v>257</v>
      </c>
      <c r="BK978" s="222">
        <f>SUM(BK979:BK1031)</f>
        <v>0</v>
      </c>
    </row>
    <row r="979" spans="2:65" s="1" customFormat="1" ht="24" customHeight="1">
      <c r="B979" s="38"/>
      <c r="C979" s="225" t="s">
        <v>1676</v>
      </c>
      <c r="D979" s="225" t="s">
        <v>259</v>
      </c>
      <c r="E979" s="226" t="s">
        <v>1677</v>
      </c>
      <c r="F979" s="227" t="s">
        <v>1678</v>
      </c>
      <c r="G979" s="228" t="s">
        <v>661</v>
      </c>
      <c r="H979" s="229">
        <v>2</v>
      </c>
      <c r="I979" s="230"/>
      <c r="J979" s="231">
        <f>ROUND(I979*H979,2)</f>
        <v>0</v>
      </c>
      <c r="K979" s="227" t="s">
        <v>263</v>
      </c>
      <c r="L979" s="43"/>
      <c r="M979" s="232" t="s">
        <v>1</v>
      </c>
      <c r="N979" s="233" t="s">
        <v>45</v>
      </c>
      <c r="O979" s="86"/>
      <c r="P979" s="234">
        <f>O979*H979</f>
        <v>0</v>
      </c>
      <c r="Q979" s="234">
        <v>0</v>
      </c>
      <c r="R979" s="234">
        <f>Q979*H979</f>
        <v>0</v>
      </c>
      <c r="S979" s="234">
        <v>0</v>
      </c>
      <c r="T979" s="235">
        <f>S979*H979</f>
        <v>0</v>
      </c>
      <c r="AR979" s="236" t="s">
        <v>346</v>
      </c>
      <c r="AT979" s="236" t="s">
        <v>259</v>
      </c>
      <c r="AU979" s="236" t="s">
        <v>89</v>
      </c>
      <c r="AY979" s="17" t="s">
        <v>257</v>
      </c>
      <c r="BE979" s="237">
        <f>IF(N979="základní",J979,0)</f>
        <v>0</v>
      </c>
      <c r="BF979" s="237">
        <f>IF(N979="snížená",J979,0)</f>
        <v>0</v>
      </c>
      <c r="BG979" s="237">
        <f>IF(N979="zákl. přenesená",J979,0)</f>
        <v>0</v>
      </c>
      <c r="BH979" s="237">
        <f>IF(N979="sníž. přenesená",J979,0)</f>
        <v>0</v>
      </c>
      <c r="BI979" s="237">
        <f>IF(N979="nulová",J979,0)</f>
        <v>0</v>
      </c>
      <c r="BJ979" s="17" t="s">
        <v>21</v>
      </c>
      <c r="BK979" s="237">
        <f>ROUND(I979*H979,2)</f>
        <v>0</v>
      </c>
      <c r="BL979" s="17" t="s">
        <v>346</v>
      </c>
      <c r="BM979" s="236" t="s">
        <v>1679</v>
      </c>
    </row>
    <row r="980" spans="2:51" s="13" customFormat="1" ht="12">
      <c r="B980" s="249"/>
      <c r="C980" s="250"/>
      <c r="D980" s="240" t="s">
        <v>266</v>
      </c>
      <c r="E980" s="251" t="s">
        <v>1</v>
      </c>
      <c r="F980" s="252" t="s">
        <v>1680</v>
      </c>
      <c r="G980" s="250"/>
      <c r="H980" s="253">
        <v>1</v>
      </c>
      <c r="I980" s="254"/>
      <c r="J980" s="250"/>
      <c r="K980" s="250"/>
      <c r="L980" s="255"/>
      <c r="M980" s="256"/>
      <c r="N980" s="257"/>
      <c r="O980" s="257"/>
      <c r="P980" s="257"/>
      <c r="Q980" s="257"/>
      <c r="R980" s="257"/>
      <c r="S980" s="257"/>
      <c r="T980" s="258"/>
      <c r="AT980" s="259" t="s">
        <v>266</v>
      </c>
      <c r="AU980" s="259" t="s">
        <v>89</v>
      </c>
      <c r="AV980" s="13" t="s">
        <v>89</v>
      </c>
      <c r="AW980" s="13" t="s">
        <v>36</v>
      </c>
      <c r="AX980" s="13" t="s">
        <v>80</v>
      </c>
      <c r="AY980" s="259" t="s">
        <v>257</v>
      </c>
    </row>
    <row r="981" spans="2:51" s="14" customFormat="1" ht="12">
      <c r="B981" s="260"/>
      <c r="C981" s="261"/>
      <c r="D981" s="240" t="s">
        <v>266</v>
      </c>
      <c r="E981" s="262" t="s">
        <v>1</v>
      </c>
      <c r="F981" s="263" t="s">
        <v>280</v>
      </c>
      <c r="G981" s="261"/>
      <c r="H981" s="264">
        <v>1</v>
      </c>
      <c r="I981" s="265"/>
      <c r="J981" s="261"/>
      <c r="K981" s="261"/>
      <c r="L981" s="266"/>
      <c r="M981" s="267"/>
      <c r="N981" s="268"/>
      <c r="O981" s="268"/>
      <c r="P981" s="268"/>
      <c r="Q981" s="268"/>
      <c r="R981" s="268"/>
      <c r="S981" s="268"/>
      <c r="T981" s="269"/>
      <c r="AT981" s="270" t="s">
        <v>266</v>
      </c>
      <c r="AU981" s="270" t="s">
        <v>89</v>
      </c>
      <c r="AV981" s="14" t="s">
        <v>130</v>
      </c>
      <c r="AW981" s="14" t="s">
        <v>36</v>
      </c>
      <c r="AX981" s="14" t="s">
        <v>80</v>
      </c>
      <c r="AY981" s="270" t="s">
        <v>257</v>
      </c>
    </row>
    <row r="982" spans="2:51" s="13" customFormat="1" ht="12">
      <c r="B982" s="249"/>
      <c r="C982" s="250"/>
      <c r="D982" s="240" t="s">
        <v>266</v>
      </c>
      <c r="E982" s="251" t="s">
        <v>1</v>
      </c>
      <c r="F982" s="252" t="s">
        <v>1681</v>
      </c>
      <c r="G982" s="250"/>
      <c r="H982" s="253">
        <v>1</v>
      </c>
      <c r="I982" s="254"/>
      <c r="J982" s="250"/>
      <c r="K982" s="250"/>
      <c r="L982" s="255"/>
      <c r="M982" s="256"/>
      <c r="N982" s="257"/>
      <c r="O982" s="257"/>
      <c r="P982" s="257"/>
      <c r="Q982" s="257"/>
      <c r="R982" s="257"/>
      <c r="S982" s="257"/>
      <c r="T982" s="258"/>
      <c r="AT982" s="259" t="s">
        <v>266</v>
      </c>
      <c r="AU982" s="259" t="s">
        <v>89</v>
      </c>
      <c r="AV982" s="13" t="s">
        <v>89</v>
      </c>
      <c r="AW982" s="13" t="s">
        <v>36</v>
      </c>
      <c r="AX982" s="13" t="s">
        <v>80</v>
      </c>
      <c r="AY982" s="259" t="s">
        <v>257</v>
      </c>
    </row>
    <row r="983" spans="2:51" s="15" customFormat="1" ht="12">
      <c r="B983" s="271"/>
      <c r="C983" s="272"/>
      <c r="D983" s="240" t="s">
        <v>266</v>
      </c>
      <c r="E983" s="273" t="s">
        <v>1</v>
      </c>
      <c r="F983" s="274" t="s">
        <v>286</v>
      </c>
      <c r="G983" s="272"/>
      <c r="H983" s="275">
        <v>2</v>
      </c>
      <c r="I983" s="276"/>
      <c r="J983" s="272"/>
      <c r="K983" s="272"/>
      <c r="L983" s="277"/>
      <c r="M983" s="278"/>
      <c r="N983" s="279"/>
      <c r="O983" s="279"/>
      <c r="P983" s="279"/>
      <c r="Q983" s="279"/>
      <c r="R983" s="279"/>
      <c r="S983" s="279"/>
      <c r="T983" s="280"/>
      <c r="AT983" s="281" t="s">
        <v>266</v>
      </c>
      <c r="AU983" s="281" t="s">
        <v>89</v>
      </c>
      <c r="AV983" s="15" t="s">
        <v>264</v>
      </c>
      <c r="AW983" s="15" t="s">
        <v>36</v>
      </c>
      <c r="AX983" s="15" t="s">
        <v>21</v>
      </c>
      <c r="AY983" s="281" t="s">
        <v>257</v>
      </c>
    </row>
    <row r="984" spans="2:65" s="1" customFormat="1" ht="24" customHeight="1">
      <c r="B984" s="38"/>
      <c r="C984" s="282" t="s">
        <v>1682</v>
      </c>
      <c r="D984" s="282" t="s">
        <v>314</v>
      </c>
      <c r="E984" s="283" t="s">
        <v>1683</v>
      </c>
      <c r="F984" s="284" t="s">
        <v>1684</v>
      </c>
      <c r="G984" s="285" t="s">
        <v>661</v>
      </c>
      <c r="H984" s="286">
        <v>1</v>
      </c>
      <c r="I984" s="287"/>
      <c r="J984" s="288">
        <f>ROUND(I984*H984,2)</f>
        <v>0</v>
      </c>
      <c r="K984" s="284" t="s">
        <v>1</v>
      </c>
      <c r="L984" s="289"/>
      <c r="M984" s="290" t="s">
        <v>1</v>
      </c>
      <c r="N984" s="291" t="s">
        <v>45</v>
      </c>
      <c r="O984" s="86"/>
      <c r="P984" s="234">
        <f>O984*H984</f>
        <v>0</v>
      </c>
      <c r="Q984" s="234">
        <v>0</v>
      </c>
      <c r="R984" s="234">
        <f>Q984*H984</f>
        <v>0</v>
      </c>
      <c r="S984" s="234">
        <v>0</v>
      </c>
      <c r="T984" s="235">
        <f>S984*H984</f>
        <v>0</v>
      </c>
      <c r="AR984" s="236" t="s">
        <v>429</v>
      </c>
      <c r="AT984" s="236" t="s">
        <v>314</v>
      </c>
      <c r="AU984" s="236" t="s">
        <v>89</v>
      </c>
      <c r="AY984" s="17" t="s">
        <v>257</v>
      </c>
      <c r="BE984" s="237">
        <f>IF(N984="základní",J984,0)</f>
        <v>0</v>
      </c>
      <c r="BF984" s="237">
        <f>IF(N984="snížená",J984,0)</f>
        <v>0</v>
      </c>
      <c r="BG984" s="237">
        <f>IF(N984="zákl. přenesená",J984,0)</f>
        <v>0</v>
      </c>
      <c r="BH984" s="237">
        <f>IF(N984="sníž. přenesená",J984,0)</f>
        <v>0</v>
      </c>
      <c r="BI984" s="237">
        <f>IF(N984="nulová",J984,0)</f>
        <v>0</v>
      </c>
      <c r="BJ984" s="17" t="s">
        <v>21</v>
      </c>
      <c r="BK984" s="237">
        <f>ROUND(I984*H984,2)</f>
        <v>0</v>
      </c>
      <c r="BL984" s="17" t="s">
        <v>346</v>
      </c>
      <c r="BM984" s="236" t="s">
        <v>1685</v>
      </c>
    </row>
    <row r="985" spans="2:51" s="13" customFormat="1" ht="12">
      <c r="B985" s="249"/>
      <c r="C985" s="250"/>
      <c r="D985" s="240" t="s">
        <v>266</v>
      </c>
      <c r="E985" s="251" t="s">
        <v>1</v>
      </c>
      <c r="F985" s="252" t="s">
        <v>1686</v>
      </c>
      <c r="G985" s="250"/>
      <c r="H985" s="253">
        <v>1</v>
      </c>
      <c r="I985" s="254"/>
      <c r="J985" s="250"/>
      <c r="K985" s="250"/>
      <c r="L985" s="255"/>
      <c r="M985" s="256"/>
      <c r="N985" s="257"/>
      <c r="O985" s="257"/>
      <c r="P985" s="257"/>
      <c r="Q985" s="257"/>
      <c r="R985" s="257"/>
      <c r="S985" s="257"/>
      <c r="T985" s="258"/>
      <c r="AT985" s="259" t="s">
        <v>266</v>
      </c>
      <c r="AU985" s="259" t="s">
        <v>89</v>
      </c>
      <c r="AV985" s="13" t="s">
        <v>89</v>
      </c>
      <c r="AW985" s="13" t="s">
        <v>36</v>
      </c>
      <c r="AX985" s="13" t="s">
        <v>80</v>
      </c>
      <c r="AY985" s="259" t="s">
        <v>257</v>
      </c>
    </row>
    <row r="986" spans="2:51" s="15" customFormat="1" ht="12">
      <c r="B986" s="271"/>
      <c r="C986" s="272"/>
      <c r="D986" s="240" t="s">
        <v>266</v>
      </c>
      <c r="E986" s="273" t="s">
        <v>1</v>
      </c>
      <c r="F986" s="274" t="s">
        <v>286</v>
      </c>
      <c r="G986" s="272"/>
      <c r="H986" s="275">
        <v>1</v>
      </c>
      <c r="I986" s="276"/>
      <c r="J986" s="272"/>
      <c r="K986" s="272"/>
      <c r="L986" s="277"/>
      <c r="M986" s="278"/>
      <c r="N986" s="279"/>
      <c r="O986" s="279"/>
      <c r="P986" s="279"/>
      <c r="Q986" s="279"/>
      <c r="R986" s="279"/>
      <c r="S986" s="279"/>
      <c r="T986" s="280"/>
      <c r="AT986" s="281" t="s">
        <v>266</v>
      </c>
      <c r="AU986" s="281" t="s">
        <v>89</v>
      </c>
      <c r="AV986" s="15" t="s">
        <v>264</v>
      </c>
      <c r="AW986" s="15" t="s">
        <v>36</v>
      </c>
      <c r="AX986" s="15" t="s">
        <v>21</v>
      </c>
      <c r="AY986" s="281" t="s">
        <v>257</v>
      </c>
    </row>
    <row r="987" spans="2:65" s="1" customFormat="1" ht="24" customHeight="1">
      <c r="B987" s="38"/>
      <c r="C987" s="282" t="s">
        <v>1687</v>
      </c>
      <c r="D987" s="282" t="s">
        <v>314</v>
      </c>
      <c r="E987" s="283" t="s">
        <v>1688</v>
      </c>
      <c r="F987" s="284" t="s">
        <v>1689</v>
      </c>
      <c r="G987" s="285" t="s">
        <v>661</v>
      </c>
      <c r="H987" s="286">
        <v>1</v>
      </c>
      <c r="I987" s="287"/>
      <c r="J987" s="288">
        <f>ROUND(I987*H987,2)</f>
        <v>0</v>
      </c>
      <c r="K987" s="284" t="s">
        <v>1</v>
      </c>
      <c r="L987" s="289"/>
      <c r="M987" s="290" t="s">
        <v>1</v>
      </c>
      <c r="N987" s="291" t="s">
        <v>45</v>
      </c>
      <c r="O987" s="86"/>
      <c r="P987" s="234">
        <f>O987*H987</f>
        <v>0</v>
      </c>
      <c r="Q987" s="234">
        <v>0</v>
      </c>
      <c r="R987" s="234">
        <f>Q987*H987</f>
        <v>0</v>
      </c>
      <c r="S987" s="234">
        <v>0</v>
      </c>
      <c r="T987" s="235">
        <f>S987*H987</f>
        <v>0</v>
      </c>
      <c r="AR987" s="236" t="s">
        <v>429</v>
      </c>
      <c r="AT987" s="236" t="s">
        <v>314</v>
      </c>
      <c r="AU987" s="236" t="s">
        <v>89</v>
      </c>
      <c r="AY987" s="17" t="s">
        <v>257</v>
      </c>
      <c r="BE987" s="237">
        <f>IF(N987="základní",J987,0)</f>
        <v>0</v>
      </c>
      <c r="BF987" s="237">
        <f>IF(N987="snížená",J987,0)</f>
        <v>0</v>
      </c>
      <c r="BG987" s="237">
        <f>IF(N987="zákl. přenesená",J987,0)</f>
        <v>0</v>
      </c>
      <c r="BH987" s="237">
        <f>IF(N987="sníž. přenesená",J987,0)</f>
        <v>0</v>
      </c>
      <c r="BI987" s="237">
        <f>IF(N987="nulová",J987,0)</f>
        <v>0</v>
      </c>
      <c r="BJ987" s="17" t="s">
        <v>21</v>
      </c>
      <c r="BK987" s="237">
        <f>ROUND(I987*H987,2)</f>
        <v>0</v>
      </c>
      <c r="BL987" s="17" t="s">
        <v>346</v>
      </c>
      <c r="BM987" s="236" t="s">
        <v>1690</v>
      </c>
    </row>
    <row r="988" spans="2:51" s="13" customFormat="1" ht="12">
      <c r="B988" s="249"/>
      <c r="C988" s="250"/>
      <c r="D988" s="240" t="s">
        <v>266</v>
      </c>
      <c r="E988" s="251" t="s">
        <v>1</v>
      </c>
      <c r="F988" s="252" t="s">
        <v>1691</v>
      </c>
      <c r="G988" s="250"/>
      <c r="H988" s="253">
        <v>1</v>
      </c>
      <c r="I988" s="254"/>
      <c r="J988" s="250"/>
      <c r="K988" s="250"/>
      <c r="L988" s="255"/>
      <c r="M988" s="256"/>
      <c r="N988" s="257"/>
      <c r="O988" s="257"/>
      <c r="P988" s="257"/>
      <c r="Q988" s="257"/>
      <c r="R988" s="257"/>
      <c r="S988" s="257"/>
      <c r="T988" s="258"/>
      <c r="AT988" s="259" t="s">
        <v>266</v>
      </c>
      <c r="AU988" s="259" t="s">
        <v>89</v>
      </c>
      <c r="AV988" s="13" t="s">
        <v>89</v>
      </c>
      <c r="AW988" s="13" t="s">
        <v>36</v>
      </c>
      <c r="AX988" s="13" t="s">
        <v>80</v>
      </c>
      <c r="AY988" s="259" t="s">
        <v>257</v>
      </c>
    </row>
    <row r="989" spans="2:51" s="15" customFormat="1" ht="12">
      <c r="B989" s="271"/>
      <c r="C989" s="272"/>
      <c r="D989" s="240" t="s">
        <v>266</v>
      </c>
      <c r="E989" s="273" t="s">
        <v>1</v>
      </c>
      <c r="F989" s="274" t="s">
        <v>286</v>
      </c>
      <c r="G989" s="272"/>
      <c r="H989" s="275">
        <v>1</v>
      </c>
      <c r="I989" s="276"/>
      <c r="J989" s="272"/>
      <c r="K989" s="272"/>
      <c r="L989" s="277"/>
      <c r="M989" s="278"/>
      <c r="N989" s="279"/>
      <c r="O989" s="279"/>
      <c r="P989" s="279"/>
      <c r="Q989" s="279"/>
      <c r="R989" s="279"/>
      <c r="S989" s="279"/>
      <c r="T989" s="280"/>
      <c r="AT989" s="281" t="s">
        <v>266</v>
      </c>
      <c r="AU989" s="281" t="s">
        <v>89</v>
      </c>
      <c r="AV989" s="15" t="s">
        <v>264</v>
      </c>
      <c r="AW989" s="15" t="s">
        <v>36</v>
      </c>
      <c r="AX989" s="15" t="s">
        <v>21</v>
      </c>
      <c r="AY989" s="281" t="s">
        <v>257</v>
      </c>
    </row>
    <row r="990" spans="2:65" s="1" customFormat="1" ht="24" customHeight="1">
      <c r="B990" s="38"/>
      <c r="C990" s="225" t="s">
        <v>1692</v>
      </c>
      <c r="D990" s="225" t="s">
        <v>259</v>
      </c>
      <c r="E990" s="226" t="s">
        <v>1693</v>
      </c>
      <c r="F990" s="227" t="s">
        <v>1694</v>
      </c>
      <c r="G990" s="228" t="s">
        <v>661</v>
      </c>
      <c r="H990" s="229">
        <v>4</v>
      </c>
      <c r="I990" s="230"/>
      <c r="J990" s="231">
        <f>ROUND(I990*H990,2)</f>
        <v>0</v>
      </c>
      <c r="K990" s="227" t="s">
        <v>263</v>
      </c>
      <c r="L990" s="43"/>
      <c r="M990" s="232" t="s">
        <v>1</v>
      </c>
      <c r="N990" s="233" t="s">
        <v>45</v>
      </c>
      <c r="O990" s="86"/>
      <c r="P990" s="234">
        <f>O990*H990</f>
        <v>0</v>
      </c>
      <c r="Q990" s="234">
        <v>0</v>
      </c>
      <c r="R990" s="234">
        <f>Q990*H990</f>
        <v>0</v>
      </c>
      <c r="S990" s="234">
        <v>0</v>
      </c>
      <c r="T990" s="235">
        <f>S990*H990</f>
        <v>0</v>
      </c>
      <c r="AR990" s="236" t="s">
        <v>346</v>
      </c>
      <c r="AT990" s="236" t="s">
        <v>259</v>
      </c>
      <c r="AU990" s="236" t="s">
        <v>89</v>
      </c>
      <c r="AY990" s="17" t="s">
        <v>257</v>
      </c>
      <c r="BE990" s="237">
        <f>IF(N990="základní",J990,0)</f>
        <v>0</v>
      </c>
      <c r="BF990" s="237">
        <f>IF(N990="snížená",J990,0)</f>
        <v>0</v>
      </c>
      <c r="BG990" s="237">
        <f>IF(N990="zákl. přenesená",J990,0)</f>
        <v>0</v>
      </c>
      <c r="BH990" s="237">
        <f>IF(N990="sníž. přenesená",J990,0)</f>
        <v>0</v>
      </c>
      <c r="BI990" s="237">
        <f>IF(N990="nulová",J990,0)</f>
        <v>0</v>
      </c>
      <c r="BJ990" s="17" t="s">
        <v>21</v>
      </c>
      <c r="BK990" s="237">
        <f>ROUND(I990*H990,2)</f>
        <v>0</v>
      </c>
      <c r="BL990" s="17" t="s">
        <v>346</v>
      </c>
      <c r="BM990" s="236" t="s">
        <v>1695</v>
      </c>
    </row>
    <row r="991" spans="2:51" s="13" customFormat="1" ht="12">
      <c r="B991" s="249"/>
      <c r="C991" s="250"/>
      <c r="D991" s="240" t="s">
        <v>266</v>
      </c>
      <c r="E991" s="251" t="s">
        <v>1</v>
      </c>
      <c r="F991" s="252" t="s">
        <v>1696</v>
      </c>
      <c r="G991" s="250"/>
      <c r="H991" s="253">
        <v>2</v>
      </c>
      <c r="I991" s="254"/>
      <c r="J991" s="250"/>
      <c r="K991" s="250"/>
      <c r="L991" s="255"/>
      <c r="M991" s="256"/>
      <c r="N991" s="257"/>
      <c r="O991" s="257"/>
      <c r="P991" s="257"/>
      <c r="Q991" s="257"/>
      <c r="R991" s="257"/>
      <c r="S991" s="257"/>
      <c r="T991" s="258"/>
      <c r="AT991" s="259" t="s">
        <v>266</v>
      </c>
      <c r="AU991" s="259" t="s">
        <v>89</v>
      </c>
      <c r="AV991" s="13" t="s">
        <v>89</v>
      </c>
      <c r="AW991" s="13" t="s">
        <v>36</v>
      </c>
      <c r="AX991" s="13" t="s">
        <v>80</v>
      </c>
      <c r="AY991" s="259" t="s">
        <v>257</v>
      </c>
    </row>
    <row r="992" spans="2:51" s="13" customFormat="1" ht="12">
      <c r="B992" s="249"/>
      <c r="C992" s="250"/>
      <c r="D992" s="240" t="s">
        <v>266</v>
      </c>
      <c r="E992" s="251" t="s">
        <v>1</v>
      </c>
      <c r="F992" s="252" t="s">
        <v>1697</v>
      </c>
      <c r="G992" s="250"/>
      <c r="H992" s="253">
        <v>2</v>
      </c>
      <c r="I992" s="254"/>
      <c r="J992" s="250"/>
      <c r="K992" s="250"/>
      <c r="L992" s="255"/>
      <c r="M992" s="256"/>
      <c r="N992" s="257"/>
      <c r="O992" s="257"/>
      <c r="P992" s="257"/>
      <c r="Q992" s="257"/>
      <c r="R992" s="257"/>
      <c r="S992" s="257"/>
      <c r="T992" s="258"/>
      <c r="AT992" s="259" t="s">
        <v>266</v>
      </c>
      <c r="AU992" s="259" t="s">
        <v>89</v>
      </c>
      <c r="AV992" s="13" t="s">
        <v>89</v>
      </c>
      <c r="AW992" s="13" t="s">
        <v>36</v>
      </c>
      <c r="AX992" s="13" t="s">
        <v>80</v>
      </c>
      <c r="AY992" s="259" t="s">
        <v>257</v>
      </c>
    </row>
    <row r="993" spans="2:51" s="15" customFormat="1" ht="12">
      <c r="B993" s="271"/>
      <c r="C993" s="272"/>
      <c r="D993" s="240" t="s">
        <v>266</v>
      </c>
      <c r="E993" s="273" t="s">
        <v>1</v>
      </c>
      <c r="F993" s="274" t="s">
        <v>286</v>
      </c>
      <c r="G993" s="272"/>
      <c r="H993" s="275">
        <v>4</v>
      </c>
      <c r="I993" s="276"/>
      <c r="J993" s="272"/>
      <c r="K993" s="272"/>
      <c r="L993" s="277"/>
      <c r="M993" s="278"/>
      <c r="N993" s="279"/>
      <c r="O993" s="279"/>
      <c r="P993" s="279"/>
      <c r="Q993" s="279"/>
      <c r="R993" s="279"/>
      <c r="S993" s="279"/>
      <c r="T993" s="280"/>
      <c r="AT993" s="281" t="s">
        <v>266</v>
      </c>
      <c r="AU993" s="281" t="s">
        <v>89</v>
      </c>
      <c r="AV993" s="15" t="s">
        <v>264</v>
      </c>
      <c r="AW993" s="15" t="s">
        <v>36</v>
      </c>
      <c r="AX993" s="15" t="s">
        <v>21</v>
      </c>
      <c r="AY993" s="281" t="s">
        <v>257</v>
      </c>
    </row>
    <row r="994" spans="2:65" s="1" customFormat="1" ht="24" customHeight="1">
      <c r="B994" s="38"/>
      <c r="C994" s="282" t="s">
        <v>1698</v>
      </c>
      <c r="D994" s="282" t="s">
        <v>314</v>
      </c>
      <c r="E994" s="283" t="s">
        <v>1699</v>
      </c>
      <c r="F994" s="284" t="s">
        <v>1700</v>
      </c>
      <c r="G994" s="285" t="s">
        <v>661</v>
      </c>
      <c r="H994" s="286">
        <v>2</v>
      </c>
      <c r="I994" s="287"/>
      <c r="J994" s="288">
        <f>ROUND(I994*H994,2)</f>
        <v>0</v>
      </c>
      <c r="K994" s="284" t="s">
        <v>1</v>
      </c>
      <c r="L994" s="289"/>
      <c r="M994" s="290" t="s">
        <v>1</v>
      </c>
      <c r="N994" s="291" t="s">
        <v>45</v>
      </c>
      <c r="O994" s="86"/>
      <c r="P994" s="234">
        <f>O994*H994</f>
        <v>0</v>
      </c>
      <c r="Q994" s="234">
        <v>0</v>
      </c>
      <c r="R994" s="234">
        <f>Q994*H994</f>
        <v>0</v>
      </c>
      <c r="S994" s="234">
        <v>0</v>
      </c>
      <c r="T994" s="235">
        <f>S994*H994</f>
        <v>0</v>
      </c>
      <c r="AR994" s="236" t="s">
        <v>429</v>
      </c>
      <c r="AT994" s="236" t="s">
        <v>314</v>
      </c>
      <c r="AU994" s="236" t="s">
        <v>89</v>
      </c>
      <c r="AY994" s="17" t="s">
        <v>257</v>
      </c>
      <c r="BE994" s="237">
        <f>IF(N994="základní",J994,0)</f>
        <v>0</v>
      </c>
      <c r="BF994" s="237">
        <f>IF(N994="snížená",J994,0)</f>
        <v>0</v>
      </c>
      <c r="BG994" s="237">
        <f>IF(N994="zákl. přenesená",J994,0)</f>
        <v>0</v>
      </c>
      <c r="BH994" s="237">
        <f>IF(N994="sníž. přenesená",J994,0)</f>
        <v>0</v>
      </c>
      <c r="BI994" s="237">
        <f>IF(N994="nulová",J994,0)</f>
        <v>0</v>
      </c>
      <c r="BJ994" s="17" t="s">
        <v>21</v>
      </c>
      <c r="BK994" s="237">
        <f>ROUND(I994*H994,2)</f>
        <v>0</v>
      </c>
      <c r="BL994" s="17" t="s">
        <v>346</v>
      </c>
      <c r="BM994" s="236" t="s">
        <v>1701</v>
      </c>
    </row>
    <row r="995" spans="2:51" s="13" customFormat="1" ht="12">
      <c r="B995" s="249"/>
      <c r="C995" s="250"/>
      <c r="D995" s="240" t="s">
        <v>266</v>
      </c>
      <c r="E995" s="251" t="s">
        <v>1</v>
      </c>
      <c r="F995" s="252" t="s">
        <v>1702</v>
      </c>
      <c r="G995" s="250"/>
      <c r="H995" s="253">
        <v>2</v>
      </c>
      <c r="I995" s="254"/>
      <c r="J995" s="250"/>
      <c r="K995" s="250"/>
      <c r="L995" s="255"/>
      <c r="M995" s="256"/>
      <c r="N995" s="257"/>
      <c r="O995" s="257"/>
      <c r="P995" s="257"/>
      <c r="Q995" s="257"/>
      <c r="R995" s="257"/>
      <c r="S995" s="257"/>
      <c r="T995" s="258"/>
      <c r="AT995" s="259" t="s">
        <v>266</v>
      </c>
      <c r="AU995" s="259" t="s">
        <v>89</v>
      </c>
      <c r="AV995" s="13" t="s">
        <v>89</v>
      </c>
      <c r="AW995" s="13" t="s">
        <v>36</v>
      </c>
      <c r="AX995" s="13" t="s">
        <v>80</v>
      </c>
      <c r="AY995" s="259" t="s">
        <v>257</v>
      </c>
    </row>
    <row r="996" spans="2:51" s="15" customFormat="1" ht="12">
      <c r="B996" s="271"/>
      <c r="C996" s="272"/>
      <c r="D996" s="240" t="s">
        <v>266</v>
      </c>
      <c r="E996" s="273" t="s">
        <v>1</v>
      </c>
      <c r="F996" s="274" t="s">
        <v>286</v>
      </c>
      <c r="G996" s="272"/>
      <c r="H996" s="275">
        <v>2</v>
      </c>
      <c r="I996" s="276"/>
      <c r="J996" s="272"/>
      <c r="K996" s="272"/>
      <c r="L996" s="277"/>
      <c r="M996" s="278"/>
      <c r="N996" s="279"/>
      <c r="O996" s="279"/>
      <c r="P996" s="279"/>
      <c r="Q996" s="279"/>
      <c r="R996" s="279"/>
      <c r="S996" s="279"/>
      <c r="T996" s="280"/>
      <c r="AT996" s="281" t="s">
        <v>266</v>
      </c>
      <c r="AU996" s="281" t="s">
        <v>89</v>
      </c>
      <c r="AV996" s="15" t="s">
        <v>264</v>
      </c>
      <c r="AW996" s="15" t="s">
        <v>36</v>
      </c>
      <c r="AX996" s="15" t="s">
        <v>21</v>
      </c>
      <c r="AY996" s="281" t="s">
        <v>257</v>
      </c>
    </row>
    <row r="997" spans="2:65" s="1" customFormat="1" ht="24" customHeight="1">
      <c r="B997" s="38"/>
      <c r="C997" s="282" t="s">
        <v>1703</v>
      </c>
      <c r="D997" s="282" t="s">
        <v>314</v>
      </c>
      <c r="E997" s="283" t="s">
        <v>1704</v>
      </c>
      <c r="F997" s="284" t="s">
        <v>1705</v>
      </c>
      <c r="G997" s="285" t="s">
        <v>661</v>
      </c>
      <c r="H997" s="286">
        <v>2</v>
      </c>
      <c r="I997" s="287"/>
      <c r="J997" s="288">
        <f>ROUND(I997*H997,2)</f>
        <v>0</v>
      </c>
      <c r="K997" s="284" t="s">
        <v>1</v>
      </c>
      <c r="L997" s="289"/>
      <c r="M997" s="290" t="s">
        <v>1</v>
      </c>
      <c r="N997" s="291" t="s">
        <v>45</v>
      </c>
      <c r="O997" s="86"/>
      <c r="P997" s="234">
        <f>O997*H997</f>
        <v>0</v>
      </c>
      <c r="Q997" s="234">
        <v>0</v>
      </c>
      <c r="R997" s="234">
        <f>Q997*H997</f>
        <v>0</v>
      </c>
      <c r="S997" s="234">
        <v>0</v>
      </c>
      <c r="T997" s="235">
        <f>S997*H997</f>
        <v>0</v>
      </c>
      <c r="AR997" s="236" t="s">
        <v>429</v>
      </c>
      <c r="AT997" s="236" t="s">
        <v>314</v>
      </c>
      <c r="AU997" s="236" t="s">
        <v>89</v>
      </c>
      <c r="AY997" s="17" t="s">
        <v>257</v>
      </c>
      <c r="BE997" s="237">
        <f>IF(N997="základní",J997,0)</f>
        <v>0</v>
      </c>
      <c r="BF997" s="237">
        <f>IF(N997="snížená",J997,0)</f>
        <v>0</v>
      </c>
      <c r="BG997" s="237">
        <f>IF(N997="zákl. přenesená",J997,0)</f>
        <v>0</v>
      </c>
      <c r="BH997" s="237">
        <f>IF(N997="sníž. přenesená",J997,0)</f>
        <v>0</v>
      </c>
      <c r="BI997" s="237">
        <f>IF(N997="nulová",J997,0)</f>
        <v>0</v>
      </c>
      <c r="BJ997" s="17" t="s">
        <v>21</v>
      </c>
      <c r="BK997" s="237">
        <f>ROUND(I997*H997,2)</f>
        <v>0</v>
      </c>
      <c r="BL997" s="17" t="s">
        <v>346</v>
      </c>
      <c r="BM997" s="236" t="s">
        <v>1706</v>
      </c>
    </row>
    <row r="998" spans="2:51" s="13" customFormat="1" ht="12">
      <c r="B998" s="249"/>
      <c r="C998" s="250"/>
      <c r="D998" s="240" t="s">
        <v>266</v>
      </c>
      <c r="E998" s="251" t="s">
        <v>1</v>
      </c>
      <c r="F998" s="252" t="s">
        <v>1707</v>
      </c>
      <c r="G998" s="250"/>
      <c r="H998" s="253">
        <v>2</v>
      </c>
      <c r="I998" s="254"/>
      <c r="J998" s="250"/>
      <c r="K998" s="250"/>
      <c r="L998" s="255"/>
      <c r="M998" s="256"/>
      <c r="N998" s="257"/>
      <c r="O998" s="257"/>
      <c r="P998" s="257"/>
      <c r="Q998" s="257"/>
      <c r="R998" s="257"/>
      <c r="S998" s="257"/>
      <c r="T998" s="258"/>
      <c r="AT998" s="259" t="s">
        <v>266</v>
      </c>
      <c r="AU998" s="259" t="s">
        <v>89</v>
      </c>
      <c r="AV998" s="13" t="s">
        <v>89</v>
      </c>
      <c r="AW998" s="13" t="s">
        <v>36</v>
      </c>
      <c r="AX998" s="13" t="s">
        <v>80</v>
      </c>
      <c r="AY998" s="259" t="s">
        <v>257</v>
      </c>
    </row>
    <row r="999" spans="2:51" s="15" customFormat="1" ht="12">
      <c r="B999" s="271"/>
      <c r="C999" s="272"/>
      <c r="D999" s="240" t="s">
        <v>266</v>
      </c>
      <c r="E999" s="273" t="s">
        <v>1</v>
      </c>
      <c r="F999" s="274" t="s">
        <v>286</v>
      </c>
      <c r="G999" s="272"/>
      <c r="H999" s="275">
        <v>2</v>
      </c>
      <c r="I999" s="276"/>
      <c r="J999" s="272"/>
      <c r="K999" s="272"/>
      <c r="L999" s="277"/>
      <c r="M999" s="278"/>
      <c r="N999" s="279"/>
      <c r="O999" s="279"/>
      <c r="P999" s="279"/>
      <c r="Q999" s="279"/>
      <c r="R999" s="279"/>
      <c r="S999" s="279"/>
      <c r="T999" s="280"/>
      <c r="AT999" s="281" t="s">
        <v>266</v>
      </c>
      <c r="AU999" s="281" t="s">
        <v>89</v>
      </c>
      <c r="AV999" s="15" t="s">
        <v>264</v>
      </c>
      <c r="AW999" s="15" t="s">
        <v>36</v>
      </c>
      <c r="AX999" s="15" t="s">
        <v>21</v>
      </c>
      <c r="AY999" s="281" t="s">
        <v>257</v>
      </c>
    </row>
    <row r="1000" spans="2:65" s="1" customFormat="1" ht="16.5" customHeight="1">
      <c r="B1000" s="38"/>
      <c r="C1000" s="225" t="s">
        <v>1708</v>
      </c>
      <c r="D1000" s="225" t="s">
        <v>259</v>
      </c>
      <c r="E1000" s="226" t="s">
        <v>1709</v>
      </c>
      <c r="F1000" s="227" t="s">
        <v>1710</v>
      </c>
      <c r="G1000" s="228" t="s">
        <v>661</v>
      </c>
      <c r="H1000" s="229">
        <v>4</v>
      </c>
      <c r="I1000" s="230"/>
      <c r="J1000" s="231">
        <f>ROUND(I1000*H1000,2)</f>
        <v>0</v>
      </c>
      <c r="K1000" s="227" t="s">
        <v>1</v>
      </c>
      <c r="L1000" s="43"/>
      <c r="M1000" s="232" t="s">
        <v>1</v>
      </c>
      <c r="N1000" s="233" t="s">
        <v>45</v>
      </c>
      <c r="O1000" s="86"/>
      <c r="P1000" s="234">
        <f>O1000*H1000</f>
        <v>0</v>
      </c>
      <c r="Q1000" s="234">
        <v>0.00015</v>
      </c>
      <c r="R1000" s="234">
        <f>Q1000*H1000</f>
        <v>0.0006</v>
      </c>
      <c r="S1000" s="234">
        <v>0</v>
      </c>
      <c r="T1000" s="235">
        <f>S1000*H1000</f>
        <v>0</v>
      </c>
      <c r="AR1000" s="236" t="s">
        <v>346</v>
      </c>
      <c r="AT1000" s="236" t="s">
        <v>259</v>
      </c>
      <c r="AU1000" s="236" t="s">
        <v>89</v>
      </c>
      <c r="AY1000" s="17" t="s">
        <v>257</v>
      </c>
      <c r="BE1000" s="237">
        <f>IF(N1000="základní",J1000,0)</f>
        <v>0</v>
      </c>
      <c r="BF1000" s="237">
        <f>IF(N1000="snížená",J1000,0)</f>
        <v>0</v>
      </c>
      <c r="BG1000" s="237">
        <f>IF(N1000="zákl. přenesená",J1000,0)</f>
        <v>0</v>
      </c>
      <c r="BH1000" s="237">
        <f>IF(N1000="sníž. přenesená",J1000,0)</f>
        <v>0</v>
      </c>
      <c r="BI1000" s="237">
        <f>IF(N1000="nulová",J1000,0)</f>
        <v>0</v>
      </c>
      <c r="BJ1000" s="17" t="s">
        <v>21</v>
      </c>
      <c r="BK1000" s="237">
        <f>ROUND(I1000*H1000,2)</f>
        <v>0</v>
      </c>
      <c r="BL1000" s="17" t="s">
        <v>346</v>
      </c>
      <c r="BM1000" s="236" t="s">
        <v>1711</v>
      </c>
    </row>
    <row r="1001" spans="2:65" s="1" customFormat="1" ht="24" customHeight="1">
      <c r="B1001" s="38"/>
      <c r="C1001" s="282" t="s">
        <v>1712</v>
      </c>
      <c r="D1001" s="282" t="s">
        <v>314</v>
      </c>
      <c r="E1001" s="283" t="s">
        <v>1713</v>
      </c>
      <c r="F1001" s="284" t="s">
        <v>1714</v>
      </c>
      <c r="G1001" s="285" t="s">
        <v>661</v>
      </c>
      <c r="H1001" s="286">
        <v>4</v>
      </c>
      <c r="I1001" s="287"/>
      <c r="J1001" s="288">
        <f>ROUND(I1001*H1001,2)</f>
        <v>0</v>
      </c>
      <c r="K1001" s="284" t="s">
        <v>1</v>
      </c>
      <c r="L1001" s="289"/>
      <c r="M1001" s="290" t="s">
        <v>1</v>
      </c>
      <c r="N1001" s="291" t="s">
        <v>45</v>
      </c>
      <c r="O1001" s="86"/>
      <c r="P1001" s="234">
        <f>O1001*H1001</f>
        <v>0</v>
      </c>
      <c r="Q1001" s="234">
        <v>0</v>
      </c>
      <c r="R1001" s="234">
        <f>Q1001*H1001</f>
        <v>0</v>
      </c>
      <c r="S1001" s="234">
        <v>0</v>
      </c>
      <c r="T1001" s="235">
        <f>S1001*H1001</f>
        <v>0</v>
      </c>
      <c r="AR1001" s="236" t="s">
        <v>429</v>
      </c>
      <c r="AT1001" s="236" t="s">
        <v>314</v>
      </c>
      <c r="AU1001" s="236" t="s">
        <v>89</v>
      </c>
      <c r="AY1001" s="17" t="s">
        <v>257</v>
      </c>
      <c r="BE1001" s="237">
        <f>IF(N1001="základní",J1001,0)</f>
        <v>0</v>
      </c>
      <c r="BF1001" s="237">
        <f>IF(N1001="snížená",J1001,0)</f>
        <v>0</v>
      </c>
      <c r="BG1001" s="237">
        <f>IF(N1001="zákl. přenesená",J1001,0)</f>
        <v>0</v>
      </c>
      <c r="BH1001" s="237">
        <f>IF(N1001="sníž. přenesená",J1001,0)</f>
        <v>0</v>
      </c>
      <c r="BI1001" s="237">
        <f>IF(N1001="nulová",J1001,0)</f>
        <v>0</v>
      </c>
      <c r="BJ1001" s="17" t="s">
        <v>21</v>
      </c>
      <c r="BK1001" s="237">
        <f>ROUND(I1001*H1001,2)</f>
        <v>0</v>
      </c>
      <c r="BL1001" s="17" t="s">
        <v>346</v>
      </c>
      <c r="BM1001" s="236" t="s">
        <v>1715</v>
      </c>
    </row>
    <row r="1002" spans="2:51" s="13" customFormat="1" ht="12">
      <c r="B1002" s="249"/>
      <c r="C1002" s="250"/>
      <c r="D1002" s="240" t="s">
        <v>266</v>
      </c>
      <c r="E1002" s="251" t="s">
        <v>1</v>
      </c>
      <c r="F1002" s="252" t="s">
        <v>1716</v>
      </c>
      <c r="G1002" s="250"/>
      <c r="H1002" s="253">
        <v>4</v>
      </c>
      <c r="I1002" s="254"/>
      <c r="J1002" s="250"/>
      <c r="K1002" s="250"/>
      <c r="L1002" s="255"/>
      <c r="M1002" s="256"/>
      <c r="N1002" s="257"/>
      <c r="O1002" s="257"/>
      <c r="P1002" s="257"/>
      <c r="Q1002" s="257"/>
      <c r="R1002" s="257"/>
      <c r="S1002" s="257"/>
      <c r="T1002" s="258"/>
      <c r="AT1002" s="259" t="s">
        <v>266</v>
      </c>
      <c r="AU1002" s="259" t="s">
        <v>89</v>
      </c>
      <c r="AV1002" s="13" t="s">
        <v>89</v>
      </c>
      <c r="AW1002" s="13" t="s">
        <v>36</v>
      </c>
      <c r="AX1002" s="13" t="s">
        <v>21</v>
      </c>
      <c r="AY1002" s="259" t="s">
        <v>257</v>
      </c>
    </row>
    <row r="1003" spans="2:65" s="1" customFormat="1" ht="16.5" customHeight="1">
      <c r="B1003" s="38"/>
      <c r="C1003" s="225" t="s">
        <v>1717</v>
      </c>
      <c r="D1003" s="225" t="s">
        <v>259</v>
      </c>
      <c r="E1003" s="226" t="s">
        <v>1718</v>
      </c>
      <c r="F1003" s="227" t="s">
        <v>1719</v>
      </c>
      <c r="G1003" s="228" t="s">
        <v>661</v>
      </c>
      <c r="H1003" s="229">
        <v>1</v>
      </c>
      <c r="I1003" s="230"/>
      <c r="J1003" s="231">
        <f>ROUND(I1003*H1003,2)</f>
        <v>0</v>
      </c>
      <c r="K1003" s="227" t="s">
        <v>263</v>
      </c>
      <c r="L1003" s="43"/>
      <c r="M1003" s="232" t="s">
        <v>1</v>
      </c>
      <c r="N1003" s="233" t="s">
        <v>45</v>
      </c>
      <c r="O1003" s="86"/>
      <c r="P1003" s="234">
        <f>O1003*H1003</f>
        <v>0</v>
      </c>
      <c r="Q1003" s="234">
        <v>0.00012</v>
      </c>
      <c r="R1003" s="234">
        <f>Q1003*H1003</f>
        <v>0.00012</v>
      </c>
      <c r="S1003" s="234">
        <v>0</v>
      </c>
      <c r="T1003" s="235">
        <f>S1003*H1003</f>
        <v>0</v>
      </c>
      <c r="AR1003" s="236" t="s">
        <v>346</v>
      </c>
      <c r="AT1003" s="236" t="s">
        <v>259</v>
      </c>
      <c r="AU1003" s="236" t="s">
        <v>89</v>
      </c>
      <c r="AY1003" s="17" t="s">
        <v>257</v>
      </c>
      <c r="BE1003" s="237">
        <f>IF(N1003="základní",J1003,0)</f>
        <v>0</v>
      </c>
      <c r="BF1003" s="237">
        <f>IF(N1003="snížená",J1003,0)</f>
        <v>0</v>
      </c>
      <c r="BG1003" s="237">
        <f>IF(N1003="zákl. přenesená",J1003,0)</f>
        <v>0</v>
      </c>
      <c r="BH1003" s="237">
        <f>IF(N1003="sníž. přenesená",J1003,0)</f>
        <v>0</v>
      </c>
      <c r="BI1003" s="237">
        <f>IF(N1003="nulová",J1003,0)</f>
        <v>0</v>
      </c>
      <c r="BJ1003" s="17" t="s">
        <v>21</v>
      </c>
      <c r="BK1003" s="237">
        <f>ROUND(I1003*H1003,2)</f>
        <v>0</v>
      </c>
      <c r="BL1003" s="17" t="s">
        <v>346</v>
      </c>
      <c r="BM1003" s="236" t="s">
        <v>1720</v>
      </c>
    </row>
    <row r="1004" spans="2:51" s="13" customFormat="1" ht="12">
      <c r="B1004" s="249"/>
      <c r="C1004" s="250"/>
      <c r="D1004" s="240" t="s">
        <v>266</v>
      </c>
      <c r="E1004" s="251" t="s">
        <v>1</v>
      </c>
      <c r="F1004" s="252" t="s">
        <v>1721</v>
      </c>
      <c r="G1004" s="250"/>
      <c r="H1004" s="253">
        <v>1</v>
      </c>
      <c r="I1004" s="254"/>
      <c r="J1004" s="250"/>
      <c r="K1004" s="250"/>
      <c r="L1004" s="255"/>
      <c r="M1004" s="256"/>
      <c r="N1004" s="257"/>
      <c r="O1004" s="257"/>
      <c r="P1004" s="257"/>
      <c r="Q1004" s="257"/>
      <c r="R1004" s="257"/>
      <c r="S1004" s="257"/>
      <c r="T1004" s="258"/>
      <c r="AT1004" s="259" t="s">
        <v>266</v>
      </c>
      <c r="AU1004" s="259" t="s">
        <v>89</v>
      </c>
      <c r="AV1004" s="13" t="s">
        <v>89</v>
      </c>
      <c r="AW1004" s="13" t="s">
        <v>36</v>
      </c>
      <c r="AX1004" s="13" t="s">
        <v>80</v>
      </c>
      <c r="AY1004" s="259" t="s">
        <v>257</v>
      </c>
    </row>
    <row r="1005" spans="2:51" s="15" customFormat="1" ht="12">
      <c r="B1005" s="271"/>
      <c r="C1005" s="272"/>
      <c r="D1005" s="240" t="s">
        <v>266</v>
      </c>
      <c r="E1005" s="273" t="s">
        <v>1</v>
      </c>
      <c r="F1005" s="274" t="s">
        <v>286</v>
      </c>
      <c r="G1005" s="272"/>
      <c r="H1005" s="275">
        <v>1</v>
      </c>
      <c r="I1005" s="276"/>
      <c r="J1005" s="272"/>
      <c r="K1005" s="272"/>
      <c r="L1005" s="277"/>
      <c r="M1005" s="278"/>
      <c r="N1005" s="279"/>
      <c r="O1005" s="279"/>
      <c r="P1005" s="279"/>
      <c r="Q1005" s="279"/>
      <c r="R1005" s="279"/>
      <c r="S1005" s="279"/>
      <c r="T1005" s="280"/>
      <c r="AT1005" s="281" t="s">
        <v>266</v>
      </c>
      <c r="AU1005" s="281" t="s">
        <v>89</v>
      </c>
      <c r="AV1005" s="15" t="s">
        <v>264</v>
      </c>
      <c r="AW1005" s="15" t="s">
        <v>36</v>
      </c>
      <c r="AX1005" s="15" t="s">
        <v>21</v>
      </c>
      <c r="AY1005" s="281" t="s">
        <v>257</v>
      </c>
    </row>
    <row r="1006" spans="2:65" s="1" customFormat="1" ht="16.5" customHeight="1">
      <c r="B1006" s="38"/>
      <c r="C1006" s="282" t="s">
        <v>1722</v>
      </c>
      <c r="D1006" s="282" t="s">
        <v>314</v>
      </c>
      <c r="E1006" s="283" t="s">
        <v>1723</v>
      </c>
      <c r="F1006" s="284" t="s">
        <v>1724</v>
      </c>
      <c r="G1006" s="285" t="s">
        <v>661</v>
      </c>
      <c r="H1006" s="286">
        <v>1</v>
      </c>
      <c r="I1006" s="287"/>
      <c r="J1006" s="288">
        <f>ROUND(I1006*H1006,2)</f>
        <v>0</v>
      </c>
      <c r="K1006" s="284" t="s">
        <v>1</v>
      </c>
      <c r="L1006" s="289"/>
      <c r="M1006" s="290" t="s">
        <v>1</v>
      </c>
      <c r="N1006" s="291" t="s">
        <v>45</v>
      </c>
      <c r="O1006" s="86"/>
      <c r="P1006" s="234">
        <f>O1006*H1006</f>
        <v>0</v>
      </c>
      <c r="Q1006" s="234">
        <v>0</v>
      </c>
      <c r="R1006" s="234">
        <f>Q1006*H1006</f>
        <v>0</v>
      </c>
      <c r="S1006" s="234">
        <v>0</v>
      </c>
      <c r="T1006" s="235">
        <f>S1006*H1006</f>
        <v>0</v>
      </c>
      <c r="AR1006" s="236" t="s">
        <v>429</v>
      </c>
      <c r="AT1006" s="236" t="s">
        <v>314</v>
      </c>
      <c r="AU1006" s="236" t="s">
        <v>89</v>
      </c>
      <c r="AY1006" s="17" t="s">
        <v>257</v>
      </c>
      <c r="BE1006" s="237">
        <f>IF(N1006="základní",J1006,0)</f>
        <v>0</v>
      </c>
      <c r="BF1006" s="237">
        <f>IF(N1006="snížená",J1006,0)</f>
        <v>0</v>
      </c>
      <c r="BG1006" s="237">
        <f>IF(N1006="zákl. přenesená",J1006,0)</f>
        <v>0</v>
      </c>
      <c r="BH1006" s="237">
        <f>IF(N1006="sníž. přenesená",J1006,0)</f>
        <v>0</v>
      </c>
      <c r="BI1006" s="237">
        <f>IF(N1006="nulová",J1006,0)</f>
        <v>0</v>
      </c>
      <c r="BJ1006" s="17" t="s">
        <v>21</v>
      </c>
      <c r="BK1006" s="237">
        <f>ROUND(I1006*H1006,2)</f>
        <v>0</v>
      </c>
      <c r="BL1006" s="17" t="s">
        <v>346</v>
      </c>
      <c r="BM1006" s="236" t="s">
        <v>1725</v>
      </c>
    </row>
    <row r="1007" spans="2:65" s="1" customFormat="1" ht="16.5" customHeight="1">
      <c r="B1007" s="38"/>
      <c r="C1007" s="225" t="s">
        <v>1726</v>
      </c>
      <c r="D1007" s="225" t="s">
        <v>259</v>
      </c>
      <c r="E1007" s="226" t="s">
        <v>1727</v>
      </c>
      <c r="F1007" s="227" t="s">
        <v>1728</v>
      </c>
      <c r="G1007" s="228" t="s">
        <v>661</v>
      </c>
      <c r="H1007" s="229">
        <v>2</v>
      </c>
      <c r="I1007" s="230"/>
      <c r="J1007" s="231">
        <f>ROUND(I1007*H1007,2)</f>
        <v>0</v>
      </c>
      <c r="K1007" s="227" t="s">
        <v>263</v>
      </c>
      <c r="L1007" s="43"/>
      <c r="M1007" s="232" t="s">
        <v>1</v>
      </c>
      <c r="N1007" s="233" t="s">
        <v>45</v>
      </c>
      <c r="O1007" s="86"/>
      <c r="P1007" s="234">
        <f>O1007*H1007</f>
        <v>0</v>
      </c>
      <c r="Q1007" s="234">
        <v>0.00013</v>
      </c>
      <c r="R1007" s="234">
        <f>Q1007*H1007</f>
        <v>0.00026</v>
      </c>
      <c r="S1007" s="234">
        <v>0</v>
      </c>
      <c r="T1007" s="235">
        <f>S1007*H1007</f>
        <v>0</v>
      </c>
      <c r="AR1007" s="236" t="s">
        <v>346</v>
      </c>
      <c r="AT1007" s="236" t="s">
        <v>259</v>
      </c>
      <c r="AU1007" s="236" t="s">
        <v>89</v>
      </c>
      <c r="AY1007" s="17" t="s">
        <v>257</v>
      </c>
      <c r="BE1007" s="237">
        <f>IF(N1007="základní",J1007,0)</f>
        <v>0</v>
      </c>
      <c r="BF1007" s="237">
        <f>IF(N1007="snížená",J1007,0)</f>
        <v>0</v>
      </c>
      <c r="BG1007" s="237">
        <f>IF(N1007="zákl. přenesená",J1007,0)</f>
        <v>0</v>
      </c>
      <c r="BH1007" s="237">
        <f>IF(N1007="sníž. přenesená",J1007,0)</f>
        <v>0</v>
      </c>
      <c r="BI1007" s="237">
        <f>IF(N1007="nulová",J1007,0)</f>
        <v>0</v>
      </c>
      <c r="BJ1007" s="17" t="s">
        <v>21</v>
      </c>
      <c r="BK1007" s="237">
        <f>ROUND(I1007*H1007,2)</f>
        <v>0</v>
      </c>
      <c r="BL1007" s="17" t="s">
        <v>346</v>
      </c>
      <c r="BM1007" s="236" t="s">
        <v>1729</v>
      </c>
    </row>
    <row r="1008" spans="2:51" s="13" customFormat="1" ht="12">
      <c r="B1008" s="249"/>
      <c r="C1008" s="250"/>
      <c r="D1008" s="240" t="s">
        <v>266</v>
      </c>
      <c r="E1008" s="251" t="s">
        <v>1</v>
      </c>
      <c r="F1008" s="252" t="s">
        <v>1730</v>
      </c>
      <c r="G1008" s="250"/>
      <c r="H1008" s="253">
        <v>2</v>
      </c>
      <c r="I1008" s="254"/>
      <c r="J1008" s="250"/>
      <c r="K1008" s="250"/>
      <c r="L1008" s="255"/>
      <c r="M1008" s="256"/>
      <c r="N1008" s="257"/>
      <c r="O1008" s="257"/>
      <c r="P1008" s="257"/>
      <c r="Q1008" s="257"/>
      <c r="R1008" s="257"/>
      <c r="S1008" s="257"/>
      <c r="T1008" s="258"/>
      <c r="AT1008" s="259" t="s">
        <v>266</v>
      </c>
      <c r="AU1008" s="259" t="s">
        <v>89</v>
      </c>
      <c r="AV1008" s="13" t="s">
        <v>89</v>
      </c>
      <c r="AW1008" s="13" t="s">
        <v>36</v>
      </c>
      <c r="AX1008" s="13" t="s">
        <v>80</v>
      </c>
      <c r="AY1008" s="259" t="s">
        <v>257</v>
      </c>
    </row>
    <row r="1009" spans="2:51" s="15" customFormat="1" ht="12">
      <c r="B1009" s="271"/>
      <c r="C1009" s="272"/>
      <c r="D1009" s="240" t="s">
        <v>266</v>
      </c>
      <c r="E1009" s="273" t="s">
        <v>1</v>
      </c>
      <c r="F1009" s="274" t="s">
        <v>286</v>
      </c>
      <c r="G1009" s="272"/>
      <c r="H1009" s="275">
        <v>2</v>
      </c>
      <c r="I1009" s="276"/>
      <c r="J1009" s="272"/>
      <c r="K1009" s="272"/>
      <c r="L1009" s="277"/>
      <c r="M1009" s="278"/>
      <c r="N1009" s="279"/>
      <c r="O1009" s="279"/>
      <c r="P1009" s="279"/>
      <c r="Q1009" s="279"/>
      <c r="R1009" s="279"/>
      <c r="S1009" s="279"/>
      <c r="T1009" s="280"/>
      <c r="AT1009" s="281" t="s">
        <v>266</v>
      </c>
      <c r="AU1009" s="281" t="s">
        <v>89</v>
      </c>
      <c r="AV1009" s="15" t="s">
        <v>264</v>
      </c>
      <c r="AW1009" s="15" t="s">
        <v>36</v>
      </c>
      <c r="AX1009" s="15" t="s">
        <v>21</v>
      </c>
      <c r="AY1009" s="281" t="s">
        <v>257</v>
      </c>
    </row>
    <row r="1010" spans="2:65" s="1" customFormat="1" ht="16.5" customHeight="1">
      <c r="B1010" s="38"/>
      <c r="C1010" s="282" t="s">
        <v>1731</v>
      </c>
      <c r="D1010" s="282" t="s">
        <v>314</v>
      </c>
      <c r="E1010" s="283" t="s">
        <v>1732</v>
      </c>
      <c r="F1010" s="284" t="s">
        <v>1733</v>
      </c>
      <c r="G1010" s="285" t="s">
        <v>661</v>
      </c>
      <c r="H1010" s="286">
        <v>2</v>
      </c>
      <c r="I1010" s="287"/>
      <c r="J1010" s="288">
        <f>ROUND(I1010*H1010,2)</f>
        <v>0</v>
      </c>
      <c r="K1010" s="284" t="s">
        <v>1</v>
      </c>
      <c r="L1010" s="289"/>
      <c r="M1010" s="290" t="s">
        <v>1</v>
      </c>
      <c r="N1010" s="291" t="s">
        <v>45</v>
      </c>
      <c r="O1010" s="86"/>
      <c r="P1010" s="234">
        <f>O1010*H1010</f>
        <v>0</v>
      </c>
      <c r="Q1010" s="234">
        <v>0</v>
      </c>
      <c r="R1010" s="234">
        <f>Q1010*H1010</f>
        <v>0</v>
      </c>
      <c r="S1010" s="234">
        <v>0</v>
      </c>
      <c r="T1010" s="235">
        <f>S1010*H1010</f>
        <v>0</v>
      </c>
      <c r="AR1010" s="236" t="s">
        <v>429</v>
      </c>
      <c r="AT1010" s="236" t="s">
        <v>314</v>
      </c>
      <c r="AU1010" s="236" t="s">
        <v>89</v>
      </c>
      <c r="AY1010" s="17" t="s">
        <v>257</v>
      </c>
      <c r="BE1010" s="237">
        <f>IF(N1010="základní",J1010,0)</f>
        <v>0</v>
      </c>
      <c r="BF1010" s="237">
        <f>IF(N1010="snížená",J1010,0)</f>
        <v>0</v>
      </c>
      <c r="BG1010" s="237">
        <f>IF(N1010="zákl. přenesená",J1010,0)</f>
        <v>0</v>
      </c>
      <c r="BH1010" s="237">
        <f>IF(N1010="sníž. přenesená",J1010,0)</f>
        <v>0</v>
      </c>
      <c r="BI1010" s="237">
        <f>IF(N1010="nulová",J1010,0)</f>
        <v>0</v>
      </c>
      <c r="BJ1010" s="17" t="s">
        <v>21</v>
      </c>
      <c r="BK1010" s="237">
        <f>ROUND(I1010*H1010,2)</f>
        <v>0</v>
      </c>
      <c r="BL1010" s="17" t="s">
        <v>346</v>
      </c>
      <c r="BM1010" s="236" t="s">
        <v>1734</v>
      </c>
    </row>
    <row r="1011" spans="2:65" s="1" customFormat="1" ht="36" customHeight="1">
      <c r="B1011" s="38"/>
      <c r="C1011" s="225" t="s">
        <v>1735</v>
      </c>
      <c r="D1011" s="225" t="s">
        <v>259</v>
      </c>
      <c r="E1011" s="226" t="s">
        <v>1736</v>
      </c>
      <c r="F1011" s="227" t="s">
        <v>1737</v>
      </c>
      <c r="G1011" s="228" t="s">
        <v>773</v>
      </c>
      <c r="H1011" s="229">
        <v>1</v>
      </c>
      <c r="I1011" s="230"/>
      <c r="J1011" s="231">
        <f>ROUND(I1011*H1011,2)</f>
        <v>0</v>
      </c>
      <c r="K1011" s="227" t="s">
        <v>1</v>
      </c>
      <c r="L1011" s="43"/>
      <c r="M1011" s="232" t="s">
        <v>1</v>
      </c>
      <c r="N1011" s="233" t="s">
        <v>45</v>
      </c>
      <c r="O1011" s="86"/>
      <c r="P1011" s="234">
        <f>O1011*H1011</f>
        <v>0</v>
      </c>
      <c r="Q1011" s="234">
        <v>0</v>
      </c>
      <c r="R1011" s="234">
        <f>Q1011*H1011</f>
        <v>0</v>
      </c>
      <c r="S1011" s="234">
        <v>0</v>
      </c>
      <c r="T1011" s="235">
        <f>S1011*H1011</f>
        <v>0</v>
      </c>
      <c r="AR1011" s="236" t="s">
        <v>346</v>
      </c>
      <c r="AT1011" s="236" t="s">
        <v>259</v>
      </c>
      <c r="AU1011" s="236" t="s">
        <v>89</v>
      </c>
      <c r="AY1011" s="17" t="s">
        <v>257</v>
      </c>
      <c r="BE1011" s="237">
        <f>IF(N1011="základní",J1011,0)</f>
        <v>0</v>
      </c>
      <c r="BF1011" s="237">
        <f>IF(N1011="snížená",J1011,0)</f>
        <v>0</v>
      </c>
      <c r="BG1011" s="237">
        <f>IF(N1011="zákl. přenesená",J1011,0)</f>
        <v>0</v>
      </c>
      <c r="BH1011" s="237">
        <f>IF(N1011="sníž. přenesená",J1011,0)</f>
        <v>0</v>
      </c>
      <c r="BI1011" s="237">
        <f>IF(N1011="nulová",J1011,0)</f>
        <v>0</v>
      </c>
      <c r="BJ1011" s="17" t="s">
        <v>21</v>
      </c>
      <c r="BK1011" s="237">
        <f>ROUND(I1011*H1011,2)</f>
        <v>0</v>
      </c>
      <c r="BL1011" s="17" t="s">
        <v>346</v>
      </c>
      <c r="BM1011" s="236" t="s">
        <v>1738</v>
      </c>
    </row>
    <row r="1012" spans="2:51" s="13" customFormat="1" ht="12">
      <c r="B1012" s="249"/>
      <c r="C1012" s="250"/>
      <c r="D1012" s="240" t="s">
        <v>266</v>
      </c>
      <c r="E1012" s="251" t="s">
        <v>1</v>
      </c>
      <c r="F1012" s="252" t="s">
        <v>1739</v>
      </c>
      <c r="G1012" s="250"/>
      <c r="H1012" s="253">
        <v>1</v>
      </c>
      <c r="I1012" s="254"/>
      <c r="J1012" s="250"/>
      <c r="K1012" s="250"/>
      <c r="L1012" s="255"/>
      <c r="M1012" s="256"/>
      <c r="N1012" s="257"/>
      <c r="O1012" s="257"/>
      <c r="P1012" s="257"/>
      <c r="Q1012" s="257"/>
      <c r="R1012" s="257"/>
      <c r="S1012" s="257"/>
      <c r="T1012" s="258"/>
      <c r="AT1012" s="259" t="s">
        <v>266</v>
      </c>
      <c r="AU1012" s="259" t="s">
        <v>89</v>
      </c>
      <c r="AV1012" s="13" t="s">
        <v>89</v>
      </c>
      <c r="AW1012" s="13" t="s">
        <v>36</v>
      </c>
      <c r="AX1012" s="13" t="s">
        <v>80</v>
      </c>
      <c r="AY1012" s="259" t="s">
        <v>257</v>
      </c>
    </row>
    <row r="1013" spans="2:51" s="15" customFormat="1" ht="12">
      <c r="B1013" s="271"/>
      <c r="C1013" s="272"/>
      <c r="D1013" s="240" t="s">
        <v>266</v>
      </c>
      <c r="E1013" s="273" t="s">
        <v>1</v>
      </c>
      <c r="F1013" s="274" t="s">
        <v>286</v>
      </c>
      <c r="G1013" s="272"/>
      <c r="H1013" s="275">
        <v>1</v>
      </c>
      <c r="I1013" s="276"/>
      <c r="J1013" s="272"/>
      <c r="K1013" s="272"/>
      <c r="L1013" s="277"/>
      <c r="M1013" s="278"/>
      <c r="N1013" s="279"/>
      <c r="O1013" s="279"/>
      <c r="P1013" s="279"/>
      <c r="Q1013" s="279"/>
      <c r="R1013" s="279"/>
      <c r="S1013" s="279"/>
      <c r="T1013" s="280"/>
      <c r="AT1013" s="281" t="s">
        <v>266</v>
      </c>
      <c r="AU1013" s="281" t="s">
        <v>89</v>
      </c>
      <c r="AV1013" s="15" t="s">
        <v>264</v>
      </c>
      <c r="AW1013" s="15" t="s">
        <v>36</v>
      </c>
      <c r="AX1013" s="15" t="s">
        <v>21</v>
      </c>
      <c r="AY1013" s="281" t="s">
        <v>257</v>
      </c>
    </row>
    <row r="1014" spans="2:65" s="1" customFormat="1" ht="36" customHeight="1">
      <c r="B1014" s="38"/>
      <c r="C1014" s="225" t="s">
        <v>1740</v>
      </c>
      <c r="D1014" s="225" t="s">
        <v>259</v>
      </c>
      <c r="E1014" s="226" t="s">
        <v>1741</v>
      </c>
      <c r="F1014" s="227" t="s">
        <v>1742</v>
      </c>
      <c r="G1014" s="228" t="s">
        <v>773</v>
      </c>
      <c r="H1014" s="229">
        <v>1</v>
      </c>
      <c r="I1014" s="230"/>
      <c r="J1014" s="231">
        <f>ROUND(I1014*H1014,2)</f>
        <v>0</v>
      </c>
      <c r="K1014" s="227" t="s">
        <v>1</v>
      </c>
      <c r="L1014" s="43"/>
      <c r="M1014" s="232" t="s">
        <v>1</v>
      </c>
      <c r="N1014" s="233" t="s">
        <v>45</v>
      </c>
      <c r="O1014" s="86"/>
      <c r="P1014" s="234">
        <f>O1014*H1014</f>
        <v>0</v>
      </c>
      <c r="Q1014" s="234">
        <v>0</v>
      </c>
      <c r="R1014" s="234">
        <f>Q1014*H1014</f>
        <v>0</v>
      </c>
      <c r="S1014" s="234">
        <v>0</v>
      </c>
      <c r="T1014" s="235">
        <f>S1014*H1014</f>
        <v>0</v>
      </c>
      <c r="AR1014" s="236" t="s">
        <v>346</v>
      </c>
      <c r="AT1014" s="236" t="s">
        <v>259</v>
      </c>
      <c r="AU1014" s="236" t="s">
        <v>89</v>
      </c>
      <c r="AY1014" s="17" t="s">
        <v>257</v>
      </c>
      <c r="BE1014" s="237">
        <f>IF(N1014="základní",J1014,0)</f>
        <v>0</v>
      </c>
      <c r="BF1014" s="237">
        <f>IF(N1014="snížená",J1014,0)</f>
        <v>0</v>
      </c>
      <c r="BG1014" s="237">
        <f>IF(N1014="zákl. přenesená",J1014,0)</f>
        <v>0</v>
      </c>
      <c r="BH1014" s="237">
        <f>IF(N1014="sníž. přenesená",J1014,0)</f>
        <v>0</v>
      </c>
      <c r="BI1014" s="237">
        <f>IF(N1014="nulová",J1014,0)</f>
        <v>0</v>
      </c>
      <c r="BJ1014" s="17" t="s">
        <v>21</v>
      </c>
      <c r="BK1014" s="237">
        <f>ROUND(I1014*H1014,2)</f>
        <v>0</v>
      </c>
      <c r="BL1014" s="17" t="s">
        <v>346</v>
      </c>
      <c r="BM1014" s="236" t="s">
        <v>1743</v>
      </c>
    </row>
    <row r="1015" spans="2:51" s="13" customFormat="1" ht="12">
      <c r="B1015" s="249"/>
      <c r="C1015" s="250"/>
      <c r="D1015" s="240" t="s">
        <v>266</v>
      </c>
      <c r="E1015" s="251" t="s">
        <v>1</v>
      </c>
      <c r="F1015" s="252" t="s">
        <v>1744</v>
      </c>
      <c r="G1015" s="250"/>
      <c r="H1015" s="253">
        <v>1</v>
      </c>
      <c r="I1015" s="254"/>
      <c r="J1015" s="250"/>
      <c r="K1015" s="250"/>
      <c r="L1015" s="255"/>
      <c r="M1015" s="256"/>
      <c r="N1015" s="257"/>
      <c r="O1015" s="257"/>
      <c r="P1015" s="257"/>
      <c r="Q1015" s="257"/>
      <c r="R1015" s="257"/>
      <c r="S1015" s="257"/>
      <c r="T1015" s="258"/>
      <c r="AT1015" s="259" t="s">
        <v>266</v>
      </c>
      <c r="AU1015" s="259" t="s">
        <v>89</v>
      </c>
      <c r="AV1015" s="13" t="s">
        <v>89</v>
      </c>
      <c r="AW1015" s="13" t="s">
        <v>36</v>
      </c>
      <c r="AX1015" s="13" t="s">
        <v>80</v>
      </c>
      <c r="AY1015" s="259" t="s">
        <v>257</v>
      </c>
    </row>
    <row r="1016" spans="2:51" s="15" customFormat="1" ht="12">
      <c r="B1016" s="271"/>
      <c r="C1016" s="272"/>
      <c r="D1016" s="240" t="s">
        <v>266</v>
      </c>
      <c r="E1016" s="273" t="s">
        <v>1</v>
      </c>
      <c r="F1016" s="274" t="s">
        <v>286</v>
      </c>
      <c r="G1016" s="272"/>
      <c r="H1016" s="275">
        <v>1</v>
      </c>
      <c r="I1016" s="276"/>
      <c r="J1016" s="272"/>
      <c r="K1016" s="272"/>
      <c r="L1016" s="277"/>
      <c r="M1016" s="278"/>
      <c r="N1016" s="279"/>
      <c r="O1016" s="279"/>
      <c r="P1016" s="279"/>
      <c r="Q1016" s="279"/>
      <c r="R1016" s="279"/>
      <c r="S1016" s="279"/>
      <c r="T1016" s="280"/>
      <c r="AT1016" s="281" t="s">
        <v>266</v>
      </c>
      <c r="AU1016" s="281" t="s">
        <v>89</v>
      </c>
      <c r="AV1016" s="15" t="s">
        <v>264</v>
      </c>
      <c r="AW1016" s="15" t="s">
        <v>36</v>
      </c>
      <c r="AX1016" s="15" t="s">
        <v>21</v>
      </c>
      <c r="AY1016" s="281" t="s">
        <v>257</v>
      </c>
    </row>
    <row r="1017" spans="2:65" s="1" customFormat="1" ht="24" customHeight="1">
      <c r="B1017" s="38"/>
      <c r="C1017" s="225" t="s">
        <v>1745</v>
      </c>
      <c r="D1017" s="225" t="s">
        <v>259</v>
      </c>
      <c r="E1017" s="226" t="s">
        <v>1746</v>
      </c>
      <c r="F1017" s="227" t="s">
        <v>1747</v>
      </c>
      <c r="G1017" s="228" t="s">
        <v>773</v>
      </c>
      <c r="H1017" s="229">
        <v>2</v>
      </c>
      <c r="I1017" s="230"/>
      <c r="J1017" s="231">
        <f>ROUND(I1017*H1017,2)</f>
        <v>0</v>
      </c>
      <c r="K1017" s="227" t="s">
        <v>1</v>
      </c>
      <c r="L1017" s="43"/>
      <c r="M1017" s="232" t="s">
        <v>1</v>
      </c>
      <c r="N1017" s="233" t="s">
        <v>45</v>
      </c>
      <c r="O1017" s="86"/>
      <c r="P1017" s="234">
        <f>O1017*H1017</f>
        <v>0</v>
      </c>
      <c r="Q1017" s="234">
        <v>0</v>
      </c>
      <c r="R1017" s="234">
        <f>Q1017*H1017</f>
        <v>0</v>
      </c>
      <c r="S1017" s="234">
        <v>0</v>
      </c>
      <c r="T1017" s="235">
        <f>S1017*H1017</f>
        <v>0</v>
      </c>
      <c r="AR1017" s="236" t="s">
        <v>346</v>
      </c>
      <c r="AT1017" s="236" t="s">
        <v>259</v>
      </c>
      <c r="AU1017" s="236" t="s">
        <v>89</v>
      </c>
      <c r="AY1017" s="17" t="s">
        <v>257</v>
      </c>
      <c r="BE1017" s="237">
        <f>IF(N1017="základní",J1017,0)</f>
        <v>0</v>
      </c>
      <c r="BF1017" s="237">
        <f>IF(N1017="snížená",J1017,0)</f>
        <v>0</v>
      </c>
      <c r="BG1017" s="237">
        <f>IF(N1017="zákl. přenesená",J1017,0)</f>
        <v>0</v>
      </c>
      <c r="BH1017" s="237">
        <f>IF(N1017="sníž. přenesená",J1017,0)</f>
        <v>0</v>
      </c>
      <c r="BI1017" s="237">
        <f>IF(N1017="nulová",J1017,0)</f>
        <v>0</v>
      </c>
      <c r="BJ1017" s="17" t="s">
        <v>21</v>
      </c>
      <c r="BK1017" s="237">
        <f>ROUND(I1017*H1017,2)</f>
        <v>0</v>
      </c>
      <c r="BL1017" s="17" t="s">
        <v>346</v>
      </c>
      <c r="BM1017" s="236" t="s">
        <v>1748</v>
      </c>
    </row>
    <row r="1018" spans="2:51" s="13" customFormat="1" ht="12">
      <c r="B1018" s="249"/>
      <c r="C1018" s="250"/>
      <c r="D1018" s="240" t="s">
        <v>266</v>
      </c>
      <c r="E1018" s="251" t="s">
        <v>1</v>
      </c>
      <c r="F1018" s="252" t="s">
        <v>1749</v>
      </c>
      <c r="G1018" s="250"/>
      <c r="H1018" s="253">
        <v>2</v>
      </c>
      <c r="I1018" s="254"/>
      <c r="J1018" s="250"/>
      <c r="K1018" s="250"/>
      <c r="L1018" s="255"/>
      <c r="M1018" s="256"/>
      <c r="N1018" s="257"/>
      <c r="O1018" s="257"/>
      <c r="P1018" s="257"/>
      <c r="Q1018" s="257"/>
      <c r="R1018" s="257"/>
      <c r="S1018" s="257"/>
      <c r="T1018" s="258"/>
      <c r="AT1018" s="259" t="s">
        <v>266</v>
      </c>
      <c r="AU1018" s="259" t="s">
        <v>89</v>
      </c>
      <c r="AV1018" s="13" t="s">
        <v>89</v>
      </c>
      <c r="AW1018" s="13" t="s">
        <v>36</v>
      </c>
      <c r="AX1018" s="13" t="s">
        <v>80</v>
      </c>
      <c r="AY1018" s="259" t="s">
        <v>257</v>
      </c>
    </row>
    <row r="1019" spans="2:51" s="15" customFormat="1" ht="12">
      <c r="B1019" s="271"/>
      <c r="C1019" s="272"/>
      <c r="D1019" s="240" t="s">
        <v>266</v>
      </c>
      <c r="E1019" s="273" t="s">
        <v>1</v>
      </c>
      <c r="F1019" s="274" t="s">
        <v>286</v>
      </c>
      <c r="G1019" s="272"/>
      <c r="H1019" s="275">
        <v>2</v>
      </c>
      <c r="I1019" s="276"/>
      <c r="J1019" s="272"/>
      <c r="K1019" s="272"/>
      <c r="L1019" s="277"/>
      <c r="M1019" s="278"/>
      <c r="N1019" s="279"/>
      <c r="O1019" s="279"/>
      <c r="P1019" s="279"/>
      <c r="Q1019" s="279"/>
      <c r="R1019" s="279"/>
      <c r="S1019" s="279"/>
      <c r="T1019" s="280"/>
      <c r="AT1019" s="281" t="s">
        <v>266</v>
      </c>
      <c r="AU1019" s="281" t="s">
        <v>89</v>
      </c>
      <c r="AV1019" s="15" t="s">
        <v>264</v>
      </c>
      <c r="AW1019" s="15" t="s">
        <v>36</v>
      </c>
      <c r="AX1019" s="15" t="s">
        <v>21</v>
      </c>
      <c r="AY1019" s="281" t="s">
        <v>257</v>
      </c>
    </row>
    <row r="1020" spans="2:65" s="1" customFormat="1" ht="24" customHeight="1">
      <c r="B1020" s="38"/>
      <c r="C1020" s="225" t="s">
        <v>1750</v>
      </c>
      <c r="D1020" s="225" t="s">
        <v>259</v>
      </c>
      <c r="E1020" s="226" t="s">
        <v>1751</v>
      </c>
      <c r="F1020" s="227" t="s">
        <v>1752</v>
      </c>
      <c r="G1020" s="228" t="s">
        <v>773</v>
      </c>
      <c r="H1020" s="229">
        <v>6</v>
      </c>
      <c r="I1020" s="230"/>
      <c r="J1020" s="231">
        <f>ROUND(I1020*H1020,2)</f>
        <v>0</v>
      </c>
      <c r="K1020" s="227" t="s">
        <v>1</v>
      </c>
      <c r="L1020" s="43"/>
      <c r="M1020" s="232" t="s">
        <v>1</v>
      </c>
      <c r="N1020" s="233" t="s">
        <v>45</v>
      </c>
      <c r="O1020" s="86"/>
      <c r="P1020" s="234">
        <f>O1020*H1020</f>
        <v>0</v>
      </c>
      <c r="Q1020" s="234">
        <v>0</v>
      </c>
      <c r="R1020" s="234">
        <f>Q1020*H1020</f>
        <v>0</v>
      </c>
      <c r="S1020" s="234">
        <v>0</v>
      </c>
      <c r="T1020" s="235">
        <f>S1020*H1020</f>
        <v>0</v>
      </c>
      <c r="AR1020" s="236" t="s">
        <v>346</v>
      </c>
      <c r="AT1020" s="236" t="s">
        <v>259</v>
      </c>
      <c r="AU1020" s="236" t="s">
        <v>89</v>
      </c>
      <c r="AY1020" s="17" t="s">
        <v>257</v>
      </c>
      <c r="BE1020" s="237">
        <f>IF(N1020="základní",J1020,0)</f>
        <v>0</v>
      </c>
      <c r="BF1020" s="237">
        <f>IF(N1020="snížená",J1020,0)</f>
        <v>0</v>
      </c>
      <c r="BG1020" s="237">
        <f>IF(N1020="zákl. přenesená",J1020,0)</f>
        <v>0</v>
      </c>
      <c r="BH1020" s="237">
        <f>IF(N1020="sníž. přenesená",J1020,0)</f>
        <v>0</v>
      </c>
      <c r="BI1020" s="237">
        <f>IF(N1020="nulová",J1020,0)</f>
        <v>0</v>
      </c>
      <c r="BJ1020" s="17" t="s">
        <v>21</v>
      </c>
      <c r="BK1020" s="237">
        <f>ROUND(I1020*H1020,2)</f>
        <v>0</v>
      </c>
      <c r="BL1020" s="17" t="s">
        <v>346</v>
      </c>
      <c r="BM1020" s="236" t="s">
        <v>1753</v>
      </c>
    </row>
    <row r="1021" spans="2:51" s="13" customFormat="1" ht="12">
      <c r="B1021" s="249"/>
      <c r="C1021" s="250"/>
      <c r="D1021" s="240" t="s">
        <v>266</v>
      </c>
      <c r="E1021" s="251" t="s">
        <v>1</v>
      </c>
      <c r="F1021" s="252" t="s">
        <v>1754</v>
      </c>
      <c r="G1021" s="250"/>
      <c r="H1021" s="253">
        <v>6</v>
      </c>
      <c r="I1021" s="254"/>
      <c r="J1021" s="250"/>
      <c r="K1021" s="250"/>
      <c r="L1021" s="255"/>
      <c r="M1021" s="256"/>
      <c r="N1021" s="257"/>
      <c r="O1021" s="257"/>
      <c r="P1021" s="257"/>
      <c r="Q1021" s="257"/>
      <c r="R1021" s="257"/>
      <c r="S1021" s="257"/>
      <c r="T1021" s="258"/>
      <c r="AT1021" s="259" t="s">
        <v>266</v>
      </c>
      <c r="AU1021" s="259" t="s">
        <v>89</v>
      </c>
      <c r="AV1021" s="13" t="s">
        <v>89</v>
      </c>
      <c r="AW1021" s="13" t="s">
        <v>36</v>
      </c>
      <c r="AX1021" s="13" t="s">
        <v>80</v>
      </c>
      <c r="AY1021" s="259" t="s">
        <v>257</v>
      </c>
    </row>
    <row r="1022" spans="2:51" s="15" customFormat="1" ht="12">
      <c r="B1022" s="271"/>
      <c r="C1022" s="272"/>
      <c r="D1022" s="240" t="s">
        <v>266</v>
      </c>
      <c r="E1022" s="273" t="s">
        <v>1</v>
      </c>
      <c r="F1022" s="274" t="s">
        <v>286</v>
      </c>
      <c r="G1022" s="272"/>
      <c r="H1022" s="275">
        <v>6</v>
      </c>
      <c r="I1022" s="276"/>
      <c r="J1022" s="272"/>
      <c r="K1022" s="272"/>
      <c r="L1022" s="277"/>
      <c r="M1022" s="278"/>
      <c r="N1022" s="279"/>
      <c r="O1022" s="279"/>
      <c r="P1022" s="279"/>
      <c r="Q1022" s="279"/>
      <c r="R1022" s="279"/>
      <c r="S1022" s="279"/>
      <c r="T1022" s="280"/>
      <c r="AT1022" s="281" t="s">
        <v>266</v>
      </c>
      <c r="AU1022" s="281" t="s">
        <v>89</v>
      </c>
      <c r="AV1022" s="15" t="s">
        <v>264</v>
      </c>
      <c r="AW1022" s="15" t="s">
        <v>36</v>
      </c>
      <c r="AX1022" s="15" t="s">
        <v>21</v>
      </c>
      <c r="AY1022" s="281" t="s">
        <v>257</v>
      </c>
    </row>
    <row r="1023" spans="2:65" s="1" customFormat="1" ht="24" customHeight="1">
      <c r="B1023" s="38"/>
      <c r="C1023" s="225" t="s">
        <v>1755</v>
      </c>
      <c r="D1023" s="225" t="s">
        <v>259</v>
      </c>
      <c r="E1023" s="226" t="s">
        <v>1756</v>
      </c>
      <c r="F1023" s="227" t="s">
        <v>1757</v>
      </c>
      <c r="G1023" s="228" t="s">
        <v>773</v>
      </c>
      <c r="H1023" s="229">
        <v>5</v>
      </c>
      <c r="I1023" s="230"/>
      <c r="J1023" s="231">
        <f>ROUND(I1023*H1023,2)</f>
        <v>0</v>
      </c>
      <c r="K1023" s="227" t="s">
        <v>1</v>
      </c>
      <c r="L1023" s="43"/>
      <c r="M1023" s="232" t="s">
        <v>1</v>
      </c>
      <c r="N1023" s="233" t="s">
        <v>45</v>
      </c>
      <c r="O1023" s="86"/>
      <c r="P1023" s="234">
        <f>O1023*H1023</f>
        <v>0</v>
      </c>
      <c r="Q1023" s="234">
        <v>0</v>
      </c>
      <c r="R1023" s="234">
        <f>Q1023*H1023</f>
        <v>0</v>
      </c>
      <c r="S1023" s="234">
        <v>0</v>
      </c>
      <c r="T1023" s="235">
        <f>S1023*H1023</f>
        <v>0</v>
      </c>
      <c r="AR1023" s="236" t="s">
        <v>346</v>
      </c>
      <c r="AT1023" s="236" t="s">
        <v>259</v>
      </c>
      <c r="AU1023" s="236" t="s">
        <v>89</v>
      </c>
      <c r="AY1023" s="17" t="s">
        <v>257</v>
      </c>
      <c r="BE1023" s="237">
        <f>IF(N1023="základní",J1023,0)</f>
        <v>0</v>
      </c>
      <c r="BF1023" s="237">
        <f>IF(N1023="snížená",J1023,0)</f>
        <v>0</v>
      </c>
      <c r="BG1023" s="237">
        <f>IF(N1023="zákl. přenesená",J1023,0)</f>
        <v>0</v>
      </c>
      <c r="BH1023" s="237">
        <f>IF(N1023="sníž. přenesená",J1023,0)</f>
        <v>0</v>
      </c>
      <c r="BI1023" s="237">
        <f>IF(N1023="nulová",J1023,0)</f>
        <v>0</v>
      </c>
      <c r="BJ1023" s="17" t="s">
        <v>21</v>
      </c>
      <c r="BK1023" s="237">
        <f>ROUND(I1023*H1023,2)</f>
        <v>0</v>
      </c>
      <c r="BL1023" s="17" t="s">
        <v>346</v>
      </c>
      <c r="BM1023" s="236" t="s">
        <v>1758</v>
      </c>
    </row>
    <row r="1024" spans="2:51" s="13" customFormat="1" ht="12">
      <c r="B1024" s="249"/>
      <c r="C1024" s="250"/>
      <c r="D1024" s="240" t="s">
        <v>266</v>
      </c>
      <c r="E1024" s="251" t="s">
        <v>1</v>
      </c>
      <c r="F1024" s="252" t="s">
        <v>1759</v>
      </c>
      <c r="G1024" s="250"/>
      <c r="H1024" s="253">
        <v>5</v>
      </c>
      <c r="I1024" s="254"/>
      <c r="J1024" s="250"/>
      <c r="K1024" s="250"/>
      <c r="L1024" s="255"/>
      <c r="M1024" s="256"/>
      <c r="N1024" s="257"/>
      <c r="O1024" s="257"/>
      <c r="P1024" s="257"/>
      <c r="Q1024" s="257"/>
      <c r="R1024" s="257"/>
      <c r="S1024" s="257"/>
      <c r="T1024" s="258"/>
      <c r="AT1024" s="259" t="s">
        <v>266</v>
      </c>
      <c r="AU1024" s="259" t="s">
        <v>89</v>
      </c>
      <c r="AV1024" s="13" t="s">
        <v>89</v>
      </c>
      <c r="AW1024" s="13" t="s">
        <v>36</v>
      </c>
      <c r="AX1024" s="13" t="s">
        <v>80</v>
      </c>
      <c r="AY1024" s="259" t="s">
        <v>257</v>
      </c>
    </row>
    <row r="1025" spans="2:51" s="15" customFormat="1" ht="12">
      <c r="B1025" s="271"/>
      <c r="C1025" s="272"/>
      <c r="D1025" s="240" t="s">
        <v>266</v>
      </c>
      <c r="E1025" s="273" t="s">
        <v>1</v>
      </c>
      <c r="F1025" s="274" t="s">
        <v>286</v>
      </c>
      <c r="G1025" s="272"/>
      <c r="H1025" s="275">
        <v>5</v>
      </c>
      <c r="I1025" s="276"/>
      <c r="J1025" s="272"/>
      <c r="K1025" s="272"/>
      <c r="L1025" s="277"/>
      <c r="M1025" s="278"/>
      <c r="N1025" s="279"/>
      <c r="O1025" s="279"/>
      <c r="P1025" s="279"/>
      <c r="Q1025" s="279"/>
      <c r="R1025" s="279"/>
      <c r="S1025" s="279"/>
      <c r="T1025" s="280"/>
      <c r="AT1025" s="281" t="s">
        <v>266</v>
      </c>
      <c r="AU1025" s="281" t="s">
        <v>89</v>
      </c>
      <c r="AV1025" s="15" t="s">
        <v>264</v>
      </c>
      <c r="AW1025" s="15" t="s">
        <v>36</v>
      </c>
      <c r="AX1025" s="15" t="s">
        <v>21</v>
      </c>
      <c r="AY1025" s="281" t="s">
        <v>257</v>
      </c>
    </row>
    <row r="1026" spans="2:65" s="1" customFormat="1" ht="24" customHeight="1">
      <c r="B1026" s="38"/>
      <c r="C1026" s="225" t="s">
        <v>1760</v>
      </c>
      <c r="D1026" s="225" t="s">
        <v>259</v>
      </c>
      <c r="E1026" s="226" t="s">
        <v>1761</v>
      </c>
      <c r="F1026" s="227" t="s">
        <v>1762</v>
      </c>
      <c r="G1026" s="228" t="s">
        <v>773</v>
      </c>
      <c r="H1026" s="229">
        <v>5</v>
      </c>
      <c r="I1026" s="230"/>
      <c r="J1026" s="231">
        <f>ROUND(I1026*H1026,2)</f>
        <v>0</v>
      </c>
      <c r="K1026" s="227" t="s">
        <v>1</v>
      </c>
      <c r="L1026" s="43"/>
      <c r="M1026" s="232" t="s">
        <v>1</v>
      </c>
      <c r="N1026" s="233" t="s">
        <v>45</v>
      </c>
      <c r="O1026" s="86"/>
      <c r="P1026" s="234">
        <f>O1026*H1026</f>
        <v>0</v>
      </c>
      <c r="Q1026" s="234">
        <v>0</v>
      </c>
      <c r="R1026" s="234">
        <f>Q1026*H1026</f>
        <v>0</v>
      </c>
      <c r="S1026" s="234">
        <v>0</v>
      </c>
      <c r="T1026" s="235">
        <f>S1026*H1026</f>
        <v>0</v>
      </c>
      <c r="AR1026" s="236" t="s">
        <v>346</v>
      </c>
      <c r="AT1026" s="236" t="s">
        <v>259</v>
      </c>
      <c r="AU1026" s="236" t="s">
        <v>89</v>
      </c>
      <c r="AY1026" s="17" t="s">
        <v>257</v>
      </c>
      <c r="BE1026" s="237">
        <f>IF(N1026="základní",J1026,0)</f>
        <v>0</v>
      </c>
      <c r="BF1026" s="237">
        <f>IF(N1026="snížená",J1026,0)</f>
        <v>0</v>
      </c>
      <c r="BG1026" s="237">
        <f>IF(N1026="zákl. přenesená",J1026,0)</f>
        <v>0</v>
      </c>
      <c r="BH1026" s="237">
        <f>IF(N1026="sníž. přenesená",J1026,0)</f>
        <v>0</v>
      </c>
      <c r="BI1026" s="237">
        <f>IF(N1026="nulová",J1026,0)</f>
        <v>0</v>
      </c>
      <c r="BJ1026" s="17" t="s">
        <v>21</v>
      </c>
      <c r="BK1026" s="237">
        <f>ROUND(I1026*H1026,2)</f>
        <v>0</v>
      </c>
      <c r="BL1026" s="17" t="s">
        <v>346</v>
      </c>
      <c r="BM1026" s="236" t="s">
        <v>1763</v>
      </c>
    </row>
    <row r="1027" spans="2:51" s="13" customFormat="1" ht="12">
      <c r="B1027" s="249"/>
      <c r="C1027" s="250"/>
      <c r="D1027" s="240" t="s">
        <v>266</v>
      </c>
      <c r="E1027" s="251" t="s">
        <v>1</v>
      </c>
      <c r="F1027" s="252" t="s">
        <v>1764</v>
      </c>
      <c r="G1027" s="250"/>
      <c r="H1027" s="253">
        <v>5</v>
      </c>
      <c r="I1027" s="254"/>
      <c r="J1027" s="250"/>
      <c r="K1027" s="250"/>
      <c r="L1027" s="255"/>
      <c r="M1027" s="256"/>
      <c r="N1027" s="257"/>
      <c r="O1027" s="257"/>
      <c r="P1027" s="257"/>
      <c r="Q1027" s="257"/>
      <c r="R1027" s="257"/>
      <c r="S1027" s="257"/>
      <c r="T1027" s="258"/>
      <c r="AT1027" s="259" t="s">
        <v>266</v>
      </c>
      <c r="AU1027" s="259" t="s">
        <v>89</v>
      </c>
      <c r="AV1027" s="13" t="s">
        <v>89</v>
      </c>
      <c r="AW1027" s="13" t="s">
        <v>36</v>
      </c>
      <c r="AX1027" s="13" t="s">
        <v>80</v>
      </c>
      <c r="AY1027" s="259" t="s">
        <v>257</v>
      </c>
    </row>
    <row r="1028" spans="2:51" s="15" customFormat="1" ht="12">
      <c r="B1028" s="271"/>
      <c r="C1028" s="272"/>
      <c r="D1028" s="240" t="s">
        <v>266</v>
      </c>
      <c r="E1028" s="273" t="s">
        <v>1</v>
      </c>
      <c r="F1028" s="274" t="s">
        <v>286</v>
      </c>
      <c r="G1028" s="272"/>
      <c r="H1028" s="275">
        <v>5</v>
      </c>
      <c r="I1028" s="276"/>
      <c r="J1028" s="272"/>
      <c r="K1028" s="272"/>
      <c r="L1028" s="277"/>
      <c r="M1028" s="278"/>
      <c r="N1028" s="279"/>
      <c r="O1028" s="279"/>
      <c r="P1028" s="279"/>
      <c r="Q1028" s="279"/>
      <c r="R1028" s="279"/>
      <c r="S1028" s="279"/>
      <c r="T1028" s="280"/>
      <c r="AT1028" s="281" t="s">
        <v>266</v>
      </c>
      <c r="AU1028" s="281" t="s">
        <v>89</v>
      </c>
      <c r="AV1028" s="15" t="s">
        <v>264</v>
      </c>
      <c r="AW1028" s="15" t="s">
        <v>36</v>
      </c>
      <c r="AX1028" s="15" t="s">
        <v>21</v>
      </c>
      <c r="AY1028" s="281" t="s">
        <v>257</v>
      </c>
    </row>
    <row r="1029" spans="2:65" s="1" customFormat="1" ht="36" customHeight="1">
      <c r="B1029" s="38"/>
      <c r="C1029" s="225" t="s">
        <v>1765</v>
      </c>
      <c r="D1029" s="225" t="s">
        <v>259</v>
      </c>
      <c r="E1029" s="226" t="s">
        <v>1766</v>
      </c>
      <c r="F1029" s="227" t="s">
        <v>1767</v>
      </c>
      <c r="G1029" s="228" t="s">
        <v>1768</v>
      </c>
      <c r="H1029" s="229">
        <v>2</v>
      </c>
      <c r="I1029" s="230"/>
      <c r="J1029" s="231">
        <f>ROUND(I1029*H1029,2)</f>
        <v>0</v>
      </c>
      <c r="K1029" s="227" t="s">
        <v>1</v>
      </c>
      <c r="L1029" s="43"/>
      <c r="M1029" s="232" t="s">
        <v>1</v>
      </c>
      <c r="N1029" s="233" t="s">
        <v>45</v>
      </c>
      <c r="O1029" s="86"/>
      <c r="P1029" s="234">
        <f>O1029*H1029</f>
        <v>0</v>
      </c>
      <c r="Q1029" s="234">
        <v>0</v>
      </c>
      <c r="R1029" s="234">
        <f>Q1029*H1029</f>
        <v>0</v>
      </c>
      <c r="S1029" s="234">
        <v>0</v>
      </c>
      <c r="T1029" s="235">
        <f>S1029*H1029</f>
        <v>0</v>
      </c>
      <c r="AR1029" s="236" t="s">
        <v>346</v>
      </c>
      <c r="AT1029" s="236" t="s">
        <v>259</v>
      </c>
      <c r="AU1029" s="236" t="s">
        <v>89</v>
      </c>
      <c r="AY1029" s="17" t="s">
        <v>257</v>
      </c>
      <c r="BE1029" s="237">
        <f>IF(N1029="základní",J1029,0)</f>
        <v>0</v>
      </c>
      <c r="BF1029" s="237">
        <f>IF(N1029="snížená",J1029,0)</f>
        <v>0</v>
      </c>
      <c r="BG1029" s="237">
        <f>IF(N1029="zákl. přenesená",J1029,0)</f>
        <v>0</v>
      </c>
      <c r="BH1029" s="237">
        <f>IF(N1029="sníž. přenesená",J1029,0)</f>
        <v>0</v>
      </c>
      <c r="BI1029" s="237">
        <f>IF(N1029="nulová",J1029,0)</f>
        <v>0</v>
      </c>
      <c r="BJ1029" s="17" t="s">
        <v>21</v>
      </c>
      <c r="BK1029" s="237">
        <f>ROUND(I1029*H1029,2)</f>
        <v>0</v>
      </c>
      <c r="BL1029" s="17" t="s">
        <v>346</v>
      </c>
      <c r="BM1029" s="236" t="s">
        <v>1769</v>
      </c>
    </row>
    <row r="1030" spans="2:65" s="1" customFormat="1" ht="24" customHeight="1">
      <c r="B1030" s="38"/>
      <c r="C1030" s="225" t="s">
        <v>1770</v>
      </c>
      <c r="D1030" s="225" t="s">
        <v>259</v>
      </c>
      <c r="E1030" s="226" t="s">
        <v>1771</v>
      </c>
      <c r="F1030" s="227" t="s">
        <v>1772</v>
      </c>
      <c r="G1030" s="228" t="s">
        <v>773</v>
      </c>
      <c r="H1030" s="229">
        <v>2</v>
      </c>
      <c r="I1030" s="230"/>
      <c r="J1030" s="231">
        <f>ROUND(I1030*H1030,2)</f>
        <v>0</v>
      </c>
      <c r="K1030" s="227" t="s">
        <v>1</v>
      </c>
      <c r="L1030" s="43"/>
      <c r="M1030" s="232" t="s">
        <v>1</v>
      </c>
      <c r="N1030" s="233" t="s">
        <v>45</v>
      </c>
      <c r="O1030" s="86"/>
      <c r="P1030" s="234">
        <f>O1030*H1030</f>
        <v>0</v>
      </c>
      <c r="Q1030" s="234">
        <v>0</v>
      </c>
      <c r="R1030" s="234">
        <f>Q1030*H1030</f>
        <v>0</v>
      </c>
      <c r="S1030" s="234">
        <v>0</v>
      </c>
      <c r="T1030" s="235">
        <f>S1030*H1030</f>
        <v>0</v>
      </c>
      <c r="AR1030" s="236" t="s">
        <v>346</v>
      </c>
      <c r="AT1030" s="236" t="s">
        <v>259</v>
      </c>
      <c r="AU1030" s="236" t="s">
        <v>89</v>
      </c>
      <c r="AY1030" s="17" t="s">
        <v>257</v>
      </c>
      <c r="BE1030" s="237">
        <f>IF(N1030="základní",J1030,0)</f>
        <v>0</v>
      </c>
      <c r="BF1030" s="237">
        <f>IF(N1030="snížená",J1030,0)</f>
        <v>0</v>
      </c>
      <c r="BG1030" s="237">
        <f>IF(N1030="zákl. přenesená",J1030,0)</f>
        <v>0</v>
      </c>
      <c r="BH1030" s="237">
        <f>IF(N1030="sníž. přenesená",J1030,0)</f>
        <v>0</v>
      </c>
      <c r="BI1030" s="237">
        <f>IF(N1030="nulová",J1030,0)</f>
        <v>0</v>
      </c>
      <c r="BJ1030" s="17" t="s">
        <v>21</v>
      </c>
      <c r="BK1030" s="237">
        <f>ROUND(I1030*H1030,2)</f>
        <v>0</v>
      </c>
      <c r="BL1030" s="17" t="s">
        <v>346</v>
      </c>
      <c r="BM1030" s="236" t="s">
        <v>1773</v>
      </c>
    </row>
    <row r="1031" spans="2:65" s="1" customFormat="1" ht="24" customHeight="1">
      <c r="B1031" s="38"/>
      <c r="C1031" s="225" t="s">
        <v>1774</v>
      </c>
      <c r="D1031" s="225" t="s">
        <v>259</v>
      </c>
      <c r="E1031" s="226" t="s">
        <v>1775</v>
      </c>
      <c r="F1031" s="227" t="s">
        <v>1776</v>
      </c>
      <c r="G1031" s="228" t="s">
        <v>1672</v>
      </c>
      <c r="H1031" s="294"/>
      <c r="I1031" s="230"/>
      <c r="J1031" s="231">
        <f>ROUND(I1031*H1031,2)</f>
        <v>0</v>
      </c>
      <c r="K1031" s="227" t="s">
        <v>263</v>
      </c>
      <c r="L1031" s="43"/>
      <c r="M1031" s="232" t="s">
        <v>1</v>
      </c>
      <c r="N1031" s="233" t="s">
        <v>45</v>
      </c>
      <c r="O1031" s="86"/>
      <c r="P1031" s="234">
        <f>O1031*H1031</f>
        <v>0</v>
      </c>
      <c r="Q1031" s="234">
        <v>0</v>
      </c>
      <c r="R1031" s="234">
        <f>Q1031*H1031</f>
        <v>0</v>
      </c>
      <c r="S1031" s="234">
        <v>0</v>
      </c>
      <c r="T1031" s="235">
        <f>S1031*H1031</f>
        <v>0</v>
      </c>
      <c r="AR1031" s="236" t="s">
        <v>346</v>
      </c>
      <c r="AT1031" s="236" t="s">
        <v>259</v>
      </c>
      <c r="AU1031" s="236" t="s">
        <v>89</v>
      </c>
      <c r="AY1031" s="17" t="s">
        <v>257</v>
      </c>
      <c r="BE1031" s="237">
        <f>IF(N1031="základní",J1031,0)</f>
        <v>0</v>
      </c>
      <c r="BF1031" s="237">
        <f>IF(N1031="snížená",J1031,0)</f>
        <v>0</v>
      </c>
      <c r="BG1031" s="237">
        <f>IF(N1031="zákl. přenesená",J1031,0)</f>
        <v>0</v>
      </c>
      <c r="BH1031" s="237">
        <f>IF(N1031="sníž. přenesená",J1031,0)</f>
        <v>0</v>
      </c>
      <c r="BI1031" s="237">
        <f>IF(N1031="nulová",J1031,0)</f>
        <v>0</v>
      </c>
      <c r="BJ1031" s="17" t="s">
        <v>21</v>
      </c>
      <c r="BK1031" s="237">
        <f>ROUND(I1031*H1031,2)</f>
        <v>0</v>
      </c>
      <c r="BL1031" s="17" t="s">
        <v>346</v>
      </c>
      <c r="BM1031" s="236" t="s">
        <v>1777</v>
      </c>
    </row>
    <row r="1032" spans="2:63" s="11" customFormat="1" ht="22.8" customHeight="1">
      <c r="B1032" s="209"/>
      <c r="C1032" s="210"/>
      <c r="D1032" s="211" t="s">
        <v>79</v>
      </c>
      <c r="E1032" s="223" t="s">
        <v>1778</v>
      </c>
      <c r="F1032" s="223" t="s">
        <v>1779</v>
      </c>
      <c r="G1032" s="210"/>
      <c r="H1032" s="210"/>
      <c r="I1032" s="213"/>
      <c r="J1032" s="224">
        <f>BK1032</f>
        <v>0</v>
      </c>
      <c r="K1032" s="210"/>
      <c r="L1032" s="215"/>
      <c r="M1032" s="216"/>
      <c r="N1032" s="217"/>
      <c r="O1032" s="217"/>
      <c r="P1032" s="218">
        <f>SUM(P1033:P1052)</f>
        <v>0</v>
      </c>
      <c r="Q1032" s="217"/>
      <c r="R1032" s="218">
        <f>SUM(R1033:R1052)</f>
        <v>6.175971519999999</v>
      </c>
      <c r="S1032" s="217"/>
      <c r="T1032" s="219">
        <f>SUM(T1033:T1052)</f>
        <v>0</v>
      </c>
      <c r="AR1032" s="220" t="s">
        <v>89</v>
      </c>
      <c r="AT1032" s="221" t="s">
        <v>79</v>
      </c>
      <c r="AU1032" s="221" t="s">
        <v>21</v>
      </c>
      <c r="AY1032" s="220" t="s">
        <v>257</v>
      </c>
      <c r="BK1032" s="222">
        <f>SUM(BK1033:BK1052)</f>
        <v>0</v>
      </c>
    </row>
    <row r="1033" spans="2:65" s="1" customFormat="1" ht="24" customHeight="1">
      <c r="B1033" s="38"/>
      <c r="C1033" s="225" t="s">
        <v>1780</v>
      </c>
      <c r="D1033" s="225" t="s">
        <v>259</v>
      </c>
      <c r="E1033" s="226" t="s">
        <v>1781</v>
      </c>
      <c r="F1033" s="227" t="s">
        <v>1782</v>
      </c>
      <c r="G1033" s="228" t="s">
        <v>262</v>
      </c>
      <c r="H1033" s="229">
        <v>158.719</v>
      </c>
      <c r="I1033" s="230"/>
      <c r="J1033" s="231">
        <f>ROUND(I1033*H1033,2)</f>
        <v>0</v>
      </c>
      <c r="K1033" s="227" t="s">
        <v>263</v>
      </c>
      <c r="L1033" s="43"/>
      <c r="M1033" s="232" t="s">
        <v>1</v>
      </c>
      <c r="N1033" s="233" t="s">
        <v>45</v>
      </c>
      <c r="O1033" s="86"/>
      <c r="P1033" s="234">
        <f>O1033*H1033</f>
        <v>0</v>
      </c>
      <c r="Q1033" s="234">
        <v>0.00392</v>
      </c>
      <c r="R1033" s="234">
        <f>Q1033*H1033</f>
        <v>0.62217848</v>
      </c>
      <c r="S1033" s="234">
        <v>0</v>
      </c>
      <c r="T1033" s="235">
        <f>S1033*H1033</f>
        <v>0</v>
      </c>
      <c r="AR1033" s="236" t="s">
        <v>346</v>
      </c>
      <c r="AT1033" s="236" t="s">
        <v>259</v>
      </c>
      <c r="AU1033" s="236" t="s">
        <v>89</v>
      </c>
      <c r="AY1033" s="17" t="s">
        <v>257</v>
      </c>
      <c r="BE1033" s="237">
        <f>IF(N1033="základní",J1033,0)</f>
        <v>0</v>
      </c>
      <c r="BF1033" s="237">
        <f>IF(N1033="snížená",J1033,0)</f>
        <v>0</v>
      </c>
      <c r="BG1033" s="237">
        <f>IF(N1033="zákl. přenesená",J1033,0)</f>
        <v>0</v>
      </c>
      <c r="BH1033" s="237">
        <f>IF(N1033="sníž. přenesená",J1033,0)</f>
        <v>0</v>
      </c>
      <c r="BI1033" s="237">
        <f>IF(N1033="nulová",J1033,0)</f>
        <v>0</v>
      </c>
      <c r="BJ1033" s="17" t="s">
        <v>21</v>
      </c>
      <c r="BK1033" s="237">
        <f>ROUND(I1033*H1033,2)</f>
        <v>0</v>
      </c>
      <c r="BL1033" s="17" t="s">
        <v>346</v>
      </c>
      <c r="BM1033" s="236" t="s">
        <v>1783</v>
      </c>
    </row>
    <row r="1034" spans="2:51" s="12" customFormat="1" ht="12">
      <c r="B1034" s="238"/>
      <c r="C1034" s="239"/>
      <c r="D1034" s="240" t="s">
        <v>266</v>
      </c>
      <c r="E1034" s="241" t="s">
        <v>1</v>
      </c>
      <c r="F1034" s="242" t="s">
        <v>1784</v>
      </c>
      <c r="G1034" s="239"/>
      <c r="H1034" s="241" t="s">
        <v>1</v>
      </c>
      <c r="I1034" s="243"/>
      <c r="J1034" s="239"/>
      <c r="K1034" s="239"/>
      <c r="L1034" s="244"/>
      <c r="M1034" s="245"/>
      <c r="N1034" s="246"/>
      <c r="O1034" s="246"/>
      <c r="P1034" s="246"/>
      <c r="Q1034" s="246"/>
      <c r="R1034" s="246"/>
      <c r="S1034" s="246"/>
      <c r="T1034" s="247"/>
      <c r="AT1034" s="248" t="s">
        <v>266</v>
      </c>
      <c r="AU1034" s="248" t="s">
        <v>89</v>
      </c>
      <c r="AV1034" s="12" t="s">
        <v>21</v>
      </c>
      <c r="AW1034" s="12" t="s">
        <v>36</v>
      </c>
      <c r="AX1034" s="12" t="s">
        <v>80</v>
      </c>
      <c r="AY1034" s="248" t="s">
        <v>257</v>
      </c>
    </row>
    <row r="1035" spans="2:51" s="13" customFormat="1" ht="12">
      <c r="B1035" s="249"/>
      <c r="C1035" s="250"/>
      <c r="D1035" s="240" t="s">
        <v>266</v>
      </c>
      <c r="E1035" s="251" t="s">
        <v>1</v>
      </c>
      <c r="F1035" s="252" t="s">
        <v>1785</v>
      </c>
      <c r="G1035" s="250"/>
      <c r="H1035" s="253">
        <v>82.919</v>
      </c>
      <c r="I1035" s="254"/>
      <c r="J1035" s="250"/>
      <c r="K1035" s="250"/>
      <c r="L1035" s="255"/>
      <c r="M1035" s="256"/>
      <c r="N1035" s="257"/>
      <c r="O1035" s="257"/>
      <c r="P1035" s="257"/>
      <c r="Q1035" s="257"/>
      <c r="R1035" s="257"/>
      <c r="S1035" s="257"/>
      <c r="T1035" s="258"/>
      <c r="AT1035" s="259" t="s">
        <v>266</v>
      </c>
      <c r="AU1035" s="259" t="s">
        <v>89</v>
      </c>
      <c r="AV1035" s="13" t="s">
        <v>89</v>
      </c>
      <c r="AW1035" s="13" t="s">
        <v>36</v>
      </c>
      <c r="AX1035" s="13" t="s">
        <v>80</v>
      </c>
      <c r="AY1035" s="259" t="s">
        <v>257</v>
      </c>
    </row>
    <row r="1036" spans="2:51" s="14" customFormat="1" ht="12">
      <c r="B1036" s="260"/>
      <c r="C1036" s="261"/>
      <c r="D1036" s="240" t="s">
        <v>266</v>
      </c>
      <c r="E1036" s="262" t="s">
        <v>1</v>
      </c>
      <c r="F1036" s="263" t="s">
        <v>280</v>
      </c>
      <c r="G1036" s="261"/>
      <c r="H1036" s="264">
        <v>82.919</v>
      </c>
      <c r="I1036" s="265"/>
      <c r="J1036" s="261"/>
      <c r="K1036" s="261"/>
      <c r="L1036" s="266"/>
      <c r="M1036" s="267"/>
      <c r="N1036" s="268"/>
      <c r="O1036" s="268"/>
      <c r="P1036" s="268"/>
      <c r="Q1036" s="268"/>
      <c r="R1036" s="268"/>
      <c r="S1036" s="268"/>
      <c r="T1036" s="269"/>
      <c r="AT1036" s="270" t="s">
        <v>266</v>
      </c>
      <c r="AU1036" s="270" t="s">
        <v>89</v>
      </c>
      <c r="AV1036" s="14" t="s">
        <v>130</v>
      </c>
      <c r="AW1036" s="14" t="s">
        <v>36</v>
      </c>
      <c r="AX1036" s="14" t="s">
        <v>80</v>
      </c>
      <c r="AY1036" s="270" t="s">
        <v>257</v>
      </c>
    </row>
    <row r="1037" spans="2:51" s="13" customFormat="1" ht="12">
      <c r="B1037" s="249"/>
      <c r="C1037" s="250"/>
      <c r="D1037" s="240" t="s">
        <v>266</v>
      </c>
      <c r="E1037" s="251" t="s">
        <v>1</v>
      </c>
      <c r="F1037" s="252" t="s">
        <v>1786</v>
      </c>
      <c r="G1037" s="250"/>
      <c r="H1037" s="253">
        <v>50.8</v>
      </c>
      <c r="I1037" s="254"/>
      <c r="J1037" s="250"/>
      <c r="K1037" s="250"/>
      <c r="L1037" s="255"/>
      <c r="M1037" s="256"/>
      <c r="N1037" s="257"/>
      <c r="O1037" s="257"/>
      <c r="P1037" s="257"/>
      <c r="Q1037" s="257"/>
      <c r="R1037" s="257"/>
      <c r="S1037" s="257"/>
      <c r="T1037" s="258"/>
      <c r="AT1037" s="259" t="s">
        <v>266</v>
      </c>
      <c r="AU1037" s="259" t="s">
        <v>89</v>
      </c>
      <c r="AV1037" s="13" t="s">
        <v>89</v>
      </c>
      <c r="AW1037" s="13" t="s">
        <v>36</v>
      </c>
      <c r="AX1037" s="13" t="s">
        <v>80</v>
      </c>
      <c r="AY1037" s="259" t="s">
        <v>257</v>
      </c>
    </row>
    <row r="1038" spans="2:51" s="13" customFormat="1" ht="12">
      <c r="B1038" s="249"/>
      <c r="C1038" s="250"/>
      <c r="D1038" s="240" t="s">
        <v>266</v>
      </c>
      <c r="E1038" s="251" t="s">
        <v>1</v>
      </c>
      <c r="F1038" s="252" t="s">
        <v>1787</v>
      </c>
      <c r="G1038" s="250"/>
      <c r="H1038" s="253">
        <v>25</v>
      </c>
      <c r="I1038" s="254"/>
      <c r="J1038" s="250"/>
      <c r="K1038" s="250"/>
      <c r="L1038" s="255"/>
      <c r="M1038" s="256"/>
      <c r="N1038" s="257"/>
      <c r="O1038" s="257"/>
      <c r="P1038" s="257"/>
      <c r="Q1038" s="257"/>
      <c r="R1038" s="257"/>
      <c r="S1038" s="257"/>
      <c r="T1038" s="258"/>
      <c r="AT1038" s="259" t="s">
        <v>266</v>
      </c>
      <c r="AU1038" s="259" t="s">
        <v>89</v>
      </c>
      <c r="AV1038" s="13" t="s">
        <v>89</v>
      </c>
      <c r="AW1038" s="13" t="s">
        <v>36</v>
      </c>
      <c r="AX1038" s="13" t="s">
        <v>80</v>
      </c>
      <c r="AY1038" s="259" t="s">
        <v>257</v>
      </c>
    </row>
    <row r="1039" spans="2:51" s="14" customFormat="1" ht="12">
      <c r="B1039" s="260"/>
      <c r="C1039" s="261"/>
      <c r="D1039" s="240" t="s">
        <v>266</v>
      </c>
      <c r="E1039" s="262" t="s">
        <v>1</v>
      </c>
      <c r="F1039" s="263" t="s">
        <v>280</v>
      </c>
      <c r="G1039" s="261"/>
      <c r="H1039" s="264">
        <v>75.8</v>
      </c>
      <c r="I1039" s="265"/>
      <c r="J1039" s="261"/>
      <c r="K1039" s="261"/>
      <c r="L1039" s="266"/>
      <c r="M1039" s="267"/>
      <c r="N1039" s="268"/>
      <c r="O1039" s="268"/>
      <c r="P1039" s="268"/>
      <c r="Q1039" s="268"/>
      <c r="R1039" s="268"/>
      <c r="S1039" s="268"/>
      <c r="T1039" s="269"/>
      <c r="AT1039" s="270" t="s">
        <v>266</v>
      </c>
      <c r="AU1039" s="270" t="s">
        <v>89</v>
      </c>
      <c r="AV1039" s="14" t="s">
        <v>130</v>
      </c>
      <c r="AW1039" s="14" t="s">
        <v>36</v>
      </c>
      <c r="AX1039" s="14" t="s">
        <v>80</v>
      </c>
      <c r="AY1039" s="270" t="s">
        <v>257</v>
      </c>
    </row>
    <row r="1040" spans="2:51" s="15" customFormat="1" ht="12">
      <c r="B1040" s="271"/>
      <c r="C1040" s="272"/>
      <c r="D1040" s="240" t="s">
        <v>266</v>
      </c>
      <c r="E1040" s="273" t="s">
        <v>1</v>
      </c>
      <c r="F1040" s="274" t="s">
        <v>286</v>
      </c>
      <c r="G1040" s="272"/>
      <c r="H1040" s="275">
        <v>158.719</v>
      </c>
      <c r="I1040" s="276"/>
      <c r="J1040" s="272"/>
      <c r="K1040" s="272"/>
      <c r="L1040" s="277"/>
      <c r="M1040" s="278"/>
      <c r="N1040" s="279"/>
      <c r="O1040" s="279"/>
      <c r="P1040" s="279"/>
      <c r="Q1040" s="279"/>
      <c r="R1040" s="279"/>
      <c r="S1040" s="279"/>
      <c r="T1040" s="280"/>
      <c r="AT1040" s="281" t="s">
        <v>266</v>
      </c>
      <c r="AU1040" s="281" t="s">
        <v>89</v>
      </c>
      <c r="AV1040" s="15" t="s">
        <v>264</v>
      </c>
      <c r="AW1040" s="15" t="s">
        <v>36</v>
      </c>
      <c r="AX1040" s="15" t="s">
        <v>21</v>
      </c>
      <c r="AY1040" s="281" t="s">
        <v>257</v>
      </c>
    </row>
    <row r="1041" spans="2:65" s="1" customFormat="1" ht="16.5" customHeight="1">
      <c r="B1041" s="38"/>
      <c r="C1041" s="282" t="s">
        <v>1788</v>
      </c>
      <c r="D1041" s="282" t="s">
        <v>314</v>
      </c>
      <c r="E1041" s="283" t="s">
        <v>1789</v>
      </c>
      <c r="F1041" s="284" t="s">
        <v>1790</v>
      </c>
      <c r="G1041" s="285" t="s">
        <v>262</v>
      </c>
      <c r="H1041" s="286">
        <v>91.211</v>
      </c>
      <c r="I1041" s="287"/>
      <c r="J1041" s="288">
        <f>ROUND(I1041*H1041,2)</f>
        <v>0</v>
      </c>
      <c r="K1041" s="284" t="s">
        <v>263</v>
      </c>
      <c r="L1041" s="289"/>
      <c r="M1041" s="290" t="s">
        <v>1</v>
      </c>
      <c r="N1041" s="291" t="s">
        <v>45</v>
      </c>
      <c r="O1041" s="86"/>
      <c r="P1041" s="234">
        <f>O1041*H1041</f>
        <v>0</v>
      </c>
      <c r="Q1041" s="234">
        <v>0.0227</v>
      </c>
      <c r="R1041" s="234">
        <f>Q1041*H1041</f>
        <v>2.0704897</v>
      </c>
      <c r="S1041" s="234">
        <v>0</v>
      </c>
      <c r="T1041" s="235">
        <f>S1041*H1041</f>
        <v>0</v>
      </c>
      <c r="AR1041" s="236" t="s">
        <v>429</v>
      </c>
      <c r="AT1041" s="236" t="s">
        <v>314</v>
      </c>
      <c r="AU1041" s="236" t="s">
        <v>89</v>
      </c>
      <c r="AY1041" s="17" t="s">
        <v>257</v>
      </c>
      <c r="BE1041" s="237">
        <f>IF(N1041="základní",J1041,0)</f>
        <v>0</v>
      </c>
      <c r="BF1041" s="237">
        <f>IF(N1041="snížená",J1041,0)</f>
        <v>0</v>
      </c>
      <c r="BG1041" s="237">
        <f>IF(N1041="zákl. přenesená",J1041,0)</f>
        <v>0</v>
      </c>
      <c r="BH1041" s="237">
        <f>IF(N1041="sníž. přenesená",J1041,0)</f>
        <v>0</v>
      </c>
      <c r="BI1041" s="237">
        <f>IF(N1041="nulová",J1041,0)</f>
        <v>0</v>
      </c>
      <c r="BJ1041" s="17" t="s">
        <v>21</v>
      </c>
      <c r="BK1041" s="237">
        <f>ROUND(I1041*H1041,2)</f>
        <v>0</v>
      </c>
      <c r="BL1041" s="17" t="s">
        <v>346</v>
      </c>
      <c r="BM1041" s="236" t="s">
        <v>1791</v>
      </c>
    </row>
    <row r="1042" spans="2:51" s="13" customFormat="1" ht="12">
      <c r="B1042" s="249"/>
      <c r="C1042" s="250"/>
      <c r="D1042" s="240" t="s">
        <v>266</v>
      </c>
      <c r="E1042" s="251" t="s">
        <v>1</v>
      </c>
      <c r="F1042" s="252" t="s">
        <v>1792</v>
      </c>
      <c r="G1042" s="250"/>
      <c r="H1042" s="253">
        <v>91.211</v>
      </c>
      <c r="I1042" s="254"/>
      <c r="J1042" s="250"/>
      <c r="K1042" s="250"/>
      <c r="L1042" s="255"/>
      <c r="M1042" s="256"/>
      <c r="N1042" s="257"/>
      <c r="O1042" s="257"/>
      <c r="P1042" s="257"/>
      <c r="Q1042" s="257"/>
      <c r="R1042" s="257"/>
      <c r="S1042" s="257"/>
      <c r="T1042" s="258"/>
      <c r="AT1042" s="259" t="s">
        <v>266</v>
      </c>
      <c r="AU1042" s="259" t="s">
        <v>89</v>
      </c>
      <c r="AV1042" s="13" t="s">
        <v>89</v>
      </c>
      <c r="AW1042" s="13" t="s">
        <v>36</v>
      </c>
      <c r="AX1042" s="13" t="s">
        <v>80</v>
      </c>
      <c r="AY1042" s="259" t="s">
        <v>257</v>
      </c>
    </row>
    <row r="1043" spans="2:51" s="15" customFormat="1" ht="12">
      <c r="B1043" s="271"/>
      <c r="C1043" s="272"/>
      <c r="D1043" s="240" t="s">
        <v>266</v>
      </c>
      <c r="E1043" s="273" t="s">
        <v>1</v>
      </c>
      <c r="F1043" s="274" t="s">
        <v>286</v>
      </c>
      <c r="G1043" s="272"/>
      <c r="H1043" s="275">
        <v>91.211</v>
      </c>
      <c r="I1043" s="276"/>
      <c r="J1043" s="272"/>
      <c r="K1043" s="272"/>
      <c r="L1043" s="277"/>
      <c r="M1043" s="278"/>
      <c r="N1043" s="279"/>
      <c r="O1043" s="279"/>
      <c r="P1043" s="279"/>
      <c r="Q1043" s="279"/>
      <c r="R1043" s="279"/>
      <c r="S1043" s="279"/>
      <c r="T1043" s="280"/>
      <c r="AT1043" s="281" t="s">
        <v>266</v>
      </c>
      <c r="AU1043" s="281" t="s">
        <v>89</v>
      </c>
      <c r="AV1043" s="15" t="s">
        <v>264</v>
      </c>
      <c r="AW1043" s="15" t="s">
        <v>36</v>
      </c>
      <c r="AX1043" s="15" t="s">
        <v>21</v>
      </c>
      <c r="AY1043" s="281" t="s">
        <v>257</v>
      </c>
    </row>
    <row r="1044" spans="2:65" s="1" customFormat="1" ht="24" customHeight="1">
      <c r="B1044" s="38"/>
      <c r="C1044" s="282" t="s">
        <v>1793</v>
      </c>
      <c r="D1044" s="282" t="s">
        <v>314</v>
      </c>
      <c r="E1044" s="283" t="s">
        <v>1794</v>
      </c>
      <c r="F1044" s="284" t="s">
        <v>1795</v>
      </c>
      <c r="G1044" s="285" t="s">
        <v>262</v>
      </c>
      <c r="H1044" s="286">
        <v>83.38</v>
      </c>
      <c r="I1044" s="287"/>
      <c r="J1044" s="288">
        <f>ROUND(I1044*H1044,2)</f>
        <v>0</v>
      </c>
      <c r="K1044" s="284" t="s">
        <v>263</v>
      </c>
      <c r="L1044" s="289"/>
      <c r="M1044" s="290" t="s">
        <v>1</v>
      </c>
      <c r="N1044" s="291" t="s">
        <v>45</v>
      </c>
      <c r="O1044" s="86"/>
      <c r="P1044" s="234">
        <f>O1044*H1044</f>
        <v>0</v>
      </c>
      <c r="Q1044" s="234">
        <v>0.0192</v>
      </c>
      <c r="R1044" s="234">
        <f>Q1044*H1044</f>
        <v>1.6008959999999999</v>
      </c>
      <c r="S1044" s="234">
        <v>0</v>
      </c>
      <c r="T1044" s="235">
        <f>S1044*H1044</f>
        <v>0</v>
      </c>
      <c r="AR1044" s="236" t="s">
        <v>429</v>
      </c>
      <c r="AT1044" s="236" t="s">
        <v>314</v>
      </c>
      <c r="AU1044" s="236" t="s">
        <v>89</v>
      </c>
      <c r="AY1044" s="17" t="s">
        <v>257</v>
      </c>
      <c r="BE1044" s="237">
        <f>IF(N1044="základní",J1044,0)</f>
        <v>0</v>
      </c>
      <c r="BF1044" s="237">
        <f>IF(N1044="snížená",J1044,0)</f>
        <v>0</v>
      </c>
      <c r="BG1044" s="237">
        <f>IF(N1044="zákl. přenesená",J1044,0)</f>
        <v>0</v>
      </c>
      <c r="BH1044" s="237">
        <f>IF(N1044="sníž. přenesená",J1044,0)</f>
        <v>0</v>
      </c>
      <c r="BI1044" s="237">
        <f>IF(N1044="nulová",J1044,0)</f>
        <v>0</v>
      </c>
      <c r="BJ1044" s="17" t="s">
        <v>21</v>
      </c>
      <c r="BK1044" s="237">
        <f>ROUND(I1044*H1044,2)</f>
        <v>0</v>
      </c>
      <c r="BL1044" s="17" t="s">
        <v>346</v>
      </c>
      <c r="BM1044" s="236" t="s">
        <v>1796</v>
      </c>
    </row>
    <row r="1045" spans="2:51" s="13" customFormat="1" ht="12">
      <c r="B1045" s="249"/>
      <c r="C1045" s="250"/>
      <c r="D1045" s="240" t="s">
        <v>266</v>
      </c>
      <c r="E1045" s="251" t="s">
        <v>1</v>
      </c>
      <c r="F1045" s="252" t="s">
        <v>1797</v>
      </c>
      <c r="G1045" s="250"/>
      <c r="H1045" s="253">
        <v>83.38</v>
      </c>
      <c r="I1045" s="254"/>
      <c r="J1045" s="250"/>
      <c r="K1045" s="250"/>
      <c r="L1045" s="255"/>
      <c r="M1045" s="256"/>
      <c r="N1045" s="257"/>
      <c r="O1045" s="257"/>
      <c r="P1045" s="257"/>
      <c r="Q1045" s="257"/>
      <c r="R1045" s="257"/>
      <c r="S1045" s="257"/>
      <c r="T1045" s="258"/>
      <c r="AT1045" s="259" t="s">
        <v>266</v>
      </c>
      <c r="AU1045" s="259" t="s">
        <v>89</v>
      </c>
      <c r="AV1045" s="13" t="s">
        <v>89</v>
      </c>
      <c r="AW1045" s="13" t="s">
        <v>36</v>
      </c>
      <c r="AX1045" s="13" t="s">
        <v>80</v>
      </c>
      <c r="AY1045" s="259" t="s">
        <v>257</v>
      </c>
    </row>
    <row r="1046" spans="2:51" s="15" customFormat="1" ht="12">
      <c r="B1046" s="271"/>
      <c r="C1046" s="272"/>
      <c r="D1046" s="240" t="s">
        <v>266</v>
      </c>
      <c r="E1046" s="273" t="s">
        <v>1</v>
      </c>
      <c r="F1046" s="274" t="s">
        <v>286</v>
      </c>
      <c r="G1046" s="272"/>
      <c r="H1046" s="275">
        <v>83.38</v>
      </c>
      <c r="I1046" s="276"/>
      <c r="J1046" s="272"/>
      <c r="K1046" s="272"/>
      <c r="L1046" s="277"/>
      <c r="M1046" s="278"/>
      <c r="N1046" s="279"/>
      <c r="O1046" s="279"/>
      <c r="P1046" s="279"/>
      <c r="Q1046" s="279"/>
      <c r="R1046" s="279"/>
      <c r="S1046" s="279"/>
      <c r="T1046" s="280"/>
      <c r="AT1046" s="281" t="s">
        <v>266</v>
      </c>
      <c r="AU1046" s="281" t="s">
        <v>89</v>
      </c>
      <c r="AV1046" s="15" t="s">
        <v>264</v>
      </c>
      <c r="AW1046" s="15" t="s">
        <v>36</v>
      </c>
      <c r="AX1046" s="15" t="s">
        <v>21</v>
      </c>
      <c r="AY1046" s="281" t="s">
        <v>257</v>
      </c>
    </row>
    <row r="1047" spans="2:65" s="1" customFormat="1" ht="16.5" customHeight="1">
      <c r="B1047" s="38"/>
      <c r="C1047" s="225" t="s">
        <v>1798</v>
      </c>
      <c r="D1047" s="225" t="s">
        <v>259</v>
      </c>
      <c r="E1047" s="226" t="s">
        <v>1799</v>
      </c>
      <c r="F1047" s="227" t="s">
        <v>1800</v>
      </c>
      <c r="G1047" s="228" t="s">
        <v>262</v>
      </c>
      <c r="H1047" s="229">
        <v>158.719</v>
      </c>
      <c r="I1047" s="230"/>
      <c r="J1047" s="231">
        <f>ROUND(I1047*H1047,2)</f>
        <v>0</v>
      </c>
      <c r="K1047" s="227" t="s">
        <v>263</v>
      </c>
      <c r="L1047" s="43"/>
      <c r="M1047" s="232" t="s">
        <v>1</v>
      </c>
      <c r="N1047" s="233" t="s">
        <v>45</v>
      </c>
      <c r="O1047" s="86"/>
      <c r="P1047" s="234">
        <f>O1047*H1047</f>
        <v>0</v>
      </c>
      <c r="Q1047" s="234">
        <v>0.0003</v>
      </c>
      <c r="R1047" s="234">
        <f>Q1047*H1047</f>
        <v>0.0476157</v>
      </c>
      <c r="S1047" s="234">
        <v>0</v>
      </c>
      <c r="T1047" s="235">
        <f>S1047*H1047</f>
        <v>0</v>
      </c>
      <c r="AR1047" s="236" t="s">
        <v>346</v>
      </c>
      <c r="AT1047" s="236" t="s">
        <v>259</v>
      </c>
      <c r="AU1047" s="236" t="s">
        <v>89</v>
      </c>
      <c r="AY1047" s="17" t="s">
        <v>257</v>
      </c>
      <c r="BE1047" s="237">
        <f>IF(N1047="základní",J1047,0)</f>
        <v>0</v>
      </c>
      <c r="BF1047" s="237">
        <f>IF(N1047="snížená",J1047,0)</f>
        <v>0</v>
      </c>
      <c r="BG1047" s="237">
        <f>IF(N1047="zákl. přenesená",J1047,0)</f>
        <v>0</v>
      </c>
      <c r="BH1047" s="237">
        <f>IF(N1047="sníž. přenesená",J1047,0)</f>
        <v>0</v>
      </c>
      <c r="BI1047" s="237">
        <f>IF(N1047="nulová",J1047,0)</f>
        <v>0</v>
      </c>
      <c r="BJ1047" s="17" t="s">
        <v>21</v>
      </c>
      <c r="BK1047" s="237">
        <f>ROUND(I1047*H1047,2)</f>
        <v>0</v>
      </c>
      <c r="BL1047" s="17" t="s">
        <v>346</v>
      </c>
      <c r="BM1047" s="236" t="s">
        <v>1801</v>
      </c>
    </row>
    <row r="1048" spans="2:65" s="1" customFormat="1" ht="24" customHeight="1">
      <c r="B1048" s="38"/>
      <c r="C1048" s="225" t="s">
        <v>1802</v>
      </c>
      <c r="D1048" s="225" t="s">
        <v>259</v>
      </c>
      <c r="E1048" s="226" t="s">
        <v>1803</v>
      </c>
      <c r="F1048" s="227" t="s">
        <v>1804</v>
      </c>
      <c r="G1048" s="228" t="s">
        <v>262</v>
      </c>
      <c r="H1048" s="229">
        <v>158.719</v>
      </c>
      <c r="I1048" s="230"/>
      <c r="J1048" s="231">
        <f>ROUND(I1048*H1048,2)</f>
        <v>0</v>
      </c>
      <c r="K1048" s="227" t="s">
        <v>263</v>
      </c>
      <c r="L1048" s="43"/>
      <c r="M1048" s="232" t="s">
        <v>1</v>
      </c>
      <c r="N1048" s="233" t="s">
        <v>45</v>
      </c>
      <c r="O1048" s="86"/>
      <c r="P1048" s="234">
        <f>O1048*H1048</f>
        <v>0</v>
      </c>
      <c r="Q1048" s="234">
        <v>0.0077</v>
      </c>
      <c r="R1048" s="234">
        <f>Q1048*H1048</f>
        <v>1.2221363</v>
      </c>
      <c r="S1048" s="234">
        <v>0</v>
      </c>
      <c r="T1048" s="235">
        <f>S1048*H1048</f>
        <v>0</v>
      </c>
      <c r="AR1048" s="236" t="s">
        <v>346</v>
      </c>
      <c r="AT1048" s="236" t="s">
        <v>259</v>
      </c>
      <c r="AU1048" s="236" t="s">
        <v>89</v>
      </c>
      <c r="AY1048" s="17" t="s">
        <v>257</v>
      </c>
      <c r="BE1048" s="237">
        <f>IF(N1048="základní",J1048,0)</f>
        <v>0</v>
      </c>
      <c r="BF1048" s="237">
        <f>IF(N1048="snížená",J1048,0)</f>
        <v>0</v>
      </c>
      <c r="BG1048" s="237">
        <f>IF(N1048="zákl. přenesená",J1048,0)</f>
        <v>0</v>
      </c>
      <c r="BH1048" s="237">
        <f>IF(N1048="sníž. přenesená",J1048,0)</f>
        <v>0</v>
      </c>
      <c r="BI1048" s="237">
        <f>IF(N1048="nulová",J1048,0)</f>
        <v>0</v>
      </c>
      <c r="BJ1048" s="17" t="s">
        <v>21</v>
      </c>
      <c r="BK1048" s="237">
        <f>ROUND(I1048*H1048,2)</f>
        <v>0</v>
      </c>
      <c r="BL1048" s="17" t="s">
        <v>346</v>
      </c>
      <c r="BM1048" s="236" t="s">
        <v>1805</v>
      </c>
    </row>
    <row r="1049" spans="2:65" s="1" customFormat="1" ht="24" customHeight="1">
      <c r="B1049" s="38"/>
      <c r="C1049" s="225" t="s">
        <v>1806</v>
      </c>
      <c r="D1049" s="225" t="s">
        <v>259</v>
      </c>
      <c r="E1049" s="226" t="s">
        <v>1807</v>
      </c>
      <c r="F1049" s="227" t="s">
        <v>1808</v>
      </c>
      <c r="G1049" s="228" t="s">
        <v>262</v>
      </c>
      <c r="H1049" s="229">
        <v>317.438</v>
      </c>
      <c r="I1049" s="230"/>
      <c r="J1049" s="231">
        <f>ROUND(I1049*H1049,2)</f>
        <v>0</v>
      </c>
      <c r="K1049" s="227" t="s">
        <v>263</v>
      </c>
      <c r="L1049" s="43"/>
      <c r="M1049" s="232" t="s">
        <v>1</v>
      </c>
      <c r="N1049" s="233" t="s">
        <v>45</v>
      </c>
      <c r="O1049" s="86"/>
      <c r="P1049" s="234">
        <f>O1049*H1049</f>
        <v>0</v>
      </c>
      <c r="Q1049" s="234">
        <v>0.00193</v>
      </c>
      <c r="R1049" s="234">
        <f>Q1049*H1049</f>
        <v>0.61265534</v>
      </c>
      <c r="S1049" s="234">
        <v>0</v>
      </c>
      <c r="T1049" s="235">
        <f>S1049*H1049</f>
        <v>0</v>
      </c>
      <c r="AR1049" s="236" t="s">
        <v>346</v>
      </c>
      <c r="AT1049" s="236" t="s">
        <v>259</v>
      </c>
      <c r="AU1049" s="236" t="s">
        <v>89</v>
      </c>
      <c r="AY1049" s="17" t="s">
        <v>257</v>
      </c>
      <c r="BE1049" s="237">
        <f>IF(N1049="základní",J1049,0)</f>
        <v>0</v>
      </c>
      <c r="BF1049" s="237">
        <f>IF(N1049="snížená",J1049,0)</f>
        <v>0</v>
      </c>
      <c r="BG1049" s="237">
        <f>IF(N1049="zákl. přenesená",J1049,0)</f>
        <v>0</v>
      </c>
      <c r="BH1049" s="237">
        <f>IF(N1049="sníž. přenesená",J1049,0)</f>
        <v>0</v>
      </c>
      <c r="BI1049" s="237">
        <f>IF(N1049="nulová",J1049,0)</f>
        <v>0</v>
      </c>
      <c r="BJ1049" s="17" t="s">
        <v>21</v>
      </c>
      <c r="BK1049" s="237">
        <f>ROUND(I1049*H1049,2)</f>
        <v>0</v>
      </c>
      <c r="BL1049" s="17" t="s">
        <v>346</v>
      </c>
      <c r="BM1049" s="236" t="s">
        <v>1809</v>
      </c>
    </row>
    <row r="1050" spans="2:51" s="13" customFormat="1" ht="12">
      <c r="B1050" s="249"/>
      <c r="C1050" s="250"/>
      <c r="D1050" s="240" t="s">
        <v>266</v>
      </c>
      <c r="E1050" s="251" t="s">
        <v>1</v>
      </c>
      <c r="F1050" s="252" t="s">
        <v>1810</v>
      </c>
      <c r="G1050" s="250"/>
      <c r="H1050" s="253">
        <v>317.438</v>
      </c>
      <c r="I1050" s="254"/>
      <c r="J1050" s="250"/>
      <c r="K1050" s="250"/>
      <c r="L1050" s="255"/>
      <c r="M1050" s="256"/>
      <c r="N1050" s="257"/>
      <c r="O1050" s="257"/>
      <c r="P1050" s="257"/>
      <c r="Q1050" s="257"/>
      <c r="R1050" s="257"/>
      <c r="S1050" s="257"/>
      <c r="T1050" s="258"/>
      <c r="AT1050" s="259" t="s">
        <v>266</v>
      </c>
      <c r="AU1050" s="259" t="s">
        <v>89</v>
      </c>
      <c r="AV1050" s="13" t="s">
        <v>89</v>
      </c>
      <c r="AW1050" s="13" t="s">
        <v>36</v>
      </c>
      <c r="AX1050" s="13" t="s">
        <v>80</v>
      </c>
      <c r="AY1050" s="259" t="s">
        <v>257</v>
      </c>
    </row>
    <row r="1051" spans="2:51" s="15" customFormat="1" ht="12">
      <c r="B1051" s="271"/>
      <c r="C1051" s="272"/>
      <c r="D1051" s="240" t="s">
        <v>266</v>
      </c>
      <c r="E1051" s="273" t="s">
        <v>1</v>
      </c>
      <c r="F1051" s="274" t="s">
        <v>286</v>
      </c>
      <c r="G1051" s="272"/>
      <c r="H1051" s="275">
        <v>317.438</v>
      </c>
      <c r="I1051" s="276"/>
      <c r="J1051" s="272"/>
      <c r="K1051" s="272"/>
      <c r="L1051" s="277"/>
      <c r="M1051" s="278"/>
      <c r="N1051" s="279"/>
      <c r="O1051" s="279"/>
      <c r="P1051" s="279"/>
      <c r="Q1051" s="279"/>
      <c r="R1051" s="279"/>
      <c r="S1051" s="279"/>
      <c r="T1051" s="280"/>
      <c r="AT1051" s="281" t="s">
        <v>266</v>
      </c>
      <c r="AU1051" s="281" t="s">
        <v>89</v>
      </c>
      <c r="AV1051" s="15" t="s">
        <v>264</v>
      </c>
      <c r="AW1051" s="15" t="s">
        <v>36</v>
      </c>
      <c r="AX1051" s="15" t="s">
        <v>21</v>
      </c>
      <c r="AY1051" s="281" t="s">
        <v>257</v>
      </c>
    </row>
    <row r="1052" spans="2:65" s="1" customFormat="1" ht="24" customHeight="1">
      <c r="B1052" s="38"/>
      <c r="C1052" s="225" t="s">
        <v>178</v>
      </c>
      <c r="D1052" s="225" t="s">
        <v>259</v>
      </c>
      <c r="E1052" s="226" t="s">
        <v>1811</v>
      </c>
      <c r="F1052" s="227" t="s">
        <v>1812</v>
      </c>
      <c r="G1052" s="228" t="s">
        <v>305</v>
      </c>
      <c r="H1052" s="229">
        <v>6.176</v>
      </c>
      <c r="I1052" s="230"/>
      <c r="J1052" s="231">
        <f>ROUND(I1052*H1052,2)</f>
        <v>0</v>
      </c>
      <c r="K1052" s="227" t="s">
        <v>263</v>
      </c>
      <c r="L1052" s="43"/>
      <c r="M1052" s="232" t="s">
        <v>1</v>
      </c>
      <c r="N1052" s="233" t="s">
        <v>45</v>
      </c>
      <c r="O1052" s="86"/>
      <c r="P1052" s="234">
        <f>O1052*H1052</f>
        <v>0</v>
      </c>
      <c r="Q1052" s="234">
        <v>0</v>
      </c>
      <c r="R1052" s="234">
        <f>Q1052*H1052</f>
        <v>0</v>
      </c>
      <c r="S1052" s="234">
        <v>0</v>
      </c>
      <c r="T1052" s="235">
        <f>S1052*H1052</f>
        <v>0</v>
      </c>
      <c r="AR1052" s="236" t="s">
        <v>346</v>
      </c>
      <c r="AT1052" s="236" t="s">
        <v>259</v>
      </c>
      <c r="AU1052" s="236" t="s">
        <v>89</v>
      </c>
      <c r="AY1052" s="17" t="s">
        <v>257</v>
      </c>
      <c r="BE1052" s="237">
        <f>IF(N1052="základní",J1052,0)</f>
        <v>0</v>
      </c>
      <c r="BF1052" s="237">
        <f>IF(N1052="snížená",J1052,0)</f>
        <v>0</v>
      </c>
      <c r="BG1052" s="237">
        <f>IF(N1052="zákl. přenesená",J1052,0)</f>
        <v>0</v>
      </c>
      <c r="BH1052" s="237">
        <f>IF(N1052="sníž. přenesená",J1052,0)</f>
        <v>0</v>
      </c>
      <c r="BI1052" s="237">
        <f>IF(N1052="nulová",J1052,0)</f>
        <v>0</v>
      </c>
      <c r="BJ1052" s="17" t="s">
        <v>21</v>
      </c>
      <c r="BK1052" s="237">
        <f>ROUND(I1052*H1052,2)</f>
        <v>0</v>
      </c>
      <c r="BL1052" s="17" t="s">
        <v>346</v>
      </c>
      <c r="BM1052" s="236" t="s">
        <v>1813</v>
      </c>
    </row>
    <row r="1053" spans="2:63" s="11" customFormat="1" ht="22.8" customHeight="1">
      <c r="B1053" s="209"/>
      <c r="C1053" s="210"/>
      <c r="D1053" s="211" t="s">
        <v>79</v>
      </c>
      <c r="E1053" s="223" t="s">
        <v>1814</v>
      </c>
      <c r="F1053" s="223" t="s">
        <v>1815</v>
      </c>
      <c r="G1053" s="210"/>
      <c r="H1053" s="210"/>
      <c r="I1053" s="213"/>
      <c r="J1053" s="224">
        <f>BK1053</f>
        <v>0</v>
      </c>
      <c r="K1053" s="210"/>
      <c r="L1053" s="215"/>
      <c r="M1053" s="216"/>
      <c r="N1053" s="217"/>
      <c r="O1053" s="217"/>
      <c r="P1053" s="218">
        <f>SUM(P1054:P1063)</f>
        <v>0</v>
      </c>
      <c r="Q1053" s="217"/>
      <c r="R1053" s="218">
        <f>SUM(R1054:R1063)</f>
        <v>2.966315</v>
      </c>
      <c r="S1053" s="217"/>
      <c r="T1053" s="219">
        <f>SUM(T1054:T1063)</f>
        <v>0</v>
      </c>
      <c r="AR1053" s="220" t="s">
        <v>89</v>
      </c>
      <c r="AT1053" s="221" t="s">
        <v>79</v>
      </c>
      <c r="AU1053" s="221" t="s">
        <v>21</v>
      </c>
      <c r="AY1053" s="220" t="s">
        <v>257</v>
      </c>
      <c r="BK1053" s="222">
        <f>SUM(BK1054:BK1063)</f>
        <v>0</v>
      </c>
    </row>
    <row r="1054" spans="2:65" s="1" customFormat="1" ht="24" customHeight="1">
      <c r="B1054" s="38"/>
      <c r="C1054" s="225" t="s">
        <v>1816</v>
      </c>
      <c r="D1054" s="225" t="s">
        <v>259</v>
      </c>
      <c r="E1054" s="226" t="s">
        <v>1817</v>
      </c>
      <c r="F1054" s="227" t="s">
        <v>1818</v>
      </c>
      <c r="G1054" s="228" t="s">
        <v>262</v>
      </c>
      <c r="H1054" s="229">
        <v>147.3</v>
      </c>
      <c r="I1054" s="230"/>
      <c r="J1054" s="231">
        <f>ROUND(I1054*H1054,2)</f>
        <v>0</v>
      </c>
      <c r="K1054" s="227" t="s">
        <v>263</v>
      </c>
      <c r="L1054" s="43"/>
      <c r="M1054" s="232" t="s">
        <v>1</v>
      </c>
      <c r="N1054" s="233" t="s">
        <v>45</v>
      </c>
      <c r="O1054" s="86"/>
      <c r="P1054" s="234">
        <f>O1054*H1054</f>
        <v>0</v>
      </c>
      <c r="Q1054" s="234">
        <v>0.003</v>
      </c>
      <c r="R1054" s="234">
        <f>Q1054*H1054</f>
        <v>0.44190000000000007</v>
      </c>
      <c r="S1054" s="234">
        <v>0</v>
      </c>
      <c r="T1054" s="235">
        <f>S1054*H1054</f>
        <v>0</v>
      </c>
      <c r="AR1054" s="236" t="s">
        <v>346</v>
      </c>
      <c r="AT1054" s="236" t="s">
        <v>259</v>
      </c>
      <c r="AU1054" s="236" t="s">
        <v>89</v>
      </c>
      <c r="AY1054" s="17" t="s">
        <v>257</v>
      </c>
      <c r="BE1054" s="237">
        <f>IF(N1054="základní",J1054,0)</f>
        <v>0</v>
      </c>
      <c r="BF1054" s="237">
        <f>IF(N1054="snížená",J1054,0)</f>
        <v>0</v>
      </c>
      <c r="BG1054" s="237">
        <f>IF(N1054="zákl. přenesená",J1054,0)</f>
        <v>0</v>
      </c>
      <c r="BH1054" s="237">
        <f>IF(N1054="sníž. přenesená",J1054,0)</f>
        <v>0</v>
      </c>
      <c r="BI1054" s="237">
        <f>IF(N1054="nulová",J1054,0)</f>
        <v>0</v>
      </c>
      <c r="BJ1054" s="17" t="s">
        <v>21</v>
      </c>
      <c r="BK1054" s="237">
        <f>ROUND(I1054*H1054,2)</f>
        <v>0</v>
      </c>
      <c r="BL1054" s="17" t="s">
        <v>346</v>
      </c>
      <c r="BM1054" s="236" t="s">
        <v>1819</v>
      </c>
    </row>
    <row r="1055" spans="2:51" s="13" customFormat="1" ht="12">
      <c r="B1055" s="249"/>
      <c r="C1055" s="250"/>
      <c r="D1055" s="240" t="s">
        <v>266</v>
      </c>
      <c r="E1055" s="251" t="s">
        <v>1</v>
      </c>
      <c r="F1055" s="252" t="s">
        <v>1820</v>
      </c>
      <c r="G1055" s="250"/>
      <c r="H1055" s="253">
        <v>49.8</v>
      </c>
      <c r="I1055" s="254"/>
      <c r="J1055" s="250"/>
      <c r="K1055" s="250"/>
      <c r="L1055" s="255"/>
      <c r="M1055" s="256"/>
      <c r="N1055" s="257"/>
      <c r="O1055" s="257"/>
      <c r="P1055" s="257"/>
      <c r="Q1055" s="257"/>
      <c r="R1055" s="257"/>
      <c r="S1055" s="257"/>
      <c r="T1055" s="258"/>
      <c r="AT1055" s="259" t="s">
        <v>266</v>
      </c>
      <c r="AU1055" s="259" t="s">
        <v>89</v>
      </c>
      <c r="AV1055" s="13" t="s">
        <v>89</v>
      </c>
      <c r="AW1055" s="13" t="s">
        <v>36</v>
      </c>
      <c r="AX1055" s="13" t="s">
        <v>80</v>
      </c>
      <c r="AY1055" s="259" t="s">
        <v>257</v>
      </c>
    </row>
    <row r="1056" spans="2:51" s="13" customFormat="1" ht="12">
      <c r="B1056" s="249"/>
      <c r="C1056" s="250"/>
      <c r="D1056" s="240" t="s">
        <v>266</v>
      </c>
      <c r="E1056" s="251" t="s">
        <v>1</v>
      </c>
      <c r="F1056" s="252" t="s">
        <v>1821</v>
      </c>
      <c r="G1056" s="250"/>
      <c r="H1056" s="253">
        <v>82</v>
      </c>
      <c r="I1056" s="254"/>
      <c r="J1056" s="250"/>
      <c r="K1056" s="250"/>
      <c r="L1056" s="255"/>
      <c r="M1056" s="256"/>
      <c r="N1056" s="257"/>
      <c r="O1056" s="257"/>
      <c r="P1056" s="257"/>
      <c r="Q1056" s="257"/>
      <c r="R1056" s="257"/>
      <c r="S1056" s="257"/>
      <c r="T1056" s="258"/>
      <c r="AT1056" s="259" t="s">
        <v>266</v>
      </c>
      <c r="AU1056" s="259" t="s">
        <v>89</v>
      </c>
      <c r="AV1056" s="13" t="s">
        <v>89</v>
      </c>
      <c r="AW1056" s="13" t="s">
        <v>36</v>
      </c>
      <c r="AX1056" s="13" t="s">
        <v>80</v>
      </c>
      <c r="AY1056" s="259" t="s">
        <v>257</v>
      </c>
    </row>
    <row r="1057" spans="2:51" s="13" customFormat="1" ht="12">
      <c r="B1057" s="249"/>
      <c r="C1057" s="250"/>
      <c r="D1057" s="240" t="s">
        <v>266</v>
      </c>
      <c r="E1057" s="251" t="s">
        <v>1</v>
      </c>
      <c r="F1057" s="252" t="s">
        <v>1822</v>
      </c>
      <c r="G1057" s="250"/>
      <c r="H1057" s="253">
        <v>15.5</v>
      </c>
      <c r="I1057" s="254"/>
      <c r="J1057" s="250"/>
      <c r="K1057" s="250"/>
      <c r="L1057" s="255"/>
      <c r="M1057" s="256"/>
      <c r="N1057" s="257"/>
      <c r="O1057" s="257"/>
      <c r="P1057" s="257"/>
      <c r="Q1057" s="257"/>
      <c r="R1057" s="257"/>
      <c r="S1057" s="257"/>
      <c r="T1057" s="258"/>
      <c r="AT1057" s="259" t="s">
        <v>266</v>
      </c>
      <c r="AU1057" s="259" t="s">
        <v>89</v>
      </c>
      <c r="AV1057" s="13" t="s">
        <v>89</v>
      </c>
      <c r="AW1057" s="13" t="s">
        <v>36</v>
      </c>
      <c r="AX1057" s="13" t="s">
        <v>80</v>
      </c>
      <c r="AY1057" s="259" t="s">
        <v>257</v>
      </c>
    </row>
    <row r="1058" spans="2:51" s="15" customFormat="1" ht="12">
      <c r="B1058" s="271"/>
      <c r="C1058" s="272"/>
      <c r="D1058" s="240" t="s">
        <v>266</v>
      </c>
      <c r="E1058" s="273" t="s">
        <v>109</v>
      </c>
      <c r="F1058" s="274" t="s">
        <v>286</v>
      </c>
      <c r="G1058" s="272"/>
      <c r="H1058" s="275">
        <v>147.3</v>
      </c>
      <c r="I1058" s="276"/>
      <c r="J1058" s="272"/>
      <c r="K1058" s="272"/>
      <c r="L1058" s="277"/>
      <c r="M1058" s="278"/>
      <c r="N1058" s="279"/>
      <c r="O1058" s="279"/>
      <c r="P1058" s="279"/>
      <c r="Q1058" s="279"/>
      <c r="R1058" s="279"/>
      <c r="S1058" s="279"/>
      <c r="T1058" s="280"/>
      <c r="AT1058" s="281" t="s">
        <v>266</v>
      </c>
      <c r="AU1058" s="281" t="s">
        <v>89</v>
      </c>
      <c r="AV1058" s="15" t="s">
        <v>264</v>
      </c>
      <c r="AW1058" s="15" t="s">
        <v>36</v>
      </c>
      <c r="AX1058" s="15" t="s">
        <v>21</v>
      </c>
      <c r="AY1058" s="281" t="s">
        <v>257</v>
      </c>
    </row>
    <row r="1059" spans="2:65" s="1" customFormat="1" ht="16.5" customHeight="1">
      <c r="B1059" s="38"/>
      <c r="C1059" s="282" t="s">
        <v>1823</v>
      </c>
      <c r="D1059" s="282" t="s">
        <v>314</v>
      </c>
      <c r="E1059" s="283" t="s">
        <v>1824</v>
      </c>
      <c r="F1059" s="284" t="s">
        <v>1825</v>
      </c>
      <c r="G1059" s="285" t="s">
        <v>262</v>
      </c>
      <c r="H1059" s="286">
        <v>162.03</v>
      </c>
      <c r="I1059" s="287"/>
      <c r="J1059" s="288">
        <f>ROUND(I1059*H1059,2)</f>
        <v>0</v>
      </c>
      <c r="K1059" s="284" t="s">
        <v>263</v>
      </c>
      <c r="L1059" s="289"/>
      <c r="M1059" s="290" t="s">
        <v>1</v>
      </c>
      <c r="N1059" s="291" t="s">
        <v>45</v>
      </c>
      <c r="O1059" s="86"/>
      <c r="P1059" s="234">
        <f>O1059*H1059</f>
        <v>0</v>
      </c>
      <c r="Q1059" s="234">
        <v>0.0155</v>
      </c>
      <c r="R1059" s="234">
        <f>Q1059*H1059</f>
        <v>2.511465</v>
      </c>
      <c r="S1059" s="234">
        <v>0</v>
      </c>
      <c r="T1059" s="235">
        <f>S1059*H1059</f>
        <v>0</v>
      </c>
      <c r="AR1059" s="236" t="s">
        <v>429</v>
      </c>
      <c r="AT1059" s="236" t="s">
        <v>314</v>
      </c>
      <c r="AU1059" s="236" t="s">
        <v>89</v>
      </c>
      <c r="AY1059" s="17" t="s">
        <v>257</v>
      </c>
      <c r="BE1059" s="237">
        <f>IF(N1059="základní",J1059,0)</f>
        <v>0</v>
      </c>
      <c r="BF1059" s="237">
        <f>IF(N1059="snížená",J1059,0)</f>
        <v>0</v>
      </c>
      <c r="BG1059" s="237">
        <f>IF(N1059="zákl. přenesená",J1059,0)</f>
        <v>0</v>
      </c>
      <c r="BH1059" s="237">
        <f>IF(N1059="sníž. přenesená",J1059,0)</f>
        <v>0</v>
      </c>
      <c r="BI1059" s="237">
        <f>IF(N1059="nulová",J1059,0)</f>
        <v>0</v>
      </c>
      <c r="BJ1059" s="17" t="s">
        <v>21</v>
      </c>
      <c r="BK1059" s="237">
        <f>ROUND(I1059*H1059,2)</f>
        <v>0</v>
      </c>
      <c r="BL1059" s="17" t="s">
        <v>346</v>
      </c>
      <c r="BM1059" s="236" t="s">
        <v>1826</v>
      </c>
    </row>
    <row r="1060" spans="2:51" s="13" customFormat="1" ht="12">
      <c r="B1060" s="249"/>
      <c r="C1060" s="250"/>
      <c r="D1060" s="240" t="s">
        <v>266</v>
      </c>
      <c r="E1060" s="251" t="s">
        <v>1</v>
      </c>
      <c r="F1060" s="252" t="s">
        <v>1827</v>
      </c>
      <c r="G1060" s="250"/>
      <c r="H1060" s="253">
        <v>162.03</v>
      </c>
      <c r="I1060" s="254"/>
      <c r="J1060" s="250"/>
      <c r="K1060" s="250"/>
      <c r="L1060" s="255"/>
      <c r="M1060" s="256"/>
      <c r="N1060" s="257"/>
      <c r="O1060" s="257"/>
      <c r="P1060" s="257"/>
      <c r="Q1060" s="257"/>
      <c r="R1060" s="257"/>
      <c r="S1060" s="257"/>
      <c r="T1060" s="258"/>
      <c r="AT1060" s="259" t="s">
        <v>266</v>
      </c>
      <c r="AU1060" s="259" t="s">
        <v>89</v>
      </c>
      <c r="AV1060" s="13" t="s">
        <v>89</v>
      </c>
      <c r="AW1060" s="13" t="s">
        <v>36</v>
      </c>
      <c r="AX1060" s="13" t="s">
        <v>21</v>
      </c>
      <c r="AY1060" s="259" t="s">
        <v>257</v>
      </c>
    </row>
    <row r="1061" spans="2:65" s="1" customFormat="1" ht="16.5" customHeight="1">
      <c r="B1061" s="38"/>
      <c r="C1061" s="225" t="s">
        <v>1828</v>
      </c>
      <c r="D1061" s="225" t="s">
        <v>259</v>
      </c>
      <c r="E1061" s="226" t="s">
        <v>1829</v>
      </c>
      <c r="F1061" s="227" t="s">
        <v>1830</v>
      </c>
      <c r="G1061" s="228" t="s">
        <v>454</v>
      </c>
      <c r="H1061" s="229">
        <v>25</v>
      </c>
      <c r="I1061" s="230"/>
      <c r="J1061" s="231">
        <f>ROUND(I1061*H1061,2)</f>
        <v>0</v>
      </c>
      <c r="K1061" s="227" t="s">
        <v>263</v>
      </c>
      <c r="L1061" s="43"/>
      <c r="M1061" s="232" t="s">
        <v>1</v>
      </c>
      <c r="N1061" s="233" t="s">
        <v>45</v>
      </c>
      <c r="O1061" s="86"/>
      <c r="P1061" s="234">
        <f>O1061*H1061</f>
        <v>0</v>
      </c>
      <c r="Q1061" s="234">
        <v>0.00031</v>
      </c>
      <c r="R1061" s="234">
        <f>Q1061*H1061</f>
        <v>0.00775</v>
      </c>
      <c r="S1061" s="234">
        <v>0</v>
      </c>
      <c r="T1061" s="235">
        <f>S1061*H1061</f>
        <v>0</v>
      </c>
      <c r="AR1061" s="236" t="s">
        <v>346</v>
      </c>
      <c r="AT1061" s="236" t="s">
        <v>259</v>
      </c>
      <c r="AU1061" s="236" t="s">
        <v>89</v>
      </c>
      <c r="AY1061" s="17" t="s">
        <v>257</v>
      </c>
      <c r="BE1061" s="237">
        <f>IF(N1061="základní",J1061,0)</f>
        <v>0</v>
      </c>
      <c r="BF1061" s="237">
        <f>IF(N1061="snížená",J1061,0)</f>
        <v>0</v>
      </c>
      <c r="BG1061" s="237">
        <f>IF(N1061="zákl. přenesená",J1061,0)</f>
        <v>0</v>
      </c>
      <c r="BH1061" s="237">
        <f>IF(N1061="sníž. přenesená",J1061,0)</f>
        <v>0</v>
      </c>
      <c r="BI1061" s="237">
        <f>IF(N1061="nulová",J1061,0)</f>
        <v>0</v>
      </c>
      <c r="BJ1061" s="17" t="s">
        <v>21</v>
      </c>
      <c r="BK1061" s="237">
        <f>ROUND(I1061*H1061,2)</f>
        <v>0</v>
      </c>
      <c r="BL1061" s="17" t="s">
        <v>346</v>
      </c>
      <c r="BM1061" s="236" t="s">
        <v>1831</v>
      </c>
    </row>
    <row r="1062" spans="2:65" s="1" customFormat="1" ht="16.5" customHeight="1">
      <c r="B1062" s="38"/>
      <c r="C1062" s="225" t="s">
        <v>1832</v>
      </c>
      <c r="D1062" s="225" t="s">
        <v>259</v>
      </c>
      <c r="E1062" s="226" t="s">
        <v>1833</v>
      </c>
      <c r="F1062" s="227" t="s">
        <v>1834</v>
      </c>
      <c r="G1062" s="228" t="s">
        <v>454</v>
      </c>
      <c r="H1062" s="229">
        <v>20</v>
      </c>
      <c r="I1062" s="230"/>
      <c r="J1062" s="231">
        <f>ROUND(I1062*H1062,2)</f>
        <v>0</v>
      </c>
      <c r="K1062" s="227" t="s">
        <v>263</v>
      </c>
      <c r="L1062" s="43"/>
      <c r="M1062" s="232" t="s">
        <v>1</v>
      </c>
      <c r="N1062" s="233" t="s">
        <v>45</v>
      </c>
      <c r="O1062" s="86"/>
      <c r="P1062" s="234">
        <f>O1062*H1062</f>
        <v>0</v>
      </c>
      <c r="Q1062" s="234">
        <v>0.00026</v>
      </c>
      <c r="R1062" s="234">
        <f>Q1062*H1062</f>
        <v>0.0052</v>
      </c>
      <c r="S1062" s="234">
        <v>0</v>
      </c>
      <c r="T1062" s="235">
        <f>S1062*H1062</f>
        <v>0</v>
      </c>
      <c r="AR1062" s="236" t="s">
        <v>346</v>
      </c>
      <c r="AT1062" s="236" t="s">
        <v>259</v>
      </c>
      <c r="AU1062" s="236" t="s">
        <v>89</v>
      </c>
      <c r="AY1062" s="17" t="s">
        <v>257</v>
      </c>
      <c r="BE1062" s="237">
        <f>IF(N1062="základní",J1062,0)</f>
        <v>0</v>
      </c>
      <c r="BF1062" s="237">
        <f>IF(N1062="snížená",J1062,0)</f>
        <v>0</v>
      </c>
      <c r="BG1062" s="237">
        <f>IF(N1062="zákl. přenesená",J1062,0)</f>
        <v>0</v>
      </c>
      <c r="BH1062" s="237">
        <f>IF(N1062="sníž. přenesená",J1062,0)</f>
        <v>0</v>
      </c>
      <c r="BI1062" s="237">
        <f>IF(N1062="nulová",J1062,0)</f>
        <v>0</v>
      </c>
      <c r="BJ1062" s="17" t="s">
        <v>21</v>
      </c>
      <c r="BK1062" s="237">
        <f>ROUND(I1062*H1062,2)</f>
        <v>0</v>
      </c>
      <c r="BL1062" s="17" t="s">
        <v>346</v>
      </c>
      <c r="BM1062" s="236" t="s">
        <v>1835</v>
      </c>
    </row>
    <row r="1063" spans="2:65" s="1" customFormat="1" ht="24" customHeight="1">
      <c r="B1063" s="38"/>
      <c r="C1063" s="225" t="s">
        <v>1836</v>
      </c>
      <c r="D1063" s="225" t="s">
        <v>259</v>
      </c>
      <c r="E1063" s="226" t="s">
        <v>1837</v>
      </c>
      <c r="F1063" s="227" t="s">
        <v>1838</v>
      </c>
      <c r="G1063" s="228" t="s">
        <v>305</v>
      </c>
      <c r="H1063" s="229">
        <v>2.966</v>
      </c>
      <c r="I1063" s="230"/>
      <c r="J1063" s="231">
        <f>ROUND(I1063*H1063,2)</f>
        <v>0</v>
      </c>
      <c r="K1063" s="227" t="s">
        <v>263</v>
      </c>
      <c r="L1063" s="43"/>
      <c r="M1063" s="232" t="s">
        <v>1</v>
      </c>
      <c r="N1063" s="233" t="s">
        <v>45</v>
      </c>
      <c r="O1063" s="86"/>
      <c r="P1063" s="234">
        <f>O1063*H1063</f>
        <v>0</v>
      </c>
      <c r="Q1063" s="234">
        <v>0</v>
      </c>
      <c r="R1063" s="234">
        <f>Q1063*H1063</f>
        <v>0</v>
      </c>
      <c r="S1063" s="234">
        <v>0</v>
      </c>
      <c r="T1063" s="235">
        <f>S1063*H1063</f>
        <v>0</v>
      </c>
      <c r="AR1063" s="236" t="s">
        <v>346</v>
      </c>
      <c r="AT1063" s="236" t="s">
        <v>259</v>
      </c>
      <c r="AU1063" s="236" t="s">
        <v>89</v>
      </c>
      <c r="AY1063" s="17" t="s">
        <v>257</v>
      </c>
      <c r="BE1063" s="237">
        <f>IF(N1063="základní",J1063,0)</f>
        <v>0</v>
      </c>
      <c r="BF1063" s="237">
        <f>IF(N1063="snížená",J1063,0)</f>
        <v>0</v>
      </c>
      <c r="BG1063" s="237">
        <f>IF(N1063="zákl. přenesená",J1063,0)</f>
        <v>0</v>
      </c>
      <c r="BH1063" s="237">
        <f>IF(N1063="sníž. přenesená",J1063,0)</f>
        <v>0</v>
      </c>
      <c r="BI1063" s="237">
        <f>IF(N1063="nulová",J1063,0)</f>
        <v>0</v>
      </c>
      <c r="BJ1063" s="17" t="s">
        <v>21</v>
      </c>
      <c r="BK1063" s="237">
        <f>ROUND(I1063*H1063,2)</f>
        <v>0</v>
      </c>
      <c r="BL1063" s="17" t="s">
        <v>346</v>
      </c>
      <c r="BM1063" s="236" t="s">
        <v>1839</v>
      </c>
    </row>
    <row r="1064" spans="2:63" s="11" customFormat="1" ht="22.8" customHeight="1">
      <c r="B1064" s="209"/>
      <c r="C1064" s="210"/>
      <c r="D1064" s="211" t="s">
        <v>79</v>
      </c>
      <c r="E1064" s="223" t="s">
        <v>1840</v>
      </c>
      <c r="F1064" s="223" t="s">
        <v>1841</v>
      </c>
      <c r="G1064" s="210"/>
      <c r="H1064" s="210"/>
      <c r="I1064" s="213"/>
      <c r="J1064" s="224">
        <f>BK1064</f>
        <v>0</v>
      </c>
      <c r="K1064" s="210"/>
      <c r="L1064" s="215"/>
      <c r="M1064" s="216"/>
      <c r="N1064" s="217"/>
      <c r="O1064" s="217"/>
      <c r="P1064" s="218">
        <f>SUM(P1065:P1084)</f>
        <v>0</v>
      </c>
      <c r="Q1064" s="217"/>
      <c r="R1064" s="218">
        <f>SUM(R1065:R1084)</f>
        <v>0.39888597000000003</v>
      </c>
      <c r="S1064" s="217"/>
      <c r="T1064" s="219">
        <f>SUM(T1065:T1084)</f>
        <v>0</v>
      </c>
      <c r="AR1064" s="220" t="s">
        <v>89</v>
      </c>
      <c r="AT1064" s="221" t="s">
        <v>79</v>
      </c>
      <c r="AU1064" s="221" t="s">
        <v>21</v>
      </c>
      <c r="AY1064" s="220" t="s">
        <v>257</v>
      </c>
      <c r="BK1064" s="222">
        <f>SUM(BK1065:BK1084)</f>
        <v>0</v>
      </c>
    </row>
    <row r="1065" spans="2:65" s="1" customFormat="1" ht="24" customHeight="1">
      <c r="B1065" s="38"/>
      <c r="C1065" s="225" t="s">
        <v>1842</v>
      </c>
      <c r="D1065" s="225" t="s">
        <v>259</v>
      </c>
      <c r="E1065" s="226" t="s">
        <v>1843</v>
      </c>
      <c r="F1065" s="227" t="s">
        <v>1844</v>
      </c>
      <c r="G1065" s="228" t="s">
        <v>262</v>
      </c>
      <c r="H1065" s="229">
        <v>814.053</v>
      </c>
      <c r="I1065" s="230"/>
      <c r="J1065" s="231">
        <f>ROUND(I1065*H1065,2)</f>
        <v>0</v>
      </c>
      <c r="K1065" s="227" t="s">
        <v>263</v>
      </c>
      <c r="L1065" s="43"/>
      <c r="M1065" s="232" t="s">
        <v>1</v>
      </c>
      <c r="N1065" s="233" t="s">
        <v>45</v>
      </c>
      <c r="O1065" s="86"/>
      <c r="P1065" s="234">
        <f>O1065*H1065</f>
        <v>0</v>
      </c>
      <c r="Q1065" s="234">
        <v>0.0002</v>
      </c>
      <c r="R1065" s="234">
        <f>Q1065*H1065</f>
        <v>0.1628106</v>
      </c>
      <c r="S1065" s="234">
        <v>0</v>
      </c>
      <c r="T1065" s="235">
        <f>S1065*H1065</f>
        <v>0</v>
      </c>
      <c r="AR1065" s="236" t="s">
        <v>346</v>
      </c>
      <c r="AT1065" s="236" t="s">
        <v>259</v>
      </c>
      <c r="AU1065" s="236" t="s">
        <v>89</v>
      </c>
      <c r="AY1065" s="17" t="s">
        <v>257</v>
      </c>
      <c r="BE1065" s="237">
        <f>IF(N1065="základní",J1065,0)</f>
        <v>0</v>
      </c>
      <c r="BF1065" s="237">
        <f>IF(N1065="snížená",J1065,0)</f>
        <v>0</v>
      </c>
      <c r="BG1065" s="237">
        <f>IF(N1065="zákl. přenesená",J1065,0)</f>
        <v>0</v>
      </c>
      <c r="BH1065" s="237">
        <f>IF(N1065="sníž. přenesená",J1065,0)</f>
        <v>0</v>
      </c>
      <c r="BI1065" s="237">
        <f>IF(N1065="nulová",J1065,0)</f>
        <v>0</v>
      </c>
      <c r="BJ1065" s="17" t="s">
        <v>21</v>
      </c>
      <c r="BK1065" s="237">
        <f>ROUND(I1065*H1065,2)</f>
        <v>0</v>
      </c>
      <c r="BL1065" s="17" t="s">
        <v>346</v>
      </c>
      <c r="BM1065" s="236" t="s">
        <v>1845</v>
      </c>
    </row>
    <row r="1066" spans="2:51" s="12" customFormat="1" ht="12">
      <c r="B1066" s="238"/>
      <c r="C1066" s="239"/>
      <c r="D1066" s="240" t="s">
        <v>266</v>
      </c>
      <c r="E1066" s="241" t="s">
        <v>1</v>
      </c>
      <c r="F1066" s="242" t="s">
        <v>1846</v>
      </c>
      <c r="G1066" s="239"/>
      <c r="H1066" s="241" t="s">
        <v>1</v>
      </c>
      <c r="I1066" s="243"/>
      <c r="J1066" s="239"/>
      <c r="K1066" s="239"/>
      <c r="L1066" s="244"/>
      <c r="M1066" s="245"/>
      <c r="N1066" s="246"/>
      <c r="O1066" s="246"/>
      <c r="P1066" s="246"/>
      <c r="Q1066" s="246"/>
      <c r="R1066" s="246"/>
      <c r="S1066" s="246"/>
      <c r="T1066" s="247"/>
      <c r="AT1066" s="248" t="s">
        <v>266</v>
      </c>
      <c r="AU1066" s="248" t="s">
        <v>89</v>
      </c>
      <c r="AV1066" s="12" t="s">
        <v>21</v>
      </c>
      <c r="AW1066" s="12" t="s">
        <v>36</v>
      </c>
      <c r="AX1066" s="12" t="s">
        <v>80</v>
      </c>
      <c r="AY1066" s="248" t="s">
        <v>257</v>
      </c>
    </row>
    <row r="1067" spans="2:51" s="12" customFormat="1" ht="12">
      <c r="B1067" s="238"/>
      <c r="C1067" s="239"/>
      <c r="D1067" s="240" t="s">
        <v>266</v>
      </c>
      <c r="E1067" s="241" t="s">
        <v>1</v>
      </c>
      <c r="F1067" s="242" t="s">
        <v>413</v>
      </c>
      <c r="G1067" s="239"/>
      <c r="H1067" s="241" t="s">
        <v>1</v>
      </c>
      <c r="I1067" s="243"/>
      <c r="J1067" s="239"/>
      <c r="K1067" s="239"/>
      <c r="L1067" s="244"/>
      <c r="M1067" s="245"/>
      <c r="N1067" s="246"/>
      <c r="O1067" s="246"/>
      <c r="P1067" s="246"/>
      <c r="Q1067" s="246"/>
      <c r="R1067" s="246"/>
      <c r="S1067" s="246"/>
      <c r="T1067" s="247"/>
      <c r="AT1067" s="248" t="s">
        <v>266</v>
      </c>
      <c r="AU1067" s="248" t="s">
        <v>89</v>
      </c>
      <c r="AV1067" s="12" t="s">
        <v>21</v>
      </c>
      <c r="AW1067" s="12" t="s">
        <v>36</v>
      </c>
      <c r="AX1067" s="12" t="s">
        <v>80</v>
      </c>
      <c r="AY1067" s="248" t="s">
        <v>257</v>
      </c>
    </row>
    <row r="1068" spans="2:51" s="13" customFormat="1" ht="12">
      <c r="B1068" s="249"/>
      <c r="C1068" s="250"/>
      <c r="D1068" s="240" t="s">
        <v>266</v>
      </c>
      <c r="E1068" s="251" t="s">
        <v>1</v>
      </c>
      <c r="F1068" s="252" t="s">
        <v>414</v>
      </c>
      <c r="G1068" s="250"/>
      <c r="H1068" s="253">
        <v>272.627</v>
      </c>
      <c r="I1068" s="254"/>
      <c r="J1068" s="250"/>
      <c r="K1068" s="250"/>
      <c r="L1068" s="255"/>
      <c r="M1068" s="256"/>
      <c r="N1068" s="257"/>
      <c r="O1068" s="257"/>
      <c r="P1068" s="257"/>
      <c r="Q1068" s="257"/>
      <c r="R1068" s="257"/>
      <c r="S1068" s="257"/>
      <c r="T1068" s="258"/>
      <c r="AT1068" s="259" t="s">
        <v>266</v>
      </c>
      <c r="AU1068" s="259" t="s">
        <v>89</v>
      </c>
      <c r="AV1068" s="13" t="s">
        <v>89</v>
      </c>
      <c r="AW1068" s="13" t="s">
        <v>36</v>
      </c>
      <c r="AX1068" s="13" t="s">
        <v>80</v>
      </c>
      <c r="AY1068" s="259" t="s">
        <v>257</v>
      </c>
    </row>
    <row r="1069" spans="2:51" s="12" customFormat="1" ht="12">
      <c r="B1069" s="238"/>
      <c r="C1069" s="239"/>
      <c r="D1069" s="240" t="s">
        <v>266</v>
      </c>
      <c r="E1069" s="241" t="s">
        <v>1</v>
      </c>
      <c r="F1069" s="242" t="s">
        <v>415</v>
      </c>
      <c r="G1069" s="239"/>
      <c r="H1069" s="241" t="s">
        <v>1</v>
      </c>
      <c r="I1069" s="243"/>
      <c r="J1069" s="239"/>
      <c r="K1069" s="239"/>
      <c r="L1069" s="244"/>
      <c r="M1069" s="245"/>
      <c r="N1069" s="246"/>
      <c r="O1069" s="246"/>
      <c r="P1069" s="246"/>
      <c r="Q1069" s="246"/>
      <c r="R1069" s="246"/>
      <c r="S1069" s="246"/>
      <c r="T1069" s="247"/>
      <c r="AT1069" s="248" t="s">
        <v>266</v>
      </c>
      <c r="AU1069" s="248" t="s">
        <v>89</v>
      </c>
      <c r="AV1069" s="12" t="s">
        <v>21</v>
      </c>
      <c r="AW1069" s="12" t="s">
        <v>36</v>
      </c>
      <c r="AX1069" s="12" t="s">
        <v>80</v>
      </c>
      <c r="AY1069" s="248" t="s">
        <v>257</v>
      </c>
    </row>
    <row r="1070" spans="2:51" s="13" customFormat="1" ht="12">
      <c r="B1070" s="249"/>
      <c r="C1070" s="250"/>
      <c r="D1070" s="240" t="s">
        <v>266</v>
      </c>
      <c r="E1070" s="251" t="s">
        <v>1</v>
      </c>
      <c r="F1070" s="252" t="s">
        <v>416</v>
      </c>
      <c r="G1070" s="250"/>
      <c r="H1070" s="253">
        <v>-62.894</v>
      </c>
      <c r="I1070" s="254"/>
      <c r="J1070" s="250"/>
      <c r="K1070" s="250"/>
      <c r="L1070" s="255"/>
      <c r="M1070" s="256"/>
      <c r="N1070" s="257"/>
      <c r="O1070" s="257"/>
      <c r="P1070" s="257"/>
      <c r="Q1070" s="257"/>
      <c r="R1070" s="257"/>
      <c r="S1070" s="257"/>
      <c r="T1070" s="258"/>
      <c r="AT1070" s="259" t="s">
        <v>266</v>
      </c>
      <c r="AU1070" s="259" t="s">
        <v>89</v>
      </c>
      <c r="AV1070" s="13" t="s">
        <v>89</v>
      </c>
      <c r="AW1070" s="13" t="s">
        <v>36</v>
      </c>
      <c r="AX1070" s="13" t="s">
        <v>80</v>
      </c>
      <c r="AY1070" s="259" t="s">
        <v>257</v>
      </c>
    </row>
    <row r="1071" spans="2:51" s="14" customFormat="1" ht="12">
      <c r="B1071" s="260"/>
      <c r="C1071" s="261"/>
      <c r="D1071" s="240" t="s">
        <v>266</v>
      </c>
      <c r="E1071" s="262" t="s">
        <v>1</v>
      </c>
      <c r="F1071" s="263" t="s">
        <v>280</v>
      </c>
      <c r="G1071" s="261"/>
      <c r="H1071" s="264">
        <v>209.733</v>
      </c>
      <c r="I1071" s="265"/>
      <c r="J1071" s="261"/>
      <c r="K1071" s="261"/>
      <c r="L1071" s="266"/>
      <c r="M1071" s="267"/>
      <c r="N1071" s="268"/>
      <c r="O1071" s="268"/>
      <c r="P1071" s="268"/>
      <c r="Q1071" s="268"/>
      <c r="R1071" s="268"/>
      <c r="S1071" s="268"/>
      <c r="T1071" s="269"/>
      <c r="AT1071" s="270" t="s">
        <v>266</v>
      </c>
      <c r="AU1071" s="270" t="s">
        <v>89</v>
      </c>
      <c r="AV1071" s="14" t="s">
        <v>130</v>
      </c>
      <c r="AW1071" s="14" t="s">
        <v>36</v>
      </c>
      <c r="AX1071" s="14" t="s">
        <v>80</v>
      </c>
      <c r="AY1071" s="270" t="s">
        <v>257</v>
      </c>
    </row>
    <row r="1072" spans="2:51" s="12" customFormat="1" ht="12">
      <c r="B1072" s="238"/>
      <c r="C1072" s="239"/>
      <c r="D1072" s="240" t="s">
        <v>266</v>
      </c>
      <c r="E1072" s="241" t="s">
        <v>1</v>
      </c>
      <c r="F1072" s="242" t="s">
        <v>417</v>
      </c>
      <c r="G1072" s="239"/>
      <c r="H1072" s="241" t="s">
        <v>1</v>
      </c>
      <c r="I1072" s="243"/>
      <c r="J1072" s="239"/>
      <c r="K1072" s="239"/>
      <c r="L1072" s="244"/>
      <c r="M1072" s="245"/>
      <c r="N1072" s="246"/>
      <c r="O1072" s="246"/>
      <c r="P1072" s="246"/>
      <c r="Q1072" s="246"/>
      <c r="R1072" s="246"/>
      <c r="S1072" s="246"/>
      <c r="T1072" s="247"/>
      <c r="AT1072" s="248" t="s">
        <v>266</v>
      </c>
      <c r="AU1072" s="248" t="s">
        <v>89</v>
      </c>
      <c r="AV1072" s="12" t="s">
        <v>21</v>
      </c>
      <c r="AW1072" s="12" t="s">
        <v>36</v>
      </c>
      <c r="AX1072" s="12" t="s">
        <v>80</v>
      </c>
      <c r="AY1072" s="248" t="s">
        <v>257</v>
      </c>
    </row>
    <row r="1073" spans="2:51" s="13" customFormat="1" ht="12">
      <c r="B1073" s="249"/>
      <c r="C1073" s="250"/>
      <c r="D1073" s="240" t="s">
        <v>266</v>
      </c>
      <c r="E1073" s="251" t="s">
        <v>1</v>
      </c>
      <c r="F1073" s="252" t="s">
        <v>414</v>
      </c>
      <c r="G1073" s="250"/>
      <c r="H1073" s="253">
        <v>272.627</v>
      </c>
      <c r="I1073" s="254"/>
      <c r="J1073" s="250"/>
      <c r="K1073" s="250"/>
      <c r="L1073" s="255"/>
      <c r="M1073" s="256"/>
      <c r="N1073" s="257"/>
      <c r="O1073" s="257"/>
      <c r="P1073" s="257"/>
      <c r="Q1073" s="257"/>
      <c r="R1073" s="257"/>
      <c r="S1073" s="257"/>
      <c r="T1073" s="258"/>
      <c r="AT1073" s="259" t="s">
        <v>266</v>
      </c>
      <c r="AU1073" s="259" t="s">
        <v>89</v>
      </c>
      <c r="AV1073" s="13" t="s">
        <v>89</v>
      </c>
      <c r="AW1073" s="13" t="s">
        <v>36</v>
      </c>
      <c r="AX1073" s="13" t="s">
        <v>80</v>
      </c>
      <c r="AY1073" s="259" t="s">
        <v>257</v>
      </c>
    </row>
    <row r="1074" spans="2:51" s="12" customFormat="1" ht="12">
      <c r="B1074" s="238"/>
      <c r="C1074" s="239"/>
      <c r="D1074" s="240" t="s">
        <v>266</v>
      </c>
      <c r="E1074" s="241" t="s">
        <v>1</v>
      </c>
      <c r="F1074" s="242" t="s">
        <v>418</v>
      </c>
      <c r="G1074" s="239"/>
      <c r="H1074" s="241" t="s">
        <v>1</v>
      </c>
      <c r="I1074" s="243"/>
      <c r="J1074" s="239"/>
      <c r="K1074" s="239"/>
      <c r="L1074" s="244"/>
      <c r="M1074" s="245"/>
      <c r="N1074" s="246"/>
      <c r="O1074" s="246"/>
      <c r="P1074" s="246"/>
      <c r="Q1074" s="246"/>
      <c r="R1074" s="246"/>
      <c r="S1074" s="246"/>
      <c r="T1074" s="247"/>
      <c r="AT1074" s="248" t="s">
        <v>266</v>
      </c>
      <c r="AU1074" s="248" t="s">
        <v>89</v>
      </c>
      <c r="AV1074" s="12" t="s">
        <v>21</v>
      </c>
      <c r="AW1074" s="12" t="s">
        <v>36</v>
      </c>
      <c r="AX1074" s="12" t="s">
        <v>80</v>
      </c>
      <c r="AY1074" s="248" t="s">
        <v>257</v>
      </c>
    </row>
    <row r="1075" spans="2:51" s="13" customFormat="1" ht="12">
      <c r="B1075" s="249"/>
      <c r="C1075" s="250"/>
      <c r="D1075" s="240" t="s">
        <v>266</v>
      </c>
      <c r="E1075" s="251" t="s">
        <v>1</v>
      </c>
      <c r="F1075" s="252" t="s">
        <v>419</v>
      </c>
      <c r="G1075" s="250"/>
      <c r="H1075" s="253">
        <v>-73.307</v>
      </c>
      <c r="I1075" s="254"/>
      <c r="J1075" s="250"/>
      <c r="K1075" s="250"/>
      <c r="L1075" s="255"/>
      <c r="M1075" s="256"/>
      <c r="N1075" s="257"/>
      <c r="O1075" s="257"/>
      <c r="P1075" s="257"/>
      <c r="Q1075" s="257"/>
      <c r="R1075" s="257"/>
      <c r="S1075" s="257"/>
      <c r="T1075" s="258"/>
      <c r="AT1075" s="259" t="s">
        <v>266</v>
      </c>
      <c r="AU1075" s="259" t="s">
        <v>89</v>
      </c>
      <c r="AV1075" s="13" t="s">
        <v>89</v>
      </c>
      <c r="AW1075" s="13" t="s">
        <v>36</v>
      </c>
      <c r="AX1075" s="13" t="s">
        <v>80</v>
      </c>
      <c r="AY1075" s="259" t="s">
        <v>257</v>
      </c>
    </row>
    <row r="1076" spans="2:51" s="14" customFormat="1" ht="12">
      <c r="B1076" s="260"/>
      <c r="C1076" s="261"/>
      <c r="D1076" s="240" t="s">
        <v>266</v>
      </c>
      <c r="E1076" s="262" t="s">
        <v>1</v>
      </c>
      <c r="F1076" s="263" t="s">
        <v>280</v>
      </c>
      <c r="G1076" s="261"/>
      <c r="H1076" s="264">
        <v>199.32</v>
      </c>
      <c r="I1076" s="265"/>
      <c r="J1076" s="261"/>
      <c r="K1076" s="261"/>
      <c r="L1076" s="266"/>
      <c r="M1076" s="267"/>
      <c r="N1076" s="268"/>
      <c r="O1076" s="268"/>
      <c r="P1076" s="268"/>
      <c r="Q1076" s="268"/>
      <c r="R1076" s="268"/>
      <c r="S1076" s="268"/>
      <c r="T1076" s="269"/>
      <c r="AT1076" s="270" t="s">
        <v>266</v>
      </c>
      <c r="AU1076" s="270" t="s">
        <v>89</v>
      </c>
      <c r="AV1076" s="14" t="s">
        <v>130</v>
      </c>
      <c r="AW1076" s="14" t="s">
        <v>36</v>
      </c>
      <c r="AX1076" s="14" t="s">
        <v>80</v>
      </c>
      <c r="AY1076" s="270" t="s">
        <v>257</v>
      </c>
    </row>
    <row r="1077" spans="2:51" s="13" customFormat="1" ht="12">
      <c r="B1077" s="249"/>
      <c r="C1077" s="250"/>
      <c r="D1077" s="240" t="s">
        <v>266</v>
      </c>
      <c r="E1077" s="251" t="s">
        <v>1</v>
      </c>
      <c r="F1077" s="252" t="s">
        <v>1847</v>
      </c>
      <c r="G1077" s="250"/>
      <c r="H1077" s="253">
        <v>300</v>
      </c>
      <c r="I1077" s="254"/>
      <c r="J1077" s="250"/>
      <c r="K1077" s="250"/>
      <c r="L1077" s="255"/>
      <c r="M1077" s="256"/>
      <c r="N1077" s="257"/>
      <c r="O1077" s="257"/>
      <c r="P1077" s="257"/>
      <c r="Q1077" s="257"/>
      <c r="R1077" s="257"/>
      <c r="S1077" s="257"/>
      <c r="T1077" s="258"/>
      <c r="AT1077" s="259" t="s">
        <v>266</v>
      </c>
      <c r="AU1077" s="259" t="s">
        <v>89</v>
      </c>
      <c r="AV1077" s="13" t="s">
        <v>89</v>
      </c>
      <c r="AW1077" s="13" t="s">
        <v>36</v>
      </c>
      <c r="AX1077" s="13" t="s">
        <v>80</v>
      </c>
      <c r="AY1077" s="259" t="s">
        <v>257</v>
      </c>
    </row>
    <row r="1078" spans="2:51" s="14" customFormat="1" ht="12">
      <c r="B1078" s="260"/>
      <c r="C1078" s="261"/>
      <c r="D1078" s="240" t="s">
        <v>266</v>
      </c>
      <c r="E1078" s="262" t="s">
        <v>1</v>
      </c>
      <c r="F1078" s="263" t="s">
        <v>280</v>
      </c>
      <c r="G1078" s="261"/>
      <c r="H1078" s="264">
        <v>300</v>
      </c>
      <c r="I1078" s="265"/>
      <c r="J1078" s="261"/>
      <c r="K1078" s="261"/>
      <c r="L1078" s="266"/>
      <c r="M1078" s="267"/>
      <c r="N1078" s="268"/>
      <c r="O1078" s="268"/>
      <c r="P1078" s="268"/>
      <c r="Q1078" s="268"/>
      <c r="R1078" s="268"/>
      <c r="S1078" s="268"/>
      <c r="T1078" s="269"/>
      <c r="AT1078" s="270" t="s">
        <v>266</v>
      </c>
      <c r="AU1078" s="270" t="s">
        <v>89</v>
      </c>
      <c r="AV1078" s="14" t="s">
        <v>130</v>
      </c>
      <c r="AW1078" s="14" t="s">
        <v>36</v>
      </c>
      <c r="AX1078" s="14" t="s">
        <v>80</v>
      </c>
      <c r="AY1078" s="270" t="s">
        <v>257</v>
      </c>
    </row>
    <row r="1079" spans="2:51" s="13" customFormat="1" ht="12">
      <c r="B1079" s="249"/>
      <c r="C1079" s="250"/>
      <c r="D1079" s="240" t="s">
        <v>266</v>
      </c>
      <c r="E1079" s="251" t="s">
        <v>1</v>
      </c>
      <c r="F1079" s="252" t="s">
        <v>1848</v>
      </c>
      <c r="G1079" s="250"/>
      <c r="H1079" s="253">
        <v>105</v>
      </c>
      <c r="I1079" s="254"/>
      <c r="J1079" s="250"/>
      <c r="K1079" s="250"/>
      <c r="L1079" s="255"/>
      <c r="M1079" s="256"/>
      <c r="N1079" s="257"/>
      <c r="O1079" s="257"/>
      <c r="P1079" s="257"/>
      <c r="Q1079" s="257"/>
      <c r="R1079" s="257"/>
      <c r="S1079" s="257"/>
      <c r="T1079" s="258"/>
      <c r="AT1079" s="259" t="s">
        <v>266</v>
      </c>
      <c r="AU1079" s="259" t="s">
        <v>89</v>
      </c>
      <c r="AV1079" s="13" t="s">
        <v>89</v>
      </c>
      <c r="AW1079" s="13" t="s">
        <v>36</v>
      </c>
      <c r="AX1079" s="13" t="s">
        <v>80</v>
      </c>
      <c r="AY1079" s="259" t="s">
        <v>257</v>
      </c>
    </row>
    <row r="1080" spans="2:51" s="14" customFormat="1" ht="12">
      <c r="B1080" s="260"/>
      <c r="C1080" s="261"/>
      <c r="D1080" s="240" t="s">
        <v>266</v>
      </c>
      <c r="E1080" s="262" t="s">
        <v>1</v>
      </c>
      <c r="F1080" s="263" t="s">
        <v>280</v>
      </c>
      <c r="G1080" s="261"/>
      <c r="H1080" s="264">
        <v>105</v>
      </c>
      <c r="I1080" s="265"/>
      <c r="J1080" s="261"/>
      <c r="K1080" s="261"/>
      <c r="L1080" s="266"/>
      <c r="M1080" s="267"/>
      <c r="N1080" s="268"/>
      <c r="O1080" s="268"/>
      <c r="P1080" s="268"/>
      <c r="Q1080" s="268"/>
      <c r="R1080" s="268"/>
      <c r="S1080" s="268"/>
      <c r="T1080" s="269"/>
      <c r="AT1080" s="270" t="s">
        <v>266</v>
      </c>
      <c r="AU1080" s="270" t="s">
        <v>89</v>
      </c>
      <c r="AV1080" s="14" t="s">
        <v>130</v>
      </c>
      <c r="AW1080" s="14" t="s">
        <v>36</v>
      </c>
      <c r="AX1080" s="14" t="s">
        <v>80</v>
      </c>
      <c r="AY1080" s="270" t="s">
        <v>257</v>
      </c>
    </row>
    <row r="1081" spans="2:51" s="15" customFormat="1" ht="12">
      <c r="B1081" s="271"/>
      <c r="C1081" s="272"/>
      <c r="D1081" s="240" t="s">
        <v>266</v>
      </c>
      <c r="E1081" s="273" t="s">
        <v>118</v>
      </c>
      <c r="F1081" s="274" t="s">
        <v>286</v>
      </c>
      <c r="G1081" s="272"/>
      <c r="H1081" s="275">
        <v>814.053</v>
      </c>
      <c r="I1081" s="276"/>
      <c r="J1081" s="272"/>
      <c r="K1081" s="272"/>
      <c r="L1081" s="277"/>
      <c r="M1081" s="278"/>
      <c r="N1081" s="279"/>
      <c r="O1081" s="279"/>
      <c r="P1081" s="279"/>
      <c r="Q1081" s="279"/>
      <c r="R1081" s="279"/>
      <c r="S1081" s="279"/>
      <c r="T1081" s="280"/>
      <c r="AT1081" s="281" t="s">
        <v>266</v>
      </c>
      <c r="AU1081" s="281" t="s">
        <v>89</v>
      </c>
      <c r="AV1081" s="15" t="s">
        <v>264</v>
      </c>
      <c r="AW1081" s="15" t="s">
        <v>36</v>
      </c>
      <c r="AX1081" s="15" t="s">
        <v>21</v>
      </c>
      <c r="AY1081" s="281" t="s">
        <v>257</v>
      </c>
    </row>
    <row r="1082" spans="2:65" s="1" customFormat="1" ht="24" customHeight="1">
      <c r="B1082" s="38"/>
      <c r="C1082" s="225" t="s">
        <v>1849</v>
      </c>
      <c r="D1082" s="225" t="s">
        <v>259</v>
      </c>
      <c r="E1082" s="226" t="s">
        <v>1850</v>
      </c>
      <c r="F1082" s="227" t="s">
        <v>1851</v>
      </c>
      <c r="G1082" s="228" t="s">
        <v>262</v>
      </c>
      <c r="H1082" s="229">
        <v>814.053</v>
      </c>
      <c r="I1082" s="230"/>
      <c r="J1082" s="231">
        <f>ROUND(I1082*H1082,2)</f>
        <v>0</v>
      </c>
      <c r="K1082" s="227" t="s">
        <v>263</v>
      </c>
      <c r="L1082" s="43"/>
      <c r="M1082" s="232" t="s">
        <v>1</v>
      </c>
      <c r="N1082" s="233" t="s">
        <v>45</v>
      </c>
      <c r="O1082" s="86"/>
      <c r="P1082" s="234">
        <f>O1082*H1082</f>
        <v>0</v>
      </c>
      <c r="Q1082" s="234">
        <v>0.00029</v>
      </c>
      <c r="R1082" s="234">
        <f>Q1082*H1082</f>
        <v>0.23607537</v>
      </c>
      <c r="S1082" s="234">
        <v>0</v>
      </c>
      <c r="T1082" s="235">
        <f>S1082*H1082</f>
        <v>0</v>
      </c>
      <c r="AR1082" s="236" t="s">
        <v>346</v>
      </c>
      <c r="AT1082" s="236" t="s">
        <v>259</v>
      </c>
      <c r="AU1082" s="236" t="s">
        <v>89</v>
      </c>
      <c r="AY1082" s="17" t="s">
        <v>257</v>
      </c>
      <c r="BE1082" s="237">
        <f>IF(N1082="základní",J1082,0)</f>
        <v>0</v>
      </c>
      <c r="BF1082" s="237">
        <f>IF(N1082="snížená",J1082,0)</f>
        <v>0</v>
      </c>
      <c r="BG1082" s="237">
        <f>IF(N1082="zákl. přenesená",J1082,0)</f>
        <v>0</v>
      </c>
      <c r="BH1082" s="237">
        <f>IF(N1082="sníž. přenesená",J1082,0)</f>
        <v>0</v>
      </c>
      <c r="BI1082" s="237">
        <f>IF(N1082="nulová",J1082,0)</f>
        <v>0</v>
      </c>
      <c r="BJ1082" s="17" t="s">
        <v>21</v>
      </c>
      <c r="BK1082" s="237">
        <f>ROUND(I1082*H1082,2)</f>
        <v>0</v>
      </c>
      <c r="BL1082" s="17" t="s">
        <v>346</v>
      </c>
      <c r="BM1082" s="236" t="s">
        <v>1852</v>
      </c>
    </row>
    <row r="1083" spans="2:51" s="13" customFormat="1" ht="12">
      <c r="B1083" s="249"/>
      <c r="C1083" s="250"/>
      <c r="D1083" s="240" t="s">
        <v>266</v>
      </c>
      <c r="E1083" s="251" t="s">
        <v>1</v>
      </c>
      <c r="F1083" s="252" t="s">
        <v>118</v>
      </c>
      <c r="G1083" s="250"/>
      <c r="H1083" s="253">
        <v>814.053</v>
      </c>
      <c r="I1083" s="254"/>
      <c r="J1083" s="250"/>
      <c r="K1083" s="250"/>
      <c r="L1083" s="255"/>
      <c r="M1083" s="256"/>
      <c r="N1083" s="257"/>
      <c r="O1083" s="257"/>
      <c r="P1083" s="257"/>
      <c r="Q1083" s="257"/>
      <c r="R1083" s="257"/>
      <c r="S1083" s="257"/>
      <c r="T1083" s="258"/>
      <c r="AT1083" s="259" t="s">
        <v>266</v>
      </c>
      <c r="AU1083" s="259" t="s">
        <v>89</v>
      </c>
      <c r="AV1083" s="13" t="s">
        <v>89</v>
      </c>
      <c r="AW1083" s="13" t="s">
        <v>36</v>
      </c>
      <c r="AX1083" s="13" t="s">
        <v>80</v>
      </c>
      <c r="AY1083" s="259" t="s">
        <v>257</v>
      </c>
    </row>
    <row r="1084" spans="2:51" s="15" customFormat="1" ht="12">
      <c r="B1084" s="271"/>
      <c r="C1084" s="272"/>
      <c r="D1084" s="240" t="s">
        <v>266</v>
      </c>
      <c r="E1084" s="273" t="s">
        <v>1</v>
      </c>
      <c r="F1084" s="274" t="s">
        <v>286</v>
      </c>
      <c r="G1084" s="272"/>
      <c r="H1084" s="275">
        <v>814.053</v>
      </c>
      <c r="I1084" s="276"/>
      <c r="J1084" s="272"/>
      <c r="K1084" s="272"/>
      <c r="L1084" s="277"/>
      <c r="M1084" s="278"/>
      <c r="N1084" s="279"/>
      <c r="O1084" s="279"/>
      <c r="P1084" s="279"/>
      <c r="Q1084" s="279"/>
      <c r="R1084" s="279"/>
      <c r="S1084" s="279"/>
      <c r="T1084" s="280"/>
      <c r="AT1084" s="281" t="s">
        <v>266</v>
      </c>
      <c r="AU1084" s="281" t="s">
        <v>89</v>
      </c>
      <c r="AV1084" s="15" t="s">
        <v>264</v>
      </c>
      <c r="AW1084" s="15" t="s">
        <v>36</v>
      </c>
      <c r="AX1084" s="15" t="s">
        <v>21</v>
      </c>
      <c r="AY1084" s="281" t="s">
        <v>257</v>
      </c>
    </row>
    <row r="1085" spans="2:63" s="11" customFormat="1" ht="22.8" customHeight="1">
      <c r="B1085" s="209"/>
      <c r="C1085" s="210"/>
      <c r="D1085" s="211" t="s">
        <v>79</v>
      </c>
      <c r="E1085" s="223" t="s">
        <v>1853</v>
      </c>
      <c r="F1085" s="223" t="s">
        <v>1854</v>
      </c>
      <c r="G1085" s="210"/>
      <c r="H1085" s="210"/>
      <c r="I1085" s="213"/>
      <c r="J1085" s="224">
        <f>BK1085</f>
        <v>0</v>
      </c>
      <c r="K1085" s="210"/>
      <c r="L1085" s="215"/>
      <c r="M1085" s="216"/>
      <c r="N1085" s="217"/>
      <c r="O1085" s="217"/>
      <c r="P1085" s="218">
        <f>SUM(P1086:P1088)</f>
        <v>0</v>
      </c>
      <c r="Q1085" s="217"/>
      <c r="R1085" s="218">
        <f>SUM(R1086:R1088)</f>
        <v>0.26</v>
      </c>
      <c r="S1085" s="217"/>
      <c r="T1085" s="219">
        <f>SUM(T1086:T1088)</f>
        <v>0</v>
      </c>
      <c r="AR1085" s="220" t="s">
        <v>89</v>
      </c>
      <c r="AT1085" s="221" t="s">
        <v>79</v>
      </c>
      <c r="AU1085" s="221" t="s">
        <v>21</v>
      </c>
      <c r="AY1085" s="220" t="s">
        <v>257</v>
      </c>
      <c r="BK1085" s="222">
        <f>SUM(BK1086:BK1088)</f>
        <v>0</v>
      </c>
    </row>
    <row r="1086" spans="2:65" s="1" customFormat="1" ht="24" customHeight="1">
      <c r="B1086" s="38"/>
      <c r="C1086" s="225" t="s">
        <v>1855</v>
      </c>
      <c r="D1086" s="225" t="s">
        <v>259</v>
      </c>
      <c r="E1086" s="226" t="s">
        <v>1856</v>
      </c>
      <c r="F1086" s="227" t="s">
        <v>1857</v>
      </c>
      <c r="G1086" s="228" t="s">
        <v>262</v>
      </c>
      <c r="H1086" s="229">
        <v>200</v>
      </c>
      <c r="I1086" s="230"/>
      <c r="J1086" s="231">
        <f>ROUND(I1086*H1086,2)</f>
        <v>0</v>
      </c>
      <c r="K1086" s="227" t="s">
        <v>263</v>
      </c>
      <c r="L1086" s="43"/>
      <c r="M1086" s="232" t="s">
        <v>1</v>
      </c>
      <c r="N1086" s="233" t="s">
        <v>45</v>
      </c>
      <c r="O1086" s="86"/>
      <c r="P1086" s="234">
        <f>O1086*H1086</f>
        <v>0</v>
      </c>
      <c r="Q1086" s="234">
        <v>0</v>
      </c>
      <c r="R1086" s="234">
        <f>Q1086*H1086</f>
        <v>0</v>
      </c>
      <c r="S1086" s="234">
        <v>0</v>
      </c>
      <c r="T1086" s="235">
        <f>S1086*H1086</f>
        <v>0</v>
      </c>
      <c r="AR1086" s="236" t="s">
        <v>346</v>
      </c>
      <c r="AT1086" s="236" t="s">
        <v>259</v>
      </c>
      <c r="AU1086" s="236" t="s">
        <v>89</v>
      </c>
      <c r="AY1086" s="17" t="s">
        <v>257</v>
      </c>
      <c r="BE1086" s="237">
        <f>IF(N1086="základní",J1086,0)</f>
        <v>0</v>
      </c>
      <c r="BF1086" s="237">
        <f>IF(N1086="snížená",J1086,0)</f>
        <v>0</v>
      </c>
      <c r="BG1086" s="237">
        <f>IF(N1086="zákl. přenesená",J1086,0)</f>
        <v>0</v>
      </c>
      <c r="BH1086" s="237">
        <f>IF(N1086="sníž. přenesená",J1086,0)</f>
        <v>0</v>
      </c>
      <c r="BI1086" s="237">
        <f>IF(N1086="nulová",J1086,0)</f>
        <v>0</v>
      </c>
      <c r="BJ1086" s="17" t="s">
        <v>21</v>
      </c>
      <c r="BK1086" s="237">
        <f>ROUND(I1086*H1086,2)</f>
        <v>0</v>
      </c>
      <c r="BL1086" s="17" t="s">
        <v>346</v>
      </c>
      <c r="BM1086" s="236" t="s">
        <v>1858</v>
      </c>
    </row>
    <row r="1087" spans="2:65" s="1" customFormat="1" ht="16.5" customHeight="1">
      <c r="B1087" s="38"/>
      <c r="C1087" s="282" t="s">
        <v>1859</v>
      </c>
      <c r="D1087" s="282" t="s">
        <v>314</v>
      </c>
      <c r="E1087" s="283" t="s">
        <v>1860</v>
      </c>
      <c r="F1087" s="284" t="s">
        <v>1861</v>
      </c>
      <c r="G1087" s="285" t="s">
        <v>262</v>
      </c>
      <c r="H1087" s="286">
        <v>200</v>
      </c>
      <c r="I1087" s="287"/>
      <c r="J1087" s="288">
        <f>ROUND(I1087*H1087,2)</f>
        <v>0</v>
      </c>
      <c r="K1087" s="284" t="s">
        <v>263</v>
      </c>
      <c r="L1087" s="289"/>
      <c r="M1087" s="290" t="s">
        <v>1</v>
      </c>
      <c r="N1087" s="291" t="s">
        <v>45</v>
      </c>
      <c r="O1087" s="86"/>
      <c r="P1087" s="234">
        <f>O1087*H1087</f>
        <v>0</v>
      </c>
      <c r="Q1087" s="234">
        <v>0.0013</v>
      </c>
      <c r="R1087" s="234">
        <f>Q1087*H1087</f>
        <v>0.26</v>
      </c>
      <c r="S1087" s="234">
        <v>0</v>
      </c>
      <c r="T1087" s="235">
        <f>S1087*H1087</f>
        <v>0</v>
      </c>
      <c r="AR1087" s="236" t="s">
        <v>429</v>
      </c>
      <c r="AT1087" s="236" t="s">
        <v>314</v>
      </c>
      <c r="AU1087" s="236" t="s">
        <v>89</v>
      </c>
      <c r="AY1087" s="17" t="s">
        <v>257</v>
      </c>
      <c r="BE1087" s="237">
        <f>IF(N1087="základní",J1087,0)</f>
        <v>0</v>
      </c>
      <c r="BF1087" s="237">
        <f>IF(N1087="snížená",J1087,0)</f>
        <v>0</v>
      </c>
      <c r="BG1087" s="237">
        <f>IF(N1087="zákl. přenesená",J1087,0)</f>
        <v>0</v>
      </c>
      <c r="BH1087" s="237">
        <f>IF(N1087="sníž. přenesená",J1087,0)</f>
        <v>0</v>
      </c>
      <c r="BI1087" s="237">
        <f>IF(N1087="nulová",J1087,0)</f>
        <v>0</v>
      </c>
      <c r="BJ1087" s="17" t="s">
        <v>21</v>
      </c>
      <c r="BK1087" s="237">
        <f>ROUND(I1087*H1087,2)</f>
        <v>0</v>
      </c>
      <c r="BL1087" s="17" t="s">
        <v>346</v>
      </c>
      <c r="BM1087" s="236" t="s">
        <v>1862</v>
      </c>
    </row>
    <row r="1088" spans="2:65" s="1" customFormat="1" ht="24" customHeight="1">
      <c r="B1088" s="38"/>
      <c r="C1088" s="225" t="s">
        <v>1863</v>
      </c>
      <c r="D1088" s="225" t="s">
        <v>259</v>
      </c>
      <c r="E1088" s="226" t="s">
        <v>1864</v>
      </c>
      <c r="F1088" s="227" t="s">
        <v>1865</v>
      </c>
      <c r="G1088" s="228" t="s">
        <v>305</v>
      </c>
      <c r="H1088" s="229">
        <v>0.26</v>
      </c>
      <c r="I1088" s="230"/>
      <c r="J1088" s="231">
        <f>ROUND(I1088*H1088,2)</f>
        <v>0</v>
      </c>
      <c r="K1088" s="227" t="s">
        <v>263</v>
      </c>
      <c r="L1088" s="43"/>
      <c r="M1088" s="232" t="s">
        <v>1</v>
      </c>
      <c r="N1088" s="233" t="s">
        <v>45</v>
      </c>
      <c r="O1088" s="86"/>
      <c r="P1088" s="234">
        <f>O1088*H1088</f>
        <v>0</v>
      </c>
      <c r="Q1088" s="234">
        <v>0</v>
      </c>
      <c r="R1088" s="234">
        <f>Q1088*H1088</f>
        <v>0</v>
      </c>
      <c r="S1088" s="234">
        <v>0</v>
      </c>
      <c r="T1088" s="235">
        <f>S1088*H1088</f>
        <v>0</v>
      </c>
      <c r="AR1088" s="236" t="s">
        <v>346</v>
      </c>
      <c r="AT1088" s="236" t="s">
        <v>259</v>
      </c>
      <c r="AU1088" s="236" t="s">
        <v>89</v>
      </c>
      <c r="AY1088" s="17" t="s">
        <v>257</v>
      </c>
      <c r="BE1088" s="237">
        <f>IF(N1088="základní",J1088,0)</f>
        <v>0</v>
      </c>
      <c r="BF1088" s="237">
        <f>IF(N1088="snížená",J1088,0)</f>
        <v>0</v>
      </c>
      <c r="BG1088" s="237">
        <f>IF(N1088="zákl. přenesená",J1088,0)</f>
        <v>0</v>
      </c>
      <c r="BH1088" s="237">
        <f>IF(N1088="sníž. přenesená",J1088,0)</f>
        <v>0</v>
      </c>
      <c r="BI1088" s="237">
        <f>IF(N1088="nulová",J1088,0)</f>
        <v>0</v>
      </c>
      <c r="BJ1088" s="17" t="s">
        <v>21</v>
      </c>
      <c r="BK1088" s="237">
        <f>ROUND(I1088*H1088,2)</f>
        <v>0</v>
      </c>
      <c r="BL1088" s="17" t="s">
        <v>346</v>
      </c>
      <c r="BM1088" s="236" t="s">
        <v>1866</v>
      </c>
    </row>
    <row r="1089" spans="2:63" s="11" customFormat="1" ht="25.9" customHeight="1">
      <c r="B1089" s="209"/>
      <c r="C1089" s="210"/>
      <c r="D1089" s="211" t="s">
        <v>79</v>
      </c>
      <c r="E1089" s="212" t="s">
        <v>314</v>
      </c>
      <c r="F1089" s="212" t="s">
        <v>1867</v>
      </c>
      <c r="G1089" s="210"/>
      <c r="H1089" s="210"/>
      <c r="I1089" s="213"/>
      <c r="J1089" s="214">
        <f>BK1089</f>
        <v>0</v>
      </c>
      <c r="K1089" s="210"/>
      <c r="L1089" s="215"/>
      <c r="M1089" s="216"/>
      <c r="N1089" s="217"/>
      <c r="O1089" s="217"/>
      <c r="P1089" s="218">
        <f>P1090</f>
        <v>0</v>
      </c>
      <c r="Q1089" s="217"/>
      <c r="R1089" s="218">
        <f>R1090</f>
        <v>0.39896000000000004</v>
      </c>
      <c r="S1089" s="217"/>
      <c r="T1089" s="219">
        <f>T1090</f>
        <v>0.12</v>
      </c>
      <c r="AR1089" s="220" t="s">
        <v>130</v>
      </c>
      <c r="AT1089" s="221" t="s">
        <v>79</v>
      </c>
      <c r="AU1089" s="221" t="s">
        <v>80</v>
      </c>
      <c r="AY1089" s="220" t="s">
        <v>257</v>
      </c>
      <c r="BK1089" s="222">
        <f>BK1090</f>
        <v>0</v>
      </c>
    </row>
    <row r="1090" spans="2:63" s="11" customFormat="1" ht="22.8" customHeight="1">
      <c r="B1090" s="209"/>
      <c r="C1090" s="210"/>
      <c r="D1090" s="211" t="s">
        <v>79</v>
      </c>
      <c r="E1090" s="223" t="s">
        <v>1868</v>
      </c>
      <c r="F1090" s="223" t="s">
        <v>1869</v>
      </c>
      <c r="G1090" s="210"/>
      <c r="H1090" s="210"/>
      <c r="I1090" s="213"/>
      <c r="J1090" s="224">
        <f>BK1090</f>
        <v>0</v>
      </c>
      <c r="K1090" s="210"/>
      <c r="L1090" s="215"/>
      <c r="M1090" s="216"/>
      <c r="N1090" s="217"/>
      <c r="O1090" s="217"/>
      <c r="P1090" s="218">
        <f>SUM(P1091:P1142)</f>
        <v>0</v>
      </c>
      <c r="Q1090" s="217"/>
      <c r="R1090" s="218">
        <f>SUM(R1091:R1142)</f>
        <v>0.39896000000000004</v>
      </c>
      <c r="S1090" s="217"/>
      <c r="T1090" s="219">
        <f>SUM(T1091:T1142)</f>
        <v>0.12</v>
      </c>
      <c r="AR1090" s="220" t="s">
        <v>130</v>
      </c>
      <c r="AT1090" s="221" t="s">
        <v>79</v>
      </c>
      <c r="AU1090" s="221" t="s">
        <v>21</v>
      </c>
      <c r="AY1090" s="220" t="s">
        <v>257</v>
      </c>
      <c r="BK1090" s="222">
        <f>SUM(BK1091:BK1142)</f>
        <v>0</v>
      </c>
    </row>
    <row r="1091" spans="2:65" s="1" customFormat="1" ht="24" customHeight="1">
      <c r="B1091" s="38"/>
      <c r="C1091" s="225" t="s">
        <v>1870</v>
      </c>
      <c r="D1091" s="225" t="s">
        <v>259</v>
      </c>
      <c r="E1091" s="226" t="s">
        <v>1871</v>
      </c>
      <c r="F1091" s="227" t="s">
        <v>1872</v>
      </c>
      <c r="G1091" s="228" t="s">
        <v>773</v>
      </c>
      <c r="H1091" s="229">
        <v>1</v>
      </c>
      <c r="I1091" s="230"/>
      <c r="J1091" s="231">
        <f>ROUND(I1091*H1091,2)</f>
        <v>0</v>
      </c>
      <c r="K1091" s="227" t="s">
        <v>1</v>
      </c>
      <c r="L1091" s="43"/>
      <c r="M1091" s="232" t="s">
        <v>1</v>
      </c>
      <c r="N1091" s="233" t="s">
        <v>45</v>
      </c>
      <c r="O1091" s="86"/>
      <c r="P1091" s="234">
        <f>O1091*H1091</f>
        <v>0</v>
      </c>
      <c r="Q1091" s="234">
        <v>0</v>
      </c>
      <c r="R1091" s="234">
        <f>Q1091*H1091</f>
        <v>0</v>
      </c>
      <c r="S1091" s="234">
        <v>0.12</v>
      </c>
      <c r="T1091" s="235">
        <f>S1091*H1091</f>
        <v>0.12</v>
      </c>
      <c r="AR1091" s="236" t="s">
        <v>264</v>
      </c>
      <c r="AT1091" s="236" t="s">
        <v>259</v>
      </c>
      <c r="AU1091" s="236" t="s">
        <v>89</v>
      </c>
      <c r="AY1091" s="17" t="s">
        <v>257</v>
      </c>
      <c r="BE1091" s="237">
        <f>IF(N1091="základní",J1091,0)</f>
        <v>0</v>
      </c>
      <c r="BF1091" s="237">
        <f>IF(N1091="snížená",J1091,0)</f>
        <v>0</v>
      </c>
      <c r="BG1091" s="237">
        <f>IF(N1091="zákl. přenesená",J1091,0)</f>
        <v>0</v>
      </c>
      <c r="BH1091" s="237">
        <f>IF(N1091="sníž. přenesená",J1091,0)</f>
        <v>0</v>
      </c>
      <c r="BI1091" s="237">
        <f>IF(N1091="nulová",J1091,0)</f>
        <v>0</v>
      </c>
      <c r="BJ1091" s="17" t="s">
        <v>21</v>
      </c>
      <c r="BK1091" s="237">
        <f>ROUND(I1091*H1091,2)</f>
        <v>0</v>
      </c>
      <c r="BL1091" s="17" t="s">
        <v>264</v>
      </c>
      <c r="BM1091" s="236" t="s">
        <v>1873</v>
      </c>
    </row>
    <row r="1092" spans="2:51" s="13" customFormat="1" ht="12">
      <c r="B1092" s="249"/>
      <c r="C1092" s="250"/>
      <c r="D1092" s="240" t="s">
        <v>266</v>
      </c>
      <c r="E1092" s="251" t="s">
        <v>1</v>
      </c>
      <c r="F1092" s="252" t="s">
        <v>1874</v>
      </c>
      <c r="G1092" s="250"/>
      <c r="H1092" s="253">
        <v>1</v>
      </c>
      <c r="I1092" s="254"/>
      <c r="J1092" s="250"/>
      <c r="K1092" s="250"/>
      <c r="L1092" s="255"/>
      <c r="M1092" s="256"/>
      <c r="N1092" s="257"/>
      <c r="O1092" s="257"/>
      <c r="P1092" s="257"/>
      <c r="Q1092" s="257"/>
      <c r="R1092" s="257"/>
      <c r="S1092" s="257"/>
      <c r="T1092" s="258"/>
      <c r="AT1092" s="259" t="s">
        <v>266</v>
      </c>
      <c r="AU1092" s="259" t="s">
        <v>89</v>
      </c>
      <c r="AV1092" s="13" t="s">
        <v>89</v>
      </c>
      <c r="AW1092" s="13" t="s">
        <v>36</v>
      </c>
      <c r="AX1092" s="13" t="s">
        <v>80</v>
      </c>
      <c r="AY1092" s="259" t="s">
        <v>257</v>
      </c>
    </row>
    <row r="1093" spans="2:51" s="15" customFormat="1" ht="12">
      <c r="B1093" s="271"/>
      <c r="C1093" s="272"/>
      <c r="D1093" s="240" t="s">
        <v>266</v>
      </c>
      <c r="E1093" s="273" t="s">
        <v>1</v>
      </c>
      <c r="F1093" s="274" t="s">
        <v>286</v>
      </c>
      <c r="G1093" s="272"/>
      <c r="H1093" s="275">
        <v>1</v>
      </c>
      <c r="I1093" s="276"/>
      <c r="J1093" s="272"/>
      <c r="K1093" s="272"/>
      <c r="L1093" s="277"/>
      <c r="M1093" s="278"/>
      <c r="N1093" s="279"/>
      <c r="O1093" s="279"/>
      <c r="P1093" s="279"/>
      <c r="Q1093" s="279"/>
      <c r="R1093" s="279"/>
      <c r="S1093" s="279"/>
      <c r="T1093" s="280"/>
      <c r="AT1093" s="281" t="s">
        <v>266</v>
      </c>
      <c r="AU1093" s="281" t="s">
        <v>89</v>
      </c>
      <c r="AV1093" s="15" t="s">
        <v>264</v>
      </c>
      <c r="AW1093" s="15" t="s">
        <v>36</v>
      </c>
      <c r="AX1093" s="15" t="s">
        <v>21</v>
      </c>
      <c r="AY1093" s="281" t="s">
        <v>257</v>
      </c>
    </row>
    <row r="1094" spans="2:65" s="1" customFormat="1" ht="24" customHeight="1">
      <c r="B1094" s="38"/>
      <c r="C1094" s="225" t="s">
        <v>1875</v>
      </c>
      <c r="D1094" s="225" t="s">
        <v>259</v>
      </c>
      <c r="E1094" s="226" t="s">
        <v>1876</v>
      </c>
      <c r="F1094" s="227" t="s">
        <v>1877</v>
      </c>
      <c r="G1094" s="228" t="s">
        <v>454</v>
      </c>
      <c r="H1094" s="229">
        <v>16</v>
      </c>
      <c r="I1094" s="230"/>
      <c r="J1094" s="231">
        <f>ROUND(I1094*H1094,2)</f>
        <v>0</v>
      </c>
      <c r="K1094" s="227" t="s">
        <v>263</v>
      </c>
      <c r="L1094" s="43"/>
      <c r="M1094" s="232" t="s">
        <v>1</v>
      </c>
      <c r="N1094" s="233" t="s">
        <v>45</v>
      </c>
      <c r="O1094" s="86"/>
      <c r="P1094" s="234">
        <f>O1094*H1094</f>
        <v>0</v>
      </c>
      <c r="Q1094" s="234">
        <v>0</v>
      </c>
      <c r="R1094" s="234">
        <f>Q1094*H1094</f>
        <v>0</v>
      </c>
      <c r="S1094" s="234">
        <v>0</v>
      </c>
      <c r="T1094" s="235">
        <f>S1094*H1094</f>
        <v>0</v>
      </c>
      <c r="AR1094" s="236" t="s">
        <v>667</v>
      </c>
      <c r="AT1094" s="236" t="s">
        <v>259</v>
      </c>
      <c r="AU1094" s="236" t="s">
        <v>89</v>
      </c>
      <c r="AY1094" s="17" t="s">
        <v>257</v>
      </c>
      <c r="BE1094" s="237">
        <f>IF(N1094="základní",J1094,0)</f>
        <v>0</v>
      </c>
      <c r="BF1094" s="237">
        <f>IF(N1094="snížená",J1094,0)</f>
        <v>0</v>
      </c>
      <c r="BG1094" s="237">
        <f>IF(N1094="zákl. přenesená",J1094,0)</f>
        <v>0</v>
      </c>
      <c r="BH1094" s="237">
        <f>IF(N1094="sníž. přenesená",J1094,0)</f>
        <v>0</v>
      </c>
      <c r="BI1094" s="237">
        <f>IF(N1094="nulová",J1094,0)</f>
        <v>0</v>
      </c>
      <c r="BJ1094" s="17" t="s">
        <v>21</v>
      </c>
      <c r="BK1094" s="237">
        <f>ROUND(I1094*H1094,2)</f>
        <v>0</v>
      </c>
      <c r="BL1094" s="17" t="s">
        <v>667</v>
      </c>
      <c r="BM1094" s="236" t="s">
        <v>1878</v>
      </c>
    </row>
    <row r="1095" spans="2:51" s="13" customFormat="1" ht="12">
      <c r="B1095" s="249"/>
      <c r="C1095" s="250"/>
      <c r="D1095" s="240" t="s">
        <v>266</v>
      </c>
      <c r="E1095" s="251" t="s">
        <v>1</v>
      </c>
      <c r="F1095" s="252" t="s">
        <v>346</v>
      </c>
      <c r="G1095" s="250"/>
      <c r="H1095" s="253">
        <v>16</v>
      </c>
      <c r="I1095" s="254"/>
      <c r="J1095" s="250"/>
      <c r="K1095" s="250"/>
      <c r="L1095" s="255"/>
      <c r="M1095" s="256"/>
      <c r="N1095" s="257"/>
      <c r="O1095" s="257"/>
      <c r="P1095" s="257"/>
      <c r="Q1095" s="257"/>
      <c r="R1095" s="257"/>
      <c r="S1095" s="257"/>
      <c r="T1095" s="258"/>
      <c r="AT1095" s="259" t="s">
        <v>266</v>
      </c>
      <c r="AU1095" s="259" t="s">
        <v>89</v>
      </c>
      <c r="AV1095" s="13" t="s">
        <v>89</v>
      </c>
      <c r="AW1095" s="13" t="s">
        <v>36</v>
      </c>
      <c r="AX1095" s="13" t="s">
        <v>80</v>
      </c>
      <c r="AY1095" s="259" t="s">
        <v>257</v>
      </c>
    </row>
    <row r="1096" spans="2:51" s="15" customFormat="1" ht="12">
      <c r="B1096" s="271"/>
      <c r="C1096" s="272"/>
      <c r="D1096" s="240" t="s">
        <v>266</v>
      </c>
      <c r="E1096" s="273" t="s">
        <v>1</v>
      </c>
      <c r="F1096" s="274" t="s">
        <v>286</v>
      </c>
      <c r="G1096" s="272"/>
      <c r="H1096" s="275">
        <v>16</v>
      </c>
      <c r="I1096" s="276"/>
      <c r="J1096" s="272"/>
      <c r="K1096" s="272"/>
      <c r="L1096" s="277"/>
      <c r="M1096" s="278"/>
      <c r="N1096" s="279"/>
      <c r="O1096" s="279"/>
      <c r="P1096" s="279"/>
      <c r="Q1096" s="279"/>
      <c r="R1096" s="279"/>
      <c r="S1096" s="279"/>
      <c r="T1096" s="280"/>
      <c r="AT1096" s="281" t="s">
        <v>266</v>
      </c>
      <c r="AU1096" s="281" t="s">
        <v>89</v>
      </c>
      <c r="AV1096" s="15" t="s">
        <v>264</v>
      </c>
      <c r="AW1096" s="15" t="s">
        <v>36</v>
      </c>
      <c r="AX1096" s="15" t="s">
        <v>21</v>
      </c>
      <c r="AY1096" s="281" t="s">
        <v>257</v>
      </c>
    </row>
    <row r="1097" spans="2:65" s="1" customFormat="1" ht="16.5" customHeight="1">
      <c r="B1097" s="38"/>
      <c r="C1097" s="282" t="s">
        <v>1879</v>
      </c>
      <c r="D1097" s="282" t="s">
        <v>314</v>
      </c>
      <c r="E1097" s="283" t="s">
        <v>1880</v>
      </c>
      <c r="F1097" s="284" t="s">
        <v>1881</v>
      </c>
      <c r="G1097" s="285" t="s">
        <v>328</v>
      </c>
      <c r="H1097" s="286">
        <v>7.36</v>
      </c>
      <c r="I1097" s="287"/>
      <c r="J1097" s="288">
        <f>ROUND(I1097*H1097,2)</f>
        <v>0</v>
      </c>
      <c r="K1097" s="284" t="s">
        <v>263</v>
      </c>
      <c r="L1097" s="289"/>
      <c r="M1097" s="290" t="s">
        <v>1</v>
      </c>
      <c r="N1097" s="291" t="s">
        <v>45</v>
      </c>
      <c r="O1097" s="86"/>
      <c r="P1097" s="234">
        <f>O1097*H1097</f>
        <v>0</v>
      </c>
      <c r="Q1097" s="234">
        <v>0.001</v>
      </c>
      <c r="R1097" s="234">
        <f>Q1097*H1097</f>
        <v>0.00736</v>
      </c>
      <c r="S1097" s="234">
        <v>0</v>
      </c>
      <c r="T1097" s="235">
        <f>S1097*H1097</f>
        <v>0</v>
      </c>
      <c r="AR1097" s="236" t="s">
        <v>988</v>
      </c>
      <c r="AT1097" s="236" t="s">
        <v>314</v>
      </c>
      <c r="AU1097" s="236" t="s">
        <v>89</v>
      </c>
      <c r="AY1097" s="17" t="s">
        <v>257</v>
      </c>
      <c r="BE1097" s="237">
        <f>IF(N1097="základní",J1097,0)</f>
        <v>0</v>
      </c>
      <c r="BF1097" s="237">
        <f>IF(N1097="snížená",J1097,0)</f>
        <v>0</v>
      </c>
      <c r="BG1097" s="237">
        <f>IF(N1097="zákl. přenesená",J1097,0)</f>
        <v>0</v>
      </c>
      <c r="BH1097" s="237">
        <f>IF(N1097="sníž. přenesená",J1097,0)</f>
        <v>0</v>
      </c>
      <c r="BI1097" s="237">
        <f>IF(N1097="nulová",J1097,0)</f>
        <v>0</v>
      </c>
      <c r="BJ1097" s="17" t="s">
        <v>21</v>
      </c>
      <c r="BK1097" s="237">
        <f>ROUND(I1097*H1097,2)</f>
        <v>0</v>
      </c>
      <c r="BL1097" s="17" t="s">
        <v>988</v>
      </c>
      <c r="BM1097" s="236" t="s">
        <v>1882</v>
      </c>
    </row>
    <row r="1098" spans="2:51" s="13" customFormat="1" ht="12">
      <c r="B1098" s="249"/>
      <c r="C1098" s="250"/>
      <c r="D1098" s="240" t="s">
        <v>266</v>
      </c>
      <c r="E1098" s="251" t="s">
        <v>1</v>
      </c>
      <c r="F1098" s="252" t="s">
        <v>1883</v>
      </c>
      <c r="G1098" s="250"/>
      <c r="H1098" s="253">
        <v>7.36</v>
      </c>
      <c r="I1098" s="254"/>
      <c r="J1098" s="250"/>
      <c r="K1098" s="250"/>
      <c r="L1098" s="255"/>
      <c r="M1098" s="256"/>
      <c r="N1098" s="257"/>
      <c r="O1098" s="257"/>
      <c r="P1098" s="257"/>
      <c r="Q1098" s="257"/>
      <c r="R1098" s="257"/>
      <c r="S1098" s="257"/>
      <c r="T1098" s="258"/>
      <c r="AT1098" s="259" t="s">
        <v>266</v>
      </c>
      <c r="AU1098" s="259" t="s">
        <v>89</v>
      </c>
      <c r="AV1098" s="13" t="s">
        <v>89</v>
      </c>
      <c r="AW1098" s="13" t="s">
        <v>36</v>
      </c>
      <c r="AX1098" s="13" t="s">
        <v>21</v>
      </c>
      <c r="AY1098" s="259" t="s">
        <v>257</v>
      </c>
    </row>
    <row r="1099" spans="2:65" s="1" customFormat="1" ht="24" customHeight="1">
      <c r="B1099" s="38"/>
      <c r="C1099" s="225" t="s">
        <v>1884</v>
      </c>
      <c r="D1099" s="225" t="s">
        <v>259</v>
      </c>
      <c r="E1099" s="226" t="s">
        <v>1885</v>
      </c>
      <c r="F1099" s="227" t="s">
        <v>1886</v>
      </c>
      <c r="G1099" s="228" t="s">
        <v>454</v>
      </c>
      <c r="H1099" s="229">
        <v>306</v>
      </c>
      <c r="I1099" s="230"/>
      <c r="J1099" s="231">
        <f>ROUND(I1099*H1099,2)</f>
        <v>0</v>
      </c>
      <c r="K1099" s="227" t="s">
        <v>263</v>
      </c>
      <c r="L1099" s="43"/>
      <c r="M1099" s="232" t="s">
        <v>1</v>
      </c>
      <c r="N1099" s="233" t="s">
        <v>45</v>
      </c>
      <c r="O1099" s="86"/>
      <c r="P1099" s="234">
        <f>O1099*H1099</f>
        <v>0</v>
      </c>
      <c r="Q1099" s="234">
        <v>0</v>
      </c>
      <c r="R1099" s="234">
        <f>Q1099*H1099</f>
        <v>0</v>
      </c>
      <c r="S1099" s="234">
        <v>0</v>
      </c>
      <c r="T1099" s="235">
        <f>S1099*H1099</f>
        <v>0</v>
      </c>
      <c r="AR1099" s="236" t="s">
        <v>667</v>
      </c>
      <c r="AT1099" s="236" t="s">
        <v>259</v>
      </c>
      <c r="AU1099" s="236" t="s">
        <v>89</v>
      </c>
      <c r="AY1099" s="17" t="s">
        <v>257</v>
      </c>
      <c r="BE1099" s="237">
        <f>IF(N1099="základní",J1099,0)</f>
        <v>0</v>
      </c>
      <c r="BF1099" s="237">
        <f>IF(N1099="snížená",J1099,0)</f>
        <v>0</v>
      </c>
      <c r="BG1099" s="237">
        <f>IF(N1099="zákl. přenesená",J1099,0)</f>
        <v>0</v>
      </c>
      <c r="BH1099" s="237">
        <f>IF(N1099="sníž. přenesená",J1099,0)</f>
        <v>0</v>
      </c>
      <c r="BI1099" s="237">
        <f>IF(N1099="nulová",J1099,0)</f>
        <v>0</v>
      </c>
      <c r="BJ1099" s="17" t="s">
        <v>21</v>
      </c>
      <c r="BK1099" s="237">
        <f>ROUND(I1099*H1099,2)</f>
        <v>0</v>
      </c>
      <c r="BL1099" s="17" t="s">
        <v>667</v>
      </c>
      <c r="BM1099" s="236" t="s">
        <v>1887</v>
      </c>
    </row>
    <row r="1100" spans="2:51" s="13" customFormat="1" ht="12">
      <c r="B1100" s="249"/>
      <c r="C1100" s="250"/>
      <c r="D1100" s="240" t="s">
        <v>266</v>
      </c>
      <c r="E1100" s="251" t="s">
        <v>1</v>
      </c>
      <c r="F1100" s="252" t="s">
        <v>178</v>
      </c>
      <c r="G1100" s="250"/>
      <c r="H1100" s="253">
        <v>306</v>
      </c>
      <c r="I1100" s="254"/>
      <c r="J1100" s="250"/>
      <c r="K1100" s="250"/>
      <c r="L1100" s="255"/>
      <c r="M1100" s="256"/>
      <c r="N1100" s="257"/>
      <c r="O1100" s="257"/>
      <c r="P1100" s="257"/>
      <c r="Q1100" s="257"/>
      <c r="R1100" s="257"/>
      <c r="S1100" s="257"/>
      <c r="T1100" s="258"/>
      <c r="AT1100" s="259" t="s">
        <v>266</v>
      </c>
      <c r="AU1100" s="259" t="s">
        <v>89</v>
      </c>
      <c r="AV1100" s="13" t="s">
        <v>89</v>
      </c>
      <c r="AW1100" s="13" t="s">
        <v>36</v>
      </c>
      <c r="AX1100" s="13" t="s">
        <v>80</v>
      </c>
      <c r="AY1100" s="259" t="s">
        <v>257</v>
      </c>
    </row>
    <row r="1101" spans="2:51" s="15" customFormat="1" ht="12">
      <c r="B1101" s="271"/>
      <c r="C1101" s="272"/>
      <c r="D1101" s="240" t="s">
        <v>266</v>
      </c>
      <c r="E1101" s="273" t="s">
        <v>176</v>
      </c>
      <c r="F1101" s="274" t="s">
        <v>286</v>
      </c>
      <c r="G1101" s="272"/>
      <c r="H1101" s="275">
        <v>306</v>
      </c>
      <c r="I1101" s="276"/>
      <c r="J1101" s="272"/>
      <c r="K1101" s="272"/>
      <c r="L1101" s="277"/>
      <c r="M1101" s="278"/>
      <c r="N1101" s="279"/>
      <c r="O1101" s="279"/>
      <c r="P1101" s="279"/>
      <c r="Q1101" s="279"/>
      <c r="R1101" s="279"/>
      <c r="S1101" s="279"/>
      <c r="T1101" s="280"/>
      <c r="AT1101" s="281" t="s">
        <v>266</v>
      </c>
      <c r="AU1101" s="281" t="s">
        <v>89</v>
      </c>
      <c r="AV1101" s="15" t="s">
        <v>264</v>
      </c>
      <c r="AW1101" s="15" t="s">
        <v>36</v>
      </c>
      <c r="AX1101" s="15" t="s">
        <v>21</v>
      </c>
      <c r="AY1101" s="281" t="s">
        <v>257</v>
      </c>
    </row>
    <row r="1102" spans="2:65" s="1" customFormat="1" ht="16.5" customHeight="1">
      <c r="B1102" s="38"/>
      <c r="C1102" s="282" t="s">
        <v>1888</v>
      </c>
      <c r="D1102" s="282" t="s">
        <v>314</v>
      </c>
      <c r="E1102" s="283" t="s">
        <v>1889</v>
      </c>
      <c r="F1102" s="284" t="s">
        <v>1890</v>
      </c>
      <c r="G1102" s="285" t="s">
        <v>328</v>
      </c>
      <c r="H1102" s="286">
        <v>128.52</v>
      </c>
      <c r="I1102" s="287"/>
      <c r="J1102" s="288">
        <f>ROUND(I1102*H1102,2)</f>
        <v>0</v>
      </c>
      <c r="K1102" s="284" t="s">
        <v>263</v>
      </c>
      <c r="L1102" s="289"/>
      <c r="M1102" s="290" t="s">
        <v>1</v>
      </c>
      <c r="N1102" s="291" t="s">
        <v>45</v>
      </c>
      <c r="O1102" s="86"/>
      <c r="P1102" s="234">
        <f>O1102*H1102</f>
        <v>0</v>
      </c>
      <c r="Q1102" s="234">
        <v>0.001</v>
      </c>
      <c r="R1102" s="234">
        <f>Q1102*H1102</f>
        <v>0.12852000000000002</v>
      </c>
      <c r="S1102" s="234">
        <v>0</v>
      </c>
      <c r="T1102" s="235">
        <f>S1102*H1102</f>
        <v>0</v>
      </c>
      <c r="AR1102" s="236" t="s">
        <v>988</v>
      </c>
      <c r="AT1102" s="236" t="s">
        <v>314</v>
      </c>
      <c r="AU1102" s="236" t="s">
        <v>89</v>
      </c>
      <c r="AY1102" s="17" t="s">
        <v>257</v>
      </c>
      <c r="BE1102" s="237">
        <f>IF(N1102="základní",J1102,0)</f>
        <v>0</v>
      </c>
      <c r="BF1102" s="237">
        <f>IF(N1102="snížená",J1102,0)</f>
        <v>0</v>
      </c>
      <c r="BG1102" s="237">
        <f>IF(N1102="zákl. přenesená",J1102,0)</f>
        <v>0</v>
      </c>
      <c r="BH1102" s="237">
        <f>IF(N1102="sníž. přenesená",J1102,0)</f>
        <v>0</v>
      </c>
      <c r="BI1102" s="237">
        <f>IF(N1102="nulová",J1102,0)</f>
        <v>0</v>
      </c>
      <c r="BJ1102" s="17" t="s">
        <v>21</v>
      </c>
      <c r="BK1102" s="237">
        <f>ROUND(I1102*H1102,2)</f>
        <v>0</v>
      </c>
      <c r="BL1102" s="17" t="s">
        <v>988</v>
      </c>
      <c r="BM1102" s="236" t="s">
        <v>1891</v>
      </c>
    </row>
    <row r="1103" spans="2:51" s="13" customFormat="1" ht="12">
      <c r="B1103" s="249"/>
      <c r="C1103" s="250"/>
      <c r="D1103" s="240" t="s">
        <v>266</v>
      </c>
      <c r="E1103" s="251" t="s">
        <v>1</v>
      </c>
      <c r="F1103" s="252" t="s">
        <v>1892</v>
      </c>
      <c r="G1103" s="250"/>
      <c r="H1103" s="253">
        <v>128.52</v>
      </c>
      <c r="I1103" s="254"/>
      <c r="J1103" s="250"/>
      <c r="K1103" s="250"/>
      <c r="L1103" s="255"/>
      <c r="M1103" s="256"/>
      <c r="N1103" s="257"/>
      <c r="O1103" s="257"/>
      <c r="P1103" s="257"/>
      <c r="Q1103" s="257"/>
      <c r="R1103" s="257"/>
      <c r="S1103" s="257"/>
      <c r="T1103" s="258"/>
      <c r="AT1103" s="259" t="s">
        <v>266</v>
      </c>
      <c r="AU1103" s="259" t="s">
        <v>89</v>
      </c>
      <c r="AV1103" s="13" t="s">
        <v>89</v>
      </c>
      <c r="AW1103" s="13" t="s">
        <v>36</v>
      </c>
      <c r="AX1103" s="13" t="s">
        <v>80</v>
      </c>
      <c r="AY1103" s="259" t="s">
        <v>257</v>
      </c>
    </row>
    <row r="1104" spans="2:51" s="15" customFormat="1" ht="12">
      <c r="B1104" s="271"/>
      <c r="C1104" s="272"/>
      <c r="D1104" s="240" t="s">
        <v>266</v>
      </c>
      <c r="E1104" s="273" t="s">
        <v>1</v>
      </c>
      <c r="F1104" s="274" t="s">
        <v>286</v>
      </c>
      <c r="G1104" s="272"/>
      <c r="H1104" s="275">
        <v>128.52</v>
      </c>
      <c r="I1104" s="276"/>
      <c r="J1104" s="272"/>
      <c r="K1104" s="272"/>
      <c r="L1104" s="277"/>
      <c r="M1104" s="278"/>
      <c r="N1104" s="279"/>
      <c r="O1104" s="279"/>
      <c r="P1104" s="279"/>
      <c r="Q1104" s="279"/>
      <c r="R1104" s="279"/>
      <c r="S1104" s="279"/>
      <c r="T1104" s="280"/>
      <c r="AT1104" s="281" t="s">
        <v>266</v>
      </c>
      <c r="AU1104" s="281" t="s">
        <v>89</v>
      </c>
      <c r="AV1104" s="15" t="s">
        <v>264</v>
      </c>
      <c r="AW1104" s="15" t="s">
        <v>36</v>
      </c>
      <c r="AX1104" s="15" t="s">
        <v>21</v>
      </c>
      <c r="AY1104" s="281" t="s">
        <v>257</v>
      </c>
    </row>
    <row r="1105" spans="2:65" s="1" customFormat="1" ht="16.5" customHeight="1">
      <c r="B1105" s="38"/>
      <c r="C1105" s="282" t="s">
        <v>1893</v>
      </c>
      <c r="D1105" s="282" t="s">
        <v>314</v>
      </c>
      <c r="E1105" s="283" t="s">
        <v>1894</v>
      </c>
      <c r="F1105" s="284" t="s">
        <v>1895</v>
      </c>
      <c r="G1105" s="285" t="s">
        <v>661</v>
      </c>
      <c r="H1105" s="286">
        <v>180</v>
      </c>
      <c r="I1105" s="287"/>
      <c r="J1105" s="288">
        <f>ROUND(I1105*H1105,2)</f>
        <v>0</v>
      </c>
      <c r="K1105" s="284" t="s">
        <v>263</v>
      </c>
      <c r="L1105" s="289"/>
      <c r="M1105" s="290" t="s">
        <v>1</v>
      </c>
      <c r="N1105" s="291" t="s">
        <v>45</v>
      </c>
      <c r="O1105" s="86"/>
      <c r="P1105" s="234">
        <f>O1105*H1105</f>
        <v>0</v>
      </c>
      <c r="Q1105" s="234">
        <v>0.00014</v>
      </c>
      <c r="R1105" s="234">
        <f>Q1105*H1105</f>
        <v>0.025199999999999997</v>
      </c>
      <c r="S1105" s="234">
        <v>0</v>
      </c>
      <c r="T1105" s="235">
        <f>S1105*H1105</f>
        <v>0</v>
      </c>
      <c r="AR1105" s="236" t="s">
        <v>988</v>
      </c>
      <c r="AT1105" s="236" t="s">
        <v>314</v>
      </c>
      <c r="AU1105" s="236" t="s">
        <v>89</v>
      </c>
      <c r="AY1105" s="17" t="s">
        <v>257</v>
      </c>
      <c r="BE1105" s="237">
        <f>IF(N1105="základní",J1105,0)</f>
        <v>0</v>
      </c>
      <c r="BF1105" s="237">
        <f>IF(N1105="snížená",J1105,0)</f>
        <v>0</v>
      </c>
      <c r="BG1105" s="237">
        <f>IF(N1105="zákl. přenesená",J1105,0)</f>
        <v>0</v>
      </c>
      <c r="BH1105" s="237">
        <f>IF(N1105="sníž. přenesená",J1105,0)</f>
        <v>0</v>
      </c>
      <c r="BI1105" s="237">
        <f>IF(N1105="nulová",J1105,0)</f>
        <v>0</v>
      </c>
      <c r="BJ1105" s="17" t="s">
        <v>21</v>
      </c>
      <c r="BK1105" s="237">
        <f>ROUND(I1105*H1105,2)</f>
        <v>0</v>
      </c>
      <c r="BL1105" s="17" t="s">
        <v>988</v>
      </c>
      <c r="BM1105" s="236" t="s">
        <v>1896</v>
      </c>
    </row>
    <row r="1106" spans="2:65" s="1" customFormat="1" ht="16.5" customHeight="1">
      <c r="B1106" s="38"/>
      <c r="C1106" s="225" t="s">
        <v>1897</v>
      </c>
      <c r="D1106" s="225" t="s">
        <v>259</v>
      </c>
      <c r="E1106" s="226" t="s">
        <v>1898</v>
      </c>
      <c r="F1106" s="227" t="s">
        <v>1899</v>
      </c>
      <c r="G1106" s="228" t="s">
        <v>661</v>
      </c>
      <c r="H1106" s="229">
        <v>20</v>
      </c>
      <c r="I1106" s="230"/>
      <c r="J1106" s="231">
        <f>ROUND(I1106*H1106,2)</f>
        <v>0</v>
      </c>
      <c r="K1106" s="227" t="s">
        <v>263</v>
      </c>
      <c r="L1106" s="43"/>
      <c r="M1106" s="232" t="s">
        <v>1</v>
      </c>
      <c r="N1106" s="233" t="s">
        <v>45</v>
      </c>
      <c r="O1106" s="86"/>
      <c r="P1106" s="234">
        <f>O1106*H1106</f>
        <v>0</v>
      </c>
      <c r="Q1106" s="234">
        <v>0</v>
      </c>
      <c r="R1106" s="234">
        <f>Q1106*H1106</f>
        <v>0</v>
      </c>
      <c r="S1106" s="234">
        <v>0</v>
      </c>
      <c r="T1106" s="235">
        <f>S1106*H1106</f>
        <v>0</v>
      </c>
      <c r="AR1106" s="236" t="s">
        <v>667</v>
      </c>
      <c r="AT1106" s="236" t="s">
        <v>259</v>
      </c>
      <c r="AU1106" s="236" t="s">
        <v>89</v>
      </c>
      <c r="AY1106" s="17" t="s">
        <v>257</v>
      </c>
      <c r="BE1106" s="237">
        <f>IF(N1106="základní",J1106,0)</f>
        <v>0</v>
      </c>
      <c r="BF1106" s="237">
        <f>IF(N1106="snížená",J1106,0)</f>
        <v>0</v>
      </c>
      <c r="BG1106" s="237">
        <f>IF(N1106="zákl. přenesená",J1106,0)</f>
        <v>0</v>
      </c>
      <c r="BH1106" s="237">
        <f>IF(N1106="sníž. přenesená",J1106,0)</f>
        <v>0</v>
      </c>
      <c r="BI1106" s="237">
        <f>IF(N1106="nulová",J1106,0)</f>
        <v>0</v>
      </c>
      <c r="BJ1106" s="17" t="s">
        <v>21</v>
      </c>
      <c r="BK1106" s="237">
        <f>ROUND(I1106*H1106,2)</f>
        <v>0</v>
      </c>
      <c r="BL1106" s="17" t="s">
        <v>667</v>
      </c>
      <c r="BM1106" s="236" t="s">
        <v>1900</v>
      </c>
    </row>
    <row r="1107" spans="2:65" s="1" customFormat="1" ht="16.5" customHeight="1">
      <c r="B1107" s="38"/>
      <c r="C1107" s="282" t="s">
        <v>1901</v>
      </c>
      <c r="D1107" s="282" t="s">
        <v>314</v>
      </c>
      <c r="E1107" s="283" t="s">
        <v>1902</v>
      </c>
      <c r="F1107" s="284" t="s">
        <v>1903</v>
      </c>
      <c r="G1107" s="285" t="s">
        <v>661</v>
      </c>
      <c r="H1107" s="286">
        <v>20</v>
      </c>
      <c r="I1107" s="287"/>
      <c r="J1107" s="288">
        <f>ROUND(I1107*H1107,2)</f>
        <v>0</v>
      </c>
      <c r="K1107" s="284" t="s">
        <v>263</v>
      </c>
      <c r="L1107" s="289"/>
      <c r="M1107" s="290" t="s">
        <v>1</v>
      </c>
      <c r="N1107" s="291" t="s">
        <v>45</v>
      </c>
      <c r="O1107" s="86"/>
      <c r="P1107" s="234">
        <f>O1107*H1107</f>
        <v>0</v>
      </c>
      <c r="Q1107" s="234">
        <v>0.003</v>
      </c>
      <c r="R1107" s="234">
        <f>Q1107*H1107</f>
        <v>0.06</v>
      </c>
      <c r="S1107" s="234">
        <v>0</v>
      </c>
      <c r="T1107" s="235">
        <f>S1107*H1107</f>
        <v>0</v>
      </c>
      <c r="AR1107" s="236" t="s">
        <v>988</v>
      </c>
      <c r="AT1107" s="236" t="s">
        <v>314</v>
      </c>
      <c r="AU1107" s="236" t="s">
        <v>89</v>
      </c>
      <c r="AY1107" s="17" t="s">
        <v>257</v>
      </c>
      <c r="BE1107" s="237">
        <f>IF(N1107="základní",J1107,0)</f>
        <v>0</v>
      </c>
      <c r="BF1107" s="237">
        <f>IF(N1107="snížená",J1107,0)</f>
        <v>0</v>
      </c>
      <c r="BG1107" s="237">
        <f>IF(N1107="zákl. přenesená",J1107,0)</f>
        <v>0</v>
      </c>
      <c r="BH1107" s="237">
        <f>IF(N1107="sníž. přenesená",J1107,0)</f>
        <v>0</v>
      </c>
      <c r="BI1107" s="237">
        <f>IF(N1107="nulová",J1107,0)</f>
        <v>0</v>
      </c>
      <c r="BJ1107" s="17" t="s">
        <v>21</v>
      </c>
      <c r="BK1107" s="237">
        <f>ROUND(I1107*H1107,2)</f>
        <v>0</v>
      </c>
      <c r="BL1107" s="17" t="s">
        <v>988</v>
      </c>
      <c r="BM1107" s="236" t="s">
        <v>1904</v>
      </c>
    </row>
    <row r="1108" spans="2:65" s="1" customFormat="1" ht="24" customHeight="1">
      <c r="B1108" s="38"/>
      <c r="C1108" s="225" t="s">
        <v>1905</v>
      </c>
      <c r="D1108" s="225" t="s">
        <v>259</v>
      </c>
      <c r="E1108" s="226" t="s">
        <v>1906</v>
      </c>
      <c r="F1108" s="227" t="s">
        <v>1907</v>
      </c>
      <c r="G1108" s="228" t="s">
        <v>661</v>
      </c>
      <c r="H1108" s="229">
        <v>12</v>
      </c>
      <c r="I1108" s="230"/>
      <c r="J1108" s="231">
        <f>ROUND(I1108*H1108,2)</f>
        <v>0</v>
      </c>
      <c r="K1108" s="227" t="s">
        <v>263</v>
      </c>
      <c r="L1108" s="43"/>
      <c r="M1108" s="232" t="s">
        <v>1</v>
      </c>
      <c r="N1108" s="233" t="s">
        <v>45</v>
      </c>
      <c r="O1108" s="86"/>
      <c r="P1108" s="234">
        <f>O1108*H1108</f>
        <v>0</v>
      </c>
      <c r="Q1108" s="234">
        <v>0</v>
      </c>
      <c r="R1108" s="234">
        <f>Q1108*H1108</f>
        <v>0</v>
      </c>
      <c r="S1108" s="234">
        <v>0</v>
      </c>
      <c r="T1108" s="235">
        <f>S1108*H1108</f>
        <v>0</v>
      </c>
      <c r="AR1108" s="236" t="s">
        <v>667</v>
      </c>
      <c r="AT1108" s="236" t="s">
        <v>259</v>
      </c>
      <c r="AU1108" s="236" t="s">
        <v>89</v>
      </c>
      <c r="AY1108" s="17" t="s">
        <v>257</v>
      </c>
      <c r="BE1108" s="237">
        <f>IF(N1108="základní",J1108,0)</f>
        <v>0</v>
      </c>
      <c r="BF1108" s="237">
        <f>IF(N1108="snížená",J1108,0)</f>
        <v>0</v>
      </c>
      <c r="BG1108" s="237">
        <f>IF(N1108="zákl. přenesená",J1108,0)</f>
        <v>0</v>
      </c>
      <c r="BH1108" s="237">
        <f>IF(N1108="sníž. přenesená",J1108,0)</f>
        <v>0</v>
      </c>
      <c r="BI1108" s="237">
        <f>IF(N1108="nulová",J1108,0)</f>
        <v>0</v>
      </c>
      <c r="BJ1108" s="17" t="s">
        <v>21</v>
      </c>
      <c r="BK1108" s="237">
        <f>ROUND(I1108*H1108,2)</f>
        <v>0</v>
      </c>
      <c r="BL1108" s="17" t="s">
        <v>667</v>
      </c>
      <c r="BM1108" s="236" t="s">
        <v>1908</v>
      </c>
    </row>
    <row r="1109" spans="2:51" s="13" customFormat="1" ht="12">
      <c r="B1109" s="249"/>
      <c r="C1109" s="250"/>
      <c r="D1109" s="240" t="s">
        <v>266</v>
      </c>
      <c r="E1109" s="251" t="s">
        <v>1</v>
      </c>
      <c r="F1109" s="252" t="s">
        <v>1909</v>
      </c>
      <c r="G1109" s="250"/>
      <c r="H1109" s="253">
        <v>12</v>
      </c>
      <c r="I1109" s="254"/>
      <c r="J1109" s="250"/>
      <c r="K1109" s="250"/>
      <c r="L1109" s="255"/>
      <c r="M1109" s="256"/>
      <c r="N1109" s="257"/>
      <c r="O1109" s="257"/>
      <c r="P1109" s="257"/>
      <c r="Q1109" s="257"/>
      <c r="R1109" s="257"/>
      <c r="S1109" s="257"/>
      <c r="T1109" s="258"/>
      <c r="AT1109" s="259" t="s">
        <v>266</v>
      </c>
      <c r="AU1109" s="259" t="s">
        <v>89</v>
      </c>
      <c r="AV1109" s="13" t="s">
        <v>89</v>
      </c>
      <c r="AW1109" s="13" t="s">
        <v>36</v>
      </c>
      <c r="AX1109" s="13" t="s">
        <v>80</v>
      </c>
      <c r="AY1109" s="259" t="s">
        <v>257</v>
      </c>
    </row>
    <row r="1110" spans="2:51" s="15" customFormat="1" ht="12">
      <c r="B1110" s="271"/>
      <c r="C1110" s="272"/>
      <c r="D1110" s="240" t="s">
        <v>266</v>
      </c>
      <c r="E1110" s="273" t="s">
        <v>164</v>
      </c>
      <c r="F1110" s="274" t="s">
        <v>286</v>
      </c>
      <c r="G1110" s="272"/>
      <c r="H1110" s="275">
        <v>12</v>
      </c>
      <c r="I1110" s="276"/>
      <c r="J1110" s="272"/>
      <c r="K1110" s="272"/>
      <c r="L1110" s="277"/>
      <c r="M1110" s="278"/>
      <c r="N1110" s="279"/>
      <c r="O1110" s="279"/>
      <c r="P1110" s="279"/>
      <c r="Q1110" s="279"/>
      <c r="R1110" s="279"/>
      <c r="S1110" s="279"/>
      <c r="T1110" s="280"/>
      <c r="AT1110" s="281" t="s">
        <v>266</v>
      </c>
      <c r="AU1110" s="281" t="s">
        <v>89</v>
      </c>
      <c r="AV1110" s="15" t="s">
        <v>264</v>
      </c>
      <c r="AW1110" s="15" t="s">
        <v>36</v>
      </c>
      <c r="AX1110" s="15" t="s">
        <v>21</v>
      </c>
      <c r="AY1110" s="281" t="s">
        <v>257</v>
      </c>
    </row>
    <row r="1111" spans="2:65" s="1" customFormat="1" ht="16.5" customHeight="1">
      <c r="B1111" s="38"/>
      <c r="C1111" s="282" t="s">
        <v>1910</v>
      </c>
      <c r="D1111" s="282" t="s">
        <v>314</v>
      </c>
      <c r="E1111" s="283" t="s">
        <v>1911</v>
      </c>
      <c r="F1111" s="284" t="s">
        <v>1912</v>
      </c>
      <c r="G1111" s="285" t="s">
        <v>661</v>
      </c>
      <c r="H1111" s="286">
        <v>12</v>
      </c>
      <c r="I1111" s="287"/>
      <c r="J1111" s="288">
        <f>ROUND(I1111*H1111,2)</f>
        <v>0</v>
      </c>
      <c r="K1111" s="284" t="s">
        <v>263</v>
      </c>
      <c r="L1111" s="289"/>
      <c r="M1111" s="290" t="s">
        <v>1</v>
      </c>
      <c r="N1111" s="291" t="s">
        <v>45</v>
      </c>
      <c r="O1111" s="86"/>
      <c r="P1111" s="234">
        <f>O1111*H1111</f>
        <v>0</v>
      </c>
      <c r="Q1111" s="234">
        <v>0.00012</v>
      </c>
      <c r="R1111" s="234">
        <f>Q1111*H1111</f>
        <v>0.00144</v>
      </c>
      <c r="S1111" s="234">
        <v>0</v>
      </c>
      <c r="T1111" s="235">
        <f>S1111*H1111</f>
        <v>0</v>
      </c>
      <c r="AR1111" s="236" t="s">
        <v>988</v>
      </c>
      <c r="AT1111" s="236" t="s">
        <v>314</v>
      </c>
      <c r="AU1111" s="236" t="s">
        <v>89</v>
      </c>
      <c r="AY1111" s="17" t="s">
        <v>257</v>
      </c>
      <c r="BE1111" s="237">
        <f>IF(N1111="základní",J1111,0)</f>
        <v>0</v>
      </c>
      <c r="BF1111" s="237">
        <f>IF(N1111="snížená",J1111,0)</f>
        <v>0</v>
      </c>
      <c r="BG1111" s="237">
        <f>IF(N1111="zákl. přenesená",J1111,0)</f>
        <v>0</v>
      </c>
      <c r="BH1111" s="237">
        <f>IF(N1111="sníž. přenesená",J1111,0)</f>
        <v>0</v>
      </c>
      <c r="BI1111" s="237">
        <f>IF(N1111="nulová",J1111,0)</f>
        <v>0</v>
      </c>
      <c r="BJ1111" s="17" t="s">
        <v>21</v>
      </c>
      <c r="BK1111" s="237">
        <f>ROUND(I1111*H1111,2)</f>
        <v>0</v>
      </c>
      <c r="BL1111" s="17" t="s">
        <v>988</v>
      </c>
      <c r="BM1111" s="236" t="s">
        <v>1913</v>
      </c>
    </row>
    <row r="1112" spans="2:51" s="13" customFormat="1" ht="12">
      <c r="B1112" s="249"/>
      <c r="C1112" s="250"/>
      <c r="D1112" s="240" t="s">
        <v>266</v>
      </c>
      <c r="E1112" s="251" t="s">
        <v>1</v>
      </c>
      <c r="F1112" s="252" t="s">
        <v>164</v>
      </c>
      <c r="G1112" s="250"/>
      <c r="H1112" s="253">
        <v>12</v>
      </c>
      <c r="I1112" s="254"/>
      <c r="J1112" s="250"/>
      <c r="K1112" s="250"/>
      <c r="L1112" s="255"/>
      <c r="M1112" s="256"/>
      <c r="N1112" s="257"/>
      <c r="O1112" s="257"/>
      <c r="P1112" s="257"/>
      <c r="Q1112" s="257"/>
      <c r="R1112" s="257"/>
      <c r="S1112" s="257"/>
      <c r="T1112" s="258"/>
      <c r="AT1112" s="259" t="s">
        <v>266</v>
      </c>
      <c r="AU1112" s="259" t="s">
        <v>89</v>
      </c>
      <c r="AV1112" s="13" t="s">
        <v>89</v>
      </c>
      <c r="AW1112" s="13" t="s">
        <v>36</v>
      </c>
      <c r="AX1112" s="13" t="s">
        <v>21</v>
      </c>
      <c r="AY1112" s="259" t="s">
        <v>257</v>
      </c>
    </row>
    <row r="1113" spans="2:65" s="1" customFormat="1" ht="24" customHeight="1">
      <c r="B1113" s="38"/>
      <c r="C1113" s="225" t="s">
        <v>1914</v>
      </c>
      <c r="D1113" s="225" t="s">
        <v>259</v>
      </c>
      <c r="E1113" s="226" t="s">
        <v>1915</v>
      </c>
      <c r="F1113" s="227" t="s">
        <v>1916</v>
      </c>
      <c r="G1113" s="228" t="s">
        <v>661</v>
      </c>
      <c r="H1113" s="229">
        <v>12</v>
      </c>
      <c r="I1113" s="230"/>
      <c r="J1113" s="231">
        <f>ROUND(I1113*H1113,2)</f>
        <v>0</v>
      </c>
      <c r="K1113" s="227" t="s">
        <v>263</v>
      </c>
      <c r="L1113" s="43"/>
      <c r="M1113" s="232" t="s">
        <v>1</v>
      </c>
      <c r="N1113" s="233" t="s">
        <v>45</v>
      </c>
      <c r="O1113" s="86"/>
      <c r="P1113" s="234">
        <f>O1113*H1113</f>
        <v>0</v>
      </c>
      <c r="Q1113" s="234">
        <v>0</v>
      </c>
      <c r="R1113" s="234">
        <f>Q1113*H1113</f>
        <v>0</v>
      </c>
      <c r="S1113" s="234">
        <v>0</v>
      </c>
      <c r="T1113" s="235">
        <f>S1113*H1113</f>
        <v>0</v>
      </c>
      <c r="AR1113" s="236" t="s">
        <v>667</v>
      </c>
      <c r="AT1113" s="236" t="s">
        <v>259</v>
      </c>
      <c r="AU1113" s="236" t="s">
        <v>89</v>
      </c>
      <c r="AY1113" s="17" t="s">
        <v>257</v>
      </c>
      <c r="BE1113" s="237">
        <f>IF(N1113="základní",J1113,0)</f>
        <v>0</v>
      </c>
      <c r="BF1113" s="237">
        <f>IF(N1113="snížená",J1113,0)</f>
        <v>0</v>
      </c>
      <c r="BG1113" s="237">
        <f>IF(N1113="zákl. přenesená",J1113,0)</f>
        <v>0</v>
      </c>
      <c r="BH1113" s="237">
        <f>IF(N1113="sníž. přenesená",J1113,0)</f>
        <v>0</v>
      </c>
      <c r="BI1113" s="237">
        <f>IF(N1113="nulová",J1113,0)</f>
        <v>0</v>
      </c>
      <c r="BJ1113" s="17" t="s">
        <v>21</v>
      </c>
      <c r="BK1113" s="237">
        <f>ROUND(I1113*H1113,2)</f>
        <v>0</v>
      </c>
      <c r="BL1113" s="17" t="s">
        <v>667</v>
      </c>
      <c r="BM1113" s="236" t="s">
        <v>1917</v>
      </c>
    </row>
    <row r="1114" spans="2:51" s="13" customFormat="1" ht="12">
      <c r="B1114" s="249"/>
      <c r="C1114" s="250"/>
      <c r="D1114" s="240" t="s">
        <v>266</v>
      </c>
      <c r="E1114" s="251" t="s">
        <v>1</v>
      </c>
      <c r="F1114" s="252" t="s">
        <v>1918</v>
      </c>
      <c r="G1114" s="250"/>
      <c r="H1114" s="253">
        <v>12</v>
      </c>
      <c r="I1114" s="254"/>
      <c r="J1114" s="250"/>
      <c r="K1114" s="250"/>
      <c r="L1114" s="255"/>
      <c r="M1114" s="256"/>
      <c r="N1114" s="257"/>
      <c r="O1114" s="257"/>
      <c r="P1114" s="257"/>
      <c r="Q1114" s="257"/>
      <c r="R1114" s="257"/>
      <c r="S1114" s="257"/>
      <c r="T1114" s="258"/>
      <c r="AT1114" s="259" t="s">
        <v>266</v>
      </c>
      <c r="AU1114" s="259" t="s">
        <v>89</v>
      </c>
      <c r="AV1114" s="13" t="s">
        <v>89</v>
      </c>
      <c r="AW1114" s="13" t="s">
        <v>36</v>
      </c>
      <c r="AX1114" s="13" t="s">
        <v>80</v>
      </c>
      <c r="AY1114" s="259" t="s">
        <v>257</v>
      </c>
    </row>
    <row r="1115" spans="2:51" s="15" customFormat="1" ht="12">
      <c r="B1115" s="271"/>
      <c r="C1115" s="272"/>
      <c r="D1115" s="240" t="s">
        <v>266</v>
      </c>
      <c r="E1115" s="273" t="s">
        <v>161</v>
      </c>
      <c r="F1115" s="274" t="s">
        <v>286</v>
      </c>
      <c r="G1115" s="272"/>
      <c r="H1115" s="275">
        <v>12</v>
      </c>
      <c r="I1115" s="276"/>
      <c r="J1115" s="272"/>
      <c r="K1115" s="272"/>
      <c r="L1115" s="277"/>
      <c r="M1115" s="278"/>
      <c r="N1115" s="279"/>
      <c r="O1115" s="279"/>
      <c r="P1115" s="279"/>
      <c r="Q1115" s="279"/>
      <c r="R1115" s="279"/>
      <c r="S1115" s="279"/>
      <c r="T1115" s="280"/>
      <c r="AT1115" s="281" t="s">
        <v>266</v>
      </c>
      <c r="AU1115" s="281" t="s">
        <v>89</v>
      </c>
      <c r="AV1115" s="15" t="s">
        <v>264</v>
      </c>
      <c r="AW1115" s="15" t="s">
        <v>36</v>
      </c>
      <c r="AX1115" s="15" t="s">
        <v>21</v>
      </c>
      <c r="AY1115" s="281" t="s">
        <v>257</v>
      </c>
    </row>
    <row r="1116" spans="2:65" s="1" customFormat="1" ht="16.5" customHeight="1">
      <c r="B1116" s="38"/>
      <c r="C1116" s="282" t="s">
        <v>1919</v>
      </c>
      <c r="D1116" s="282" t="s">
        <v>314</v>
      </c>
      <c r="E1116" s="283" t="s">
        <v>1920</v>
      </c>
      <c r="F1116" s="284" t="s">
        <v>1921</v>
      </c>
      <c r="G1116" s="285" t="s">
        <v>661</v>
      </c>
      <c r="H1116" s="286">
        <v>12</v>
      </c>
      <c r="I1116" s="287"/>
      <c r="J1116" s="288">
        <f>ROUND(I1116*H1116,2)</f>
        <v>0</v>
      </c>
      <c r="K1116" s="284" t="s">
        <v>263</v>
      </c>
      <c r="L1116" s="289"/>
      <c r="M1116" s="290" t="s">
        <v>1</v>
      </c>
      <c r="N1116" s="291" t="s">
        <v>45</v>
      </c>
      <c r="O1116" s="86"/>
      <c r="P1116" s="234">
        <f>O1116*H1116</f>
        <v>0</v>
      </c>
      <c r="Q1116" s="234">
        <v>0.00026</v>
      </c>
      <c r="R1116" s="234">
        <f>Q1116*H1116</f>
        <v>0.0031199999999999995</v>
      </c>
      <c r="S1116" s="234">
        <v>0</v>
      </c>
      <c r="T1116" s="235">
        <f>S1116*H1116</f>
        <v>0</v>
      </c>
      <c r="AR1116" s="236" t="s">
        <v>1562</v>
      </c>
      <c r="AT1116" s="236" t="s">
        <v>314</v>
      </c>
      <c r="AU1116" s="236" t="s">
        <v>89</v>
      </c>
      <c r="AY1116" s="17" t="s">
        <v>257</v>
      </c>
      <c r="BE1116" s="237">
        <f>IF(N1116="základní",J1116,0)</f>
        <v>0</v>
      </c>
      <c r="BF1116" s="237">
        <f>IF(N1116="snížená",J1116,0)</f>
        <v>0</v>
      </c>
      <c r="BG1116" s="237">
        <f>IF(N1116="zákl. přenesená",J1116,0)</f>
        <v>0</v>
      </c>
      <c r="BH1116" s="237">
        <f>IF(N1116="sníž. přenesená",J1116,0)</f>
        <v>0</v>
      </c>
      <c r="BI1116" s="237">
        <f>IF(N1116="nulová",J1116,0)</f>
        <v>0</v>
      </c>
      <c r="BJ1116" s="17" t="s">
        <v>21</v>
      </c>
      <c r="BK1116" s="237">
        <f>ROUND(I1116*H1116,2)</f>
        <v>0</v>
      </c>
      <c r="BL1116" s="17" t="s">
        <v>667</v>
      </c>
      <c r="BM1116" s="236" t="s">
        <v>1922</v>
      </c>
    </row>
    <row r="1117" spans="2:51" s="13" customFormat="1" ht="12">
      <c r="B1117" s="249"/>
      <c r="C1117" s="250"/>
      <c r="D1117" s="240" t="s">
        <v>266</v>
      </c>
      <c r="E1117" s="251" t="s">
        <v>1</v>
      </c>
      <c r="F1117" s="252" t="s">
        <v>161</v>
      </c>
      <c r="G1117" s="250"/>
      <c r="H1117" s="253">
        <v>12</v>
      </c>
      <c r="I1117" s="254"/>
      <c r="J1117" s="250"/>
      <c r="K1117" s="250"/>
      <c r="L1117" s="255"/>
      <c r="M1117" s="256"/>
      <c r="N1117" s="257"/>
      <c r="O1117" s="257"/>
      <c r="P1117" s="257"/>
      <c r="Q1117" s="257"/>
      <c r="R1117" s="257"/>
      <c r="S1117" s="257"/>
      <c r="T1117" s="258"/>
      <c r="AT1117" s="259" t="s">
        <v>266</v>
      </c>
      <c r="AU1117" s="259" t="s">
        <v>89</v>
      </c>
      <c r="AV1117" s="13" t="s">
        <v>89</v>
      </c>
      <c r="AW1117" s="13" t="s">
        <v>36</v>
      </c>
      <c r="AX1117" s="13" t="s">
        <v>21</v>
      </c>
      <c r="AY1117" s="259" t="s">
        <v>257</v>
      </c>
    </row>
    <row r="1118" spans="2:65" s="1" customFormat="1" ht="16.5" customHeight="1">
      <c r="B1118" s="38"/>
      <c r="C1118" s="282" t="s">
        <v>1923</v>
      </c>
      <c r="D1118" s="282" t="s">
        <v>314</v>
      </c>
      <c r="E1118" s="283" t="s">
        <v>1924</v>
      </c>
      <c r="F1118" s="284" t="s">
        <v>1925</v>
      </c>
      <c r="G1118" s="285" t="s">
        <v>661</v>
      </c>
      <c r="H1118" s="286">
        <v>12</v>
      </c>
      <c r="I1118" s="287"/>
      <c r="J1118" s="288">
        <f>ROUND(I1118*H1118,2)</f>
        <v>0</v>
      </c>
      <c r="K1118" s="284" t="s">
        <v>263</v>
      </c>
      <c r="L1118" s="289"/>
      <c r="M1118" s="290" t="s">
        <v>1</v>
      </c>
      <c r="N1118" s="291" t="s">
        <v>45</v>
      </c>
      <c r="O1118" s="86"/>
      <c r="P1118" s="234">
        <f>O1118*H1118</f>
        <v>0</v>
      </c>
      <c r="Q1118" s="234">
        <v>0.00022</v>
      </c>
      <c r="R1118" s="234">
        <f>Q1118*H1118</f>
        <v>0.00264</v>
      </c>
      <c r="S1118" s="234">
        <v>0</v>
      </c>
      <c r="T1118" s="235">
        <f>S1118*H1118</f>
        <v>0</v>
      </c>
      <c r="AR1118" s="236" t="s">
        <v>1562</v>
      </c>
      <c r="AT1118" s="236" t="s">
        <v>314</v>
      </c>
      <c r="AU1118" s="236" t="s">
        <v>89</v>
      </c>
      <c r="AY1118" s="17" t="s">
        <v>257</v>
      </c>
      <c r="BE1118" s="237">
        <f>IF(N1118="základní",J1118,0)</f>
        <v>0</v>
      </c>
      <c r="BF1118" s="237">
        <f>IF(N1118="snížená",J1118,0)</f>
        <v>0</v>
      </c>
      <c r="BG1118" s="237">
        <f>IF(N1118="zákl. přenesená",J1118,0)</f>
        <v>0</v>
      </c>
      <c r="BH1118" s="237">
        <f>IF(N1118="sníž. přenesená",J1118,0)</f>
        <v>0</v>
      </c>
      <c r="BI1118" s="237">
        <f>IF(N1118="nulová",J1118,0)</f>
        <v>0</v>
      </c>
      <c r="BJ1118" s="17" t="s">
        <v>21</v>
      </c>
      <c r="BK1118" s="237">
        <f>ROUND(I1118*H1118,2)</f>
        <v>0</v>
      </c>
      <c r="BL1118" s="17" t="s">
        <v>667</v>
      </c>
      <c r="BM1118" s="236" t="s">
        <v>1926</v>
      </c>
    </row>
    <row r="1119" spans="2:51" s="13" customFormat="1" ht="12">
      <c r="B1119" s="249"/>
      <c r="C1119" s="250"/>
      <c r="D1119" s="240" t="s">
        <v>266</v>
      </c>
      <c r="E1119" s="251" t="s">
        <v>1</v>
      </c>
      <c r="F1119" s="252" t="s">
        <v>161</v>
      </c>
      <c r="G1119" s="250"/>
      <c r="H1119" s="253">
        <v>12</v>
      </c>
      <c r="I1119" s="254"/>
      <c r="J1119" s="250"/>
      <c r="K1119" s="250"/>
      <c r="L1119" s="255"/>
      <c r="M1119" s="256"/>
      <c r="N1119" s="257"/>
      <c r="O1119" s="257"/>
      <c r="P1119" s="257"/>
      <c r="Q1119" s="257"/>
      <c r="R1119" s="257"/>
      <c r="S1119" s="257"/>
      <c r="T1119" s="258"/>
      <c r="AT1119" s="259" t="s">
        <v>266</v>
      </c>
      <c r="AU1119" s="259" t="s">
        <v>89</v>
      </c>
      <c r="AV1119" s="13" t="s">
        <v>89</v>
      </c>
      <c r="AW1119" s="13" t="s">
        <v>36</v>
      </c>
      <c r="AX1119" s="13" t="s">
        <v>21</v>
      </c>
      <c r="AY1119" s="259" t="s">
        <v>257</v>
      </c>
    </row>
    <row r="1120" spans="2:65" s="1" customFormat="1" ht="24" customHeight="1">
      <c r="B1120" s="38"/>
      <c r="C1120" s="282" t="s">
        <v>1927</v>
      </c>
      <c r="D1120" s="282" t="s">
        <v>314</v>
      </c>
      <c r="E1120" s="283" t="s">
        <v>1928</v>
      </c>
      <c r="F1120" s="284" t="s">
        <v>1929</v>
      </c>
      <c r="G1120" s="285" t="s">
        <v>661</v>
      </c>
      <c r="H1120" s="286">
        <v>10</v>
      </c>
      <c r="I1120" s="287"/>
      <c r="J1120" s="288">
        <f>ROUND(I1120*H1120,2)</f>
        <v>0</v>
      </c>
      <c r="K1120" s="284" t="s">
        <v>263</v>
      </c>
      <c r="L1120" s="289"/>
      <c r="M1120" s="290" t="s">
        <v>1</v>
      </c>
      <c r="N1120" s="291" t="s">
        <v>45</v>
      </c>
      <c r="O1120" s="86"/>
      <c r="P1120" s="234">
        <f>O1120*H1120</f>
        <v>0</v>
      </c>
      <c r="Q1120" s="234">
        <v>0.00016</v>
      </c>
      <c r="R1120" s="234">
        <f>Q1120*H1120</f>
        <v>0.0016</v>
      </c>
      <c r="S1120" s="234">
        <v>0</v>
      </c>
      <c r="T1120" s="235">
        <f>S1120*H1120</f>
        <v>0</v>
      </c>
      <c r="AR1120" s="236" t="s">
        <v>988</v>
      </c>
      <c r="AT1120" s="236" t="s">
        <v>314</v>
      </c>
      <c r="AU1120" s="236" t="s">
        <v>89</v>
      </c>
      <c r="AY1120" s="17" t="s">
        <v>257</v>
      </c>
      <c r="BE1120" s="237">
        <f>IF(N1120="základní",J1120,0)</f>
        <v>0</v>
      </c>
      <c r="BF1120" s="237">
        <f>IF(N1120="snížená",J1120,0)</f>
        <v>0</v>
      </c>
      <c r="BG1120" s="237">
        <f>IF(N1120="zákl. přenesená",J1120,0)</f>
        <v>0</v>
      </c>
      <c r="BH1120" s="237">
        <f>IF(N1120="sníž. přenesená",J1120,0)</f>
        <v>0</v>
      </c>
      <c r="BI1120" s="237">
        <f>IF(N1120="nulová",J1120,0)</f>
        <v>0</v>
      </c>
      <c r="BJ1120" s="17" t="s">
        <v>21</v>
      </c>
      <c r="BK1120" s="237">
        <f>ROUND(I1120*H1120,2)</f>
        <v>0</v>
      </c>
      <c r="BL1120" s="17" t="s">
        <v>988</v>
      </c>
      <c r="BM1120" s="236" t="s">
        <v>1930</v>
      </c>
    </row>
    <row r="1121" spans="2:65" s="1" customFormat="1" ht="16.5" customHeight="1">
      <c r="B1121" s="38"/>
      <c r="C1121" s="225" t="s">
        <v>1931</v>
      </c>
      <c r="D1121" s="225" t="s">
        <v>259</v>
      </c>
      <c r="E1121" s="226" t="s">
        <v>1932</v>
      </c>
      <c r="F1121" s="227" t="s">
        <v>1933</v>
      </c>
      <c r="G1121" s="228" t="s">
        <v>661</v>
      </c>
      <c r="H1121" s="229">
        <v>12</v>
      </c>
      <c r="I1121" s="230"/>
      <c r="J1121" s="231">
        <f>ROUND(I1121*H1121,2)</f>
        <v>0</v>
      </c>
      <c r="K1121" s="227" t="s">
        <v>263</v>
      </c>
      <c r="L1121" s="43"/>
      <c r="M1121" s="232" t="s">
        <v>1</v>
      </c>
      <c r="N1121" s="233" t="s">
        <v>45</v>
      </c>
      <c r="O1121" s="86"/>
      <c r="P1121" s="234">
        <f>O1121*H1121</f>
        <v>0</v>
      </c>
      <c r="Q1121" s="234">
        <v>0</v>
      </c>
      <c r="R1121" s="234">
        <f>Q1121*H1121</f>
        <v>0</v>
      </c>
      <c r="S1121" s="234">
        <v>0</v>
      </c>
      <c r="T1121" s="235">
        <f>S1121*H1121</f>
        <v>0</v>
      </c>
      <c r="AR1121" s="236" t="s">
        <v>667</v>
      </c>
      <c r="AT1121" s="236" t="s">
        <v>259</v>
      </c>
      <c r="AU1121" s="236" t="s">
        <v>89</v>
      </c>
      <c r="AY1121" s="17" t="s">
        <v>257</v>
      </c>
      <c r="BE1121" s="237">
        <f>IF(N1121="základní",J1121,0)</f>
        <v>0</v>
      </c>
      <c r="BF1121" s="237">
        <f>IF(N1121="snížená",J1121,0)</f>
        <v>0</v>
      </c>
      <c r="BG1121" s="237">
        <f>IF(N1121="zákl. přenesená",J1121,0)</f>
        <v>0</v>
      </c>
      <c r="BH1121" s="237">
        <f>IF(N1121="sníž. přenesená",J1121,0)</f>
        <v>0</v>
      </c>
      <c r="BI1121" s="237">
        <f>IF(N1121="nulová",J1121,0)</f>
        <v>0</v>
      </c>
      <c r="BJ1121" s="17" t="s">
        <v>21</v>
      </c>
      <c r="BK1121" s="237">
        <f>ROUND(I1121*H1121,2)</f>
        <v>0</v>
      </c>
      <c r="BL1121" s="17" t="s">
        <v>667</v>
      </c>
      <c r="BM1121" s="236" t="s">
        <v>1934</v>
      </c>
    </row>
    <row r="1122" spans="2:51" s="13" customFormat="1" ht="12">
      <c r="B1122" s="249"/>
      <c r="C1122" s="250"/>
      <c r="D1122" s="240" t="s">
        <v>266</v>
      </c>
      <c r="E1122" s="251" t="s">
        <v>1</v>
      </c>
      <c r="F1122" s="252" t="s">
        <v>1935</v>
      </c>
      <c r="G1122" s="250"/>
      <c r="H1122" s="253">
        <v>12</v>
      </c>
      <c r="I1122" s="254"/>
      <c r="J1122" s="250"/>
      <c r="K1122" s="250"/>
      <c r="L1122" s="255"/>
      <c r="M1122" s="256"/>
      <c r="N1122" s="257"/>
      <c r="O1122" s="257"/>
      <c r="P1122" s="257"/>
      <c r="Q1122" s="257"/>
      <c r="R1122" s="257"/>
      <c r="S1122" s="257"/>
      <c r="T1122" s="258"/>
      <c r="AT1122" s="259" t="s">
        <v>266</v>
      </c>
      <c r="AU1122" s="259" t="s">
        <v>89</v>
      </c>
      <c r="AV1122" s="13" t="s">
        <v>89</v>
      </c>
      <c r="AW1122" s="13" t="s">
        <v>36</v>
      </c>
      <c r="AX1122" s="13" t="s">
        <v>21</v>
      </c>
      <c r="AY1122" s="259" t="s">
        <v>257</v>
      </c>
    </row>
    <row r="1123" spans="2:65" s="1" customFormat="1" ht="16.5" customHeight="1">
      <c r="B1123" s="38"/>
      <c r="C1123" s="282" t="s">
        <v>1936</v>
      </c>
      <c r="D1123" s="282" t="s">
        <v>314</v>
      </c>
      <c r="E1123" s="283" t="s">
        <v>1937</v>
      </c>
      <c r="F1123" s="284" t="s">
        <v>1938</v>
      </c>
      <c r="G1123" s="285" t="s">
        <v>661</v>
      </c>
      <c r="H1123" s="286">
        <v>12</v>
      </c>
      <c r="I1123" s="287"/>
      <c r="J1123" s="288">
        <f>ROUND(I1123*H1123,2)</f>
        <v>0</v>
      </c>
      <c r="K1123" s="284" t="s">
        <v>263</v>
      </c>
      <c r="L1123" s="289"/>
      <c r="M1123" s="290" t="s">
        <v>1</v>
      </c>
      <c r="N1123" s="291" t="s">
        <v>45</v>
      </c>
      <c r="O1123" s="86"/>
      <c r="P1123" s="234">
        <f>O1123*H1123</f>
        <v>0</v>
      </c>
      <c r="Q1123" s="234">
        <v>0.00958</v>
      </c>
      <c r="R1123" s="234">
        <f>Q1123*H1123</f>
        <v>0.11496</v>
      </c>
      <c r="S1123" s="234">
        <v>0</v>
      </c>
      <c r="T1123" s="235">
        <f>S1123*H1123</f>
        <v>0</v>
      </c>
      <c r="AR1123" s="236" t="s">
        <v>988</v>
      </c>
      <c r="AT1123" s="236" t="s">
        <v>314</v>
      </c>
      <c r="AU1123" s="236" t="s">
        <v>89</v>
      </c>
      <c r="AY1123" s="17" t="s">
        <v>257</v>
      </c>
      <c r="BE1123" s="237">
        <f>IF(N1123="základní",J1123,0)</f>
        <v>0</v>
      </c>
      <c r="BF1123" s="237">
        <f>IF(N1123="snížená",J1123,0)</f>
        <v>0</v>
      </c>
      <c r="BG1123" s="237">
        <f>IF(N1123="zákl. přenesená",J1123,0)</f>
        <v>0</v>
      </c>
      <c r="BH1123" s="237">
        <f>IF(N1123="sníž. přenesená",J1123,0)</f>
        <v>0</v>
      </c>
      <c r="BI1123" s="237">
        <f>IF(N1123="nulová",J1123,0)</f>
        <v>0</v>
      </c>
      <c r="BJ1123" s="17" t="s">
        <v>21</v>
      </c>
      <c r="BK1123" s="237">
        <f>ROUND(I1123*H1123,2)</f>
        <v>0</v>
      </c>
      <c r="BL1123" s="17" t="s">
        <v>988</v>
      </c>
      <c r="BM1123" s="236" t="s">
        <v>1939</v>
      </c>
    </row>
    <row r="1124" spans="2:65" s="1" customFormat="1" ht="24" customHeight="1">
      <c r="B1124" s="38"/>
      <c r="C1124" s="225" t="s">
        <v>1940</v>
      </c>
      <c r="D1124" s="225" t="s">
        <v>259</v>
      </c>
      <c r="E1124" s="226" t="s">
        <v>1941</v>
      </c>
      <c r="F1124" s="227" t="s">
        <v>1942</v>
      </c>
      <c r="G1124" s="228" t="s">
        <v>661</v>
      </c>
      <c r="H1124" s="229">
        <v>12</v>
      </c>
      <c r="I1124" s="230"/>
      <c r="J1124" s="231">
        <f>ROUND(I1124*H1124,2)</f>
        <v>0</v>
      </c>
      <c r="K1124" s="227" t="s">
        <v>263</v>
      </c>
      <c r="L1124" s="43"/>
      <c r="M1124" s="232" t="s">
        <v>1</v>
      </c>
      <c r="N1124" s="233" t="s">
        <v>45</v>
      </c>
      <c r="O1124" s="86"/>
      <c r="P1124" s="234">
        <f>O1124*H1124</f>
        <v>0</v>
      </c>
      <c r="Q1124" s="234">
        <v>0</v>
      </c>
      <c r="R1124" s="234">
        <f>Q1124*H1124</f>
        <v>0</v>
      </c>
      <c r="S1124" s="234">
        <v>0</v>
      </c>
      <c r="T1124" s="235">
        <f>S1124*H1124</f>
        <v>0</v>
      </c>
      <c r="AR1124" s="236" t="s">
        <v>667</v>
      </c>
      <c r="AT1124" s="236" t="s">
        <v>259</v>
      </c>
      <c r="AU1124" s="236" t="s">
        <v>89</v>
      </c>
      <c r="AY1124" s="17" t="s">
        <v>257</v>
      </c>
      <c r="BE1124" s="237">
        <f>IF(N1124="základní",J1124,0)</f>
        <v>0</v>
      </c>
      <c r="BF1124" s="237">
        <f>IF(N1124="snížená",J1124,0)</f>
        <v>0</v>
      </c>
      <c r="BG1124" s="237">
        <f>IF(N1124="zákl. přenesená",J1124,0)</f>
        <v>0</v>
      </c>
      <c r="BH1124" s="237">
        <f>IF(N1124="sníž. přenesená",J1124,0)</f>
        <v>0</v>
      </c>
      <c r="BI1124" s="237">
        <f>IF(N1124="nulová",J1124,0)</f>
        <v>0</v>
      </c>
      <c r="BJ1124" s="17" t="s">
        <v>21</v>
      </c>
      <c r="BK1124" s="237">
        <f>ROUND(I1124*H1124,2)</f>
        <v>0</v>
      </c>
      <c r="BL1124" s="17" t="s">
        <v>667</v>
      </c>
      <c r="BM1124" s="236" t="s">
        <v>1943</v>
      </c>
    </row>
    <row r="1125" spans="2:51" s="13" customFormat="1" ht="12">
      <c r="B1125" s="249"/>
      <c r="C1125" s="250"/>
      <c r="D1125" s="240" t="s">
        <v>266</v>
      </c>
      <c r="E1125" s="251" t="s">
        <v>1</v>
      </c>
      <c r="F1125" s="252" t="s">
        <v>1944</v>
      </c>
      <c r="G1125" s="250"/>
      <c r="H1125" s="253">
        <v>12</v>
      </c>
      <c r="I1125" s="254"/>
      <c r="J1125" s="250"/>
      <c r="K1125" s="250"/>
      <c r="L1125" s="255"/>
      <c r="M1125" s="256"/>
      <c r="N1125" s="257"/>
      <c r="O1125" s="257"/>
      <c r="P1125" s="257"/>
      <c r="Q1125" s="257"/>
      <c r="R1125" s="257"/>
      <c r="S1125" s="257"/>
      <c r="T1125" s="258"/>
      <c r="AT1125" s="259" t="s">
        <v>266</v>
      </c>
      <c r="AU1125" s="259" t="s">
        <v>89</v>
      </c>
      <c r="AV1125" s="13" t="s">
        <v>89</v>
      </c>
      <c r="AW1125" s="13" t="s">
        <v>36</v>
      </c>
      <c r="AX1125" s="13" t="s">
        <v>80</v>
      </c>
      <c r="AY1125" s="259" t="s">
        <v>257</v>
      </c>
    </row>
    <row r="1126" spans="2:51" s="15" customFormat="1" ht="12">
      <c r="B1126" s="271"/>
      <c r="C1126" s="272"/>
      <c r="D1126" s="240" t="s">
        <v>266</v>
      </c>
      <c r="E1126" s="273" t="s">
        <v>168</v>
      </c>
      <c r="F1126" s="274" t="s">
        <v>286</v>
      </c>
      <c r="G1126" s="272"/>
      <c r="H1126" s="275">
        <v>12</v>
      </c>
      <c r="I1126" s="276"/>
      <c r="J1126" s="272"/>
      <c r="K1126" s="272"/>
      <c r="L1126" s="277"/>
      <c r="M1126" s="278"/>
      <c r="N1126" s="279"/>
      <c r="O1126" s="279"/>
      <c r="P1126" s="279"/>
      <c r="Q1126" s="279"/>
      <c r="R1126" s="279"/>
      <c r="S1126" s="279"/>
      <c r="T1126" s="280"/>
      <c r="AT1126" s="281" t="s">
        <v>266</v>
      </c>
      <c r="AU1126" s="281" t="s">
        <v>89</v>
      </c>
      <c r="AV1126" s="15" t="s">
        <v>264</v>
      </c>
      <c r="AW1126" s="15" t="s">
        <v>36</v>
      </c>
      <c r="AX1126" s="15" t="s">
        <v>21</v>
      </c>
      <c r="AY1126" s="281" t="s">
        <v>257</v>
      </c>
    </row>
    <row r="1127" spans="2:65" s="1" customFormat="1" ht="24" customHeight="1">
      <c r="B1127" s="38"/>
      <c r="C1127" s="282" t="s">
        <v>1945</v>
      </c>
      <c r="D1127" s="282" t="s">
        <v>314</v>
      </c>
      <c r="E1127" s="283" t="s">
        <v>1946</v>
      </c>
      <c r="F1127" s="284" t="s">
        <v>1947</v>
      </c>
      <c r="G1127" s="285" t="s">
        <v>661</v>
      </c>
      <c r="H1127" s="286">
        <v>48</v>
      </c>
      <c r="I1127" s="287"/>
      <c r="J1127" s="288">
        <f>ROUND(I1127*H1127,2)</f>
        <v>0</v>
      </c>
      <c r="K1127" s="284" t="s">
        <v>263</v>
      </c>
      <c r="L1127" s="289"/>
      <c r="M1127" s="290" t="s">
        <v>1</v>
      </c>
      <c r="N1127" s="291" t="s">
        <v>45</v>
      </c>
      <c r="O1127" s="86"/>
      <c r="P1127" s="234">
        <f>O1127*H1127</f>
        <v>0</v>
      </c>
      <c r="Q1127" s="234">
        <v>0.0003</v>
      </c>
      <c r="R1127" s="234">
        <f>Q1127*H1127</f>
        <v>0.0144</v>
      </c>
      <c r="S1127" s="234">
        <v>0</v>
      </c>
      <c r="T1127" s="235">
        <f>S1127*H1127</f>
        <v>0</v>
      </c>
      <c r="AR1127" s="236" t="s">
        <v>988</v>
      </c>
      <c r="AT1127" s="236" t="s">
        <v>314</v>
      </c>
      <c r="AU1127" s="236" t="s">
        <v>89</v>
      </c>
      <c r="AY1127" s="17" t="s">
        <v>257</v>
      </c>
      <c r="BE1127" s="237">
        <f>IF(N1127="základní",J1127,0)</f>
        <v>0</v>
      </c>
      <c r="BF1127" s="237">
        <f>IF(N1127="snížená",J1127,0)</f>
        <v>0</v>
      </c>
      <c r="BG1127" s="237">
        <f>IF(N1127="zákl. přenesená",J1127,0)</f>
        <v>0</v>
      </c>
      <c r="BH1127" s="237">
        <f>IF(N1127="sníž. přenesená",J1127,0)</f>
        <v>0</v>
      </c>
      <c r="BI1127" s="237">
        <f>IF(N1127="nulová",J1127,0)</f>
        <v>0</v>
      </c>
      <c r="BJ1127" s="17" t="s">
        <v>21</v>
      </c>
      <c r="BK1127" s="237">
        <f>ROUND(I1127*H1127,2)</f>
        <v>0</v>
      </c>
      <c r="BL1127" s="17" t="s">
        <v>988</v>
      </c>
      <c r="BM1127" s="236" t="s">
        <v>1948</v>
      </c>
    </row>
    <row r="1128" spans="2:51" s="13" customFormat="1" ht="12">
      <c r="B1128" s="249"/>
      <c r="C1128" s="250"/>
      <c r="D1128" s="240" t="s">
        <v>266</v>
      </c>
      <c r="E1128" s="251" t="s">
        <v>1</v>
      </c>
      <c r="F1128" s="252" t="s">
        <v>1949</v>
      </c>
      <c r="G1128" s="250"/>
      <c r="H1128" s="253">
        <v>48</v>
      </c>
      <c r="I1128" s="254"/>
      <c r="J1128" s="250"/>
      <c r="K1128" s="250"/>
      <c r="L1128" s="255"/>
      <c r="M1128" s="256"/>
      <c r="N1128" s="257"/>
      <c r="O1128" s="257"/>
      <c r="P1128" s="257"/>
      <c r="Q1128" s="257"/>
      <c r="R1128" s="257"/>
      <c r="S1128" s="257"/>
      <c r="T1128" s="258"/>
      <c r="AT1128" s="259" t="s">
        <v>266</v>
      </c>
      <c r="AU1128" s="259" t="s">
        <v>89</v>
      </c>
      <c r="AV1128" s="13" t="s">
        <v>89</v>
      </c>
      <c r="AW1128" s="13" t="s">
        <v>36</v>
      </c>
      <c r="AX1128" s="13" t="s">
        <v>21</v>
      </c>
      <c r="AY1128" s="259" t="s">
        <v>257</v>
      </c>
    </row>
    <row r="1129" spans="2:65" s="1" customFormat="1" ht="16.5" customHeight="1">
      <c r="B1129" s="38"/>
      <c r="C1129" s="282" t="s">
        <v>1950</v>
      </c>
      <c r="D1129" s="282" t="s">
        <v>314</v>
      </c>
      <c r="E1129" s="283" t="s">
        <v>1951</v>
      </c>
      <c r="F1129" s="284" t="s">
        <v>1952</v>
      </c>
      <c r="G1129" s="285" t="s">
        <v>661</v>
      </c>
      <c r="H1129" s="286">
        <v>12</v>
      </c>
      <c r="I1129" s="287"/>
      <c r="J1129" s="288">
        <f>ROUND(I1129*H1129,2)</f>
        <v>0</v>
      </c>
      <c r="K1129" s="284" t="s">
        <v>263</v>
      </c>
      <c r="L1129" s="289"/>
      <c r="M1129" s="290" t="s">
        <v>1</v>
      </c>
      <c r="N1129" s="291" t="s">
        <v>45</v>
      </c>
      <c r="O1129" s="86"/>
      <c r="P1129" s="234">
        <f>O1129*H1129</f>
        <v>0</v>
      </c>
      <c r="Q1129" s="234">
        <v>0.0011</v>
      </c>
      <c r="R1129" s="234">
        <f>Q1129*H1129</f>
        <v>0.0132</v>
      </c>
      <c r="S1129" s="234">
        <v>0</v>
      </c>
      <c r="T1129" s="235">
        <f>S1129*H1129</f>
        <v>0</v>
      </c>
      <c r="AR1129" s="236" t="s">
        <v>988</v>
      </c>
      <c r="AT1129" s="236" t="s">
        <v>314</v>
      </c>
      <c r="AU1129" s="236" t="s">
        <v>89</v>
      </c>
      <c r="AY1129" s="17" t="s">
        <v>257</v>
      </c>
      <c r="BE1129" s="237">
        <f>IF(N1129="základní",J1129,0)</f>
        <v>0</v>
      </c>
      <c r="BF1129" s="237">
        <f>IF(N1129="snížená",J1129,0)</f>
        <v>0</v>
      </c>
      <c r="BG1129" s="237">
        <f>IF(N1129="zákl. přenesená",J1129,0)</f>
        <v>0</v>
      </c>
      <c r="BH1129" s="237">
        <f>IF(N1129="sníž. přenesená",J1129,0)</f>
        <v>0</v>
      </c>
      <c r="BI1129" s="237">
        <f>IF(N1129="nulová",J1129,0)</f>
        <v>0</v>
      </c>
      <c r="BJ1129" s="17" t="s">
        <v>21</v>
      </c>
      <c r="BK1129" s="237">
        <f>ROUND(I1129*H1129,2)</f>
        <v>0</v>
      </c>
      <c r="BL1129" s="17" t="s">
        <v>988</v>
      </c>
      <c r="BM1129" s="236" t="s">
        <v>1953</v>
      </c>
    </row>
    <row r="1130" spans="2:65" s="1" customFormat="1" ht="16.5" customHeight="1">
      <c r="B1130" s="38"/>
      <c r="C1130" s="282" t="s">
        <v>1954</v>
      </c>
      <c r="D1130" s="282" t="s">
        <v>314</v>
      </c>
      <c r="E1130" s="283" t="s">
        <v>1955</v>
      </c>
      <c r="F1130" s="284" t="s">
        <v>1956</v>
      </c>
      <c r="G1130" s="285" t="s">
        <v>661</v>
      </c>
      <c r="H1130" s="286">
        <v>12</v>
      </c>
      <c r="I1130" s="287"/>
      <c r="J1130" s="288">
        <f>ROUND(I1130*H1130,2)</f>
        <v>0</v>
      </c>
      <c r="K1130" s="284" t="s">
        <v>263</v>
      </c>
      <c r="L1130" s="289"/>
      <c r="M1130" s="290" t="s">
        <v>1</v>
      </c>
      <c r="N1130" s="291" t="s">
        <v>45</v>
      </c>
      <c r="O1130" s="86"/>
      <c r="P1130" s="234">
        <f>O1130*H1130</f>
        <v>0</v>
      </c>
      <c r="Q1130" s="234">
        <v>0.0022</v>
      </c>
      <c r="R1130" s="234">
        <f>Q1130*H1130</f>
        <v>0.0264</v>
      </c>
      <c r="S1130" s="234">
        <v>0</v>
      </c>
      <c r="T1130" s="235">
        <f>S1130*H1130</f>
        <v>0</v>
      </c>
      <c r="AR1130" s="236" t="s">
        <v>988</v>
      </c>
      <c r="AT1130" s="236" t="s">
        <v>314</v>
      </c>
      <c r="AU1130" s="236" t="s">
        <v>89</v>
      </c>
      <c r="AY1130" s="17" t="s">
        <v>257</v>
      </c>
      <c r="BE1130" s="237">
        <f>IF(N1130="základní",J1130,0)</f>
        <v>0</v>
      </c>
      <c r="BF1130" s="237">
        <f>IF(N1130="snížená",J1130,0)</f>
        <v>0</v>
      </c>
      <c r="BG1130" s="237">
        <f>IF(N1130="zákl. přenesená",J1130,0)</f>
        <v>0</v>
      </c>
      <c r="BH1130" s="237">
        <f>IF(N1130="sníž. přenesená",J1130,0)</f>
        <v>0</v>
      </c>
      <c r="BI1130" s="237">
        <f>IF(N1130="nulová",J1130,0)</f>
        <v>0</v>
      </c>
      <c r="BJ1130" s="17" t="s">
        <v>21</v>
      </c>
      <c r="BK1130" s="237">
        <f>ROUND(I1130*H1130,2)</f>
        <v>0</v>
      </c>
      <c r="BL1130" s="17" t="s">
        <v>988</v>
      </c>
      <c r="BM1130" s="236" t="s">
        <v>1957</v>
      </c>
    </row>
    <row r="1131" spans="2:51" s="13" customFormat="1" ht="12">
      <c r="B1131" s="249"/>
      <c r="C1131" s="250"/>
      <c r="D1131" s="240" t="s">
        <v>266</v>
      </c>
      <c r="E1131" s="251" t="s">
        <v>1</v>
      </c>
      <c r="F1131" s="252" t="s">
        <v>168</v>
      </c>
      <c r="G1131" s="250"/>
      <c r="H1131" s="253">
        <v>12</v>
      </c>
      <c r="I1131" s="254"/>
      <c r="J1131" s="250"/>
      <c r="K1131" s="250"/>
      <c r="L1131" s="255"/>
      <c r="M1131" s="256"/>
      <c r="N1131" s="257"/>
      <c r="O1131" s="257"/>
      <c r="P1131" s="257"/>
      <c r="Q1131" s="257"/>
      <c r="R1131" s="257"/>
      <c r="S1131" s="257"/>
      <c r="T1131" s="258"/>
      <c r="AT1131" s="259" t="s">
        <v>266</v>
      </c>
      <c r="AU1131" s="259" t="s">
        <v>89</v>
      </c>
      <c r="AV1131" s="13" t="s">
        <v>89</v>
      </c>
      <c r="AW1131" s="13" t="s">
        <v>36</v>
      </c>
      <c r="AX1131" s="13" t="s">
        <v>21</v>
      </c>
      <c r="AY1131" s="259" t="s">
        <v>257</v>
      </c>
    </row>
    <row r="1132" spans="2:65" s="1" customFormat="1" ht="16.5" customHeight="1">
      <c r="B1132" s="38"/>
      <c r="C1132" s="225" t="s">
        <v>1958</v>
      </c>
      <c r="D1132" s="225" t="s">
        <v>259</v>
      </c>
      <c r="E1132" s="226" t="s">
        <v>1959</v>
      </c>
      <c r="F1132" s="227" t="s">
        <v>1960</v>
      </c>
      <c r="G1132" s="228" t="s">
        <v>661</v>
      </c>
      <c r="H1132" s="229">
        <v>12</v>
      </c>
      <c r="I1132" s="230"/>
      <c r="J1132" s="231">
        <f>ROUND(I1132*H1132,2)</f>
        <v>0</v>
      </c>
      <c r="K1132" s="227" t="s">
        <v>263</v>
      </c>
      <c r="L1132" s="43"/>
      <c r="M1132" s="232" t="s">
        <v>1</v>
      </c>
      <c r="N1132" s="233" t="s">
        <v>45</v>
      </c>
      <c r="O1132" s="86"/>
      <c r="P1132" s="234">
        <f>O1132*H1132</f>
        <v>0</v>
      </c>
      <c r="Q1132" s="234">
        <v>0</v>
      </c>
      <c r="R1132" s="234">
        <f>Q1132*H1132</f>
        <v>0</v>
      </c>
      <c r="S1132" s="234">
        <v>0</v>
      </c>
      <c r="T1132" s="235">
        <f>S1132*H1132</f>
        <v>0</v>
      </c>
      <c r="AR1132" s="236" t="s">
        <v>667</v>
      </c>
      <c r="AT1132" s="236" t="s">
        <v>259</v>
      </c>
      <c r="AU1132" s="236" t="s">
        <v>89</v>
      </c>
      <c r="AY1132" s="17" t="s">
        <v>257</v>
      </c>
      <c r="BE1132" s="237">
        <f>IF(N1132="základní",J1132,0)</f>
        <v>0</v>
      </c>
      <c r="BF1132" s="237">
        <f>IF(N1132="snížená",J1132,0)</f>
        <v>0</v>
      </c>
      <c r="BG1132" s="237">
        <f>IF(N1132="zákl. přenesená",J1132,0)</f>
        <v>0</v>
      </c>
      <c r="BH1132" s="237">
        <f>IF(N1132="sníž. přenesená",J1132,0)</f>
        <v>0</v>
      </c>
      <c r="BI1132" s="237">
        <f>IF(N1132="nulová",J1132,0)</f>
        <v>0</v>
      </c>
      <c r="BJ1132" s="17" t="s">
        <v>21</v>
      </c>
      <c r="BK1132" s="237">
        <f>ROUND(I1132*H1132,2)</f>
        <v>0</v>
      </c>
      <c r="BL1132" s="17" t="s">
        <v>667</v>
      </c>
      <c r="BM1132" s="236" t="s">
        <v>1961</v>
      </c>
    </row>
    <row r="1133" spans="2:51" s="13" customFormat="1" ht="12">
      <c r="B1133" s="249"/>
      <c r="C1133" s="250"/>
      <c r="D1133" s="240" t="s">
        <v>266</v>
      </c>
      <c r="E1133" s="251" t="s">
        <v>1</v>
      </c>
      <c r="F1133" s="252" t="s">
        <v>1944</v>
      </c>
      <c r="G1133" s="250"/>
      <c r="H1133" s="253">
        <v>12</v>
      </c>
      <c r="I1133" s="254"/>
      <c r="J1133" s="250"/>
      <c r="K1133" s="250"/>
      <c r="L1133" s="255"/>
      <c r="M1133" s="256"/>
      <c r="N1133" s="257"/>
      <c r="O1133" s="257"/>
      <c r="P1133" s="257"/>
      <c r="Q1133" s="257"/>
      <c r="R1133" s="257"/>
      <c r="S1133" s="257"/>
      <c r="T1133" s="258"/>
      <c r="AT1133" s="259" t="s">
        <v>266</v>
      </c>
      <c r="AU1133" s="259" t="s">
        <v>89</v>
      </c>
      <c r="AV1133" s="13" t="s">
        <v>89</v>
      </c>
      <c r="AW1133" s="13" t="s">
        <v>36</v>
      </c>
      <c r="AX1133" s="13" t="s">
        <v>80</v>
      </c>
      <c r="AY1133" s="259" t="s">
        <v>257</v>
      </c>
    </row>
    <row r="1134" spans="2:51" s="15" customFormat="1" ht="12">
      <c r="B1134" s="271"/>
      <c r="C1134" s="272"/>
      <c r="D1134" s="240" t="s">
        <v>266</v>
      </c>
      <c r="E1134" s="273" t="s">
        <v>166</v>
      </c>
      <c r="F1134" s="274" t="s">
        <v>286</v>
      </c>
      <c r="G1134" s="272"/>
      <c r="H1134" s="275">
        <v>12</v>
      </c>
      <c r="I1134" s="276"/>
      <c r="J1134" s="272"/>
      <c r="K1134" s="272"/>
      <c r="L1134" s="277"/>
      <c r="M1134" s="278"/>
      <c r="N1134" s="279"/>
      <c r="O1134" s="279"/>
      <c r="P1134" s="279"/>
      <c r="Q1134" s="279"/>
      <c r="R1134" s="279"/>
      <c r="S1134" s="279"/>
      <c r="T1134" s="280"/>
      <c r="AT1134" s="281" t="s">
        <v>266</v>
      </c>
      <c r="AU1134" s="281" t="s">
        <v>89</v>
      </c>
      <c r="AV1134" s="15" t="s">
        <v>264</v>
      </c>
      <c r="AW1134" s="15" t="s">
        <v>36</v>
      </c>
      <c r="AX1134" s="15" t="s">
        <v>21</v>
      </c>
      <c r="AY1134" s="281" t="s">
        <v>257</v>
      </c>
    </row>
    <row r="1135" spans="2:65" s="1" customFormat="1" ht="16.5" customHeight="1">
      <c r="B1135" s="38"/>
      <c r="C1135" s="282" t="s">
        <v>1962</v>
      </c>
      <c r="D1135" s="282" t="s">
        <v>314</v>
      </c>
      <c r="E1135" s="283" t="s">
        <v>1963</v>
      </c>
      <c r="F1135" s="284" t="s">
        <v>1964</v>
      </c>
      <c r="G1135" s="285" t="s">
        <v>661</v>
      </c>
      <c r="H1135" s="286">
        <v>12</v>
      </c>
      <c r="I1135" s="287"/>
      <c r="J1135" s="288">
        <f>ROUND(I1135*H1135,2)</f>
        <v>0</v>
      </c>
      <c r="K1135" s="284" t="s">
        <v>263</v>
      </c>
      <c r="L1135" s="289"/>
      <c r="M1135" s="290" t="s">
        <v>1</v>
      </c>
      <c r="N1135" s="291" t="s">
        <v>45</v>
      </c>
      <c r="O1135" s="86"/>
      <c r="P1135" s="234">
        <f>O1135*H1135</f>
        <v>0</v>
      </c>
      <c r="Q1135" s="234">
        <v>1E-05</v>
      </c>
      <c r="R1135" s="234">
        <f>Q1135*H1135</f>
        <v>0.00012000000000000002</v>
      </c>
      <c r="S1135" s="234">
        <v>0</v>
      </c>
      <c r="T1135" s="235">
        <f>S1135*H1135</f>
        <v>0</v>
      </c>
      <c r="AR1135" s="236" t="s">
        <v>988</v>
      </c>
      <c r="AT1135" s="236" t="s">
        <v>314</v>
      </c>
      <c r="AU1135" s="236" t="s">
        <v>89</v>
      </c>
      <c r="AY1135" s="17" t="s">
        <v>257</v>
      </c>
      <c r="BE1135" s="237">
        <f>IF(N1135="základní",J1135,0)</f>
        <v>0</v>
      </c>
      <c r="BF1135" s="237">
        <f>IF(N1135="snížená",J1135,0)</f>
        <v>0</v>
      </c>
      <c r="BG1135" s="237">
        <f>IF(N1135="zákl. přenesená",J1135,0)</f>
        <v>0</v>
      </c>
      <c r="BH1135" s="237">
        <f>IF(N1135="sníž. přenesená",J1135,0)</f>
        <v>0</v>
      </c>
      <c r="BI1135" s="237">
        <f>IF(N1135="nulová",J1135,0)</f>
        <v>0</v>
      </c>
      <c r="BJ1135" s="17" t="s">
        <v>21</v>
      </c>
      <c r="BK1135" s="237">
        <f>ROUND(I1135*H1135,2)</f>
        <v>0</v>
      </c>
      <c r="BL1135" s="17" t="s">
        <v>988</v>
      </c>
      <c r="BM1135" s="236" t="s">
        <v>1965</v>
      </c>
    </row>
    <row r="1136" spans="2:51" s="13" customFormat="1" ht="12">
      <c r="B1136" s="249"/>
      <c r="C1136" s="250"/>
      <c r="D1136" s="240" t="s">
        <v>266</v>
      </c>
      <c r="E1136" s="251" t="s">
        <v>1</v>
      </c>
      <c r="F1136" s="252" t="s">
        <v>166</v>
      </c>
      <c r="G1136" s="250"/>
      <c r="H1136" s="253">
        <v>12</v>
      </c>
      <c r="I1136" s="254"/>
      <c r="J1136" s="250"/>
      <c r="K1136" s="250"/>
      <c r="L1136" s="255"/>
      <c r="M1136" s="256"/>
      <c r="N1136" s="257"/>
      <c r="O1136" s="257"/>
      <c r="P1136" s="257"/>
      <c r="Q1136" s="257"/>
      <c r="R1136" s="257"/>
      <c r="S1136" s="257"/>
      <c r="T1136" s="258"/>
      <c r="AT1136" s="259" t="s">
        <v>266</v>
      </c>
      <c r="AU1136" s="259" t="s">
        <v>89</v>
      </c>
      <c r="AV1136" s="13" t="s">
        <v>89</v>
      </c>
      <c r="AW1136" s="13" t="s">
        <v>36</v>
      </c>
      <c r="AX1136" s="13" t="s">
        <v>80</v>
      </c>
      <c r="AY1136" s="259" t="s">
        <v>257</v>
      </c>
    </row>
    <row r="1137" spans="2:51" s="15" customFormat="1" ht="12">
      <c r="B1137" s="271"/>
      <c r="C1137" s="272"/>
      <c r="D1137" s="240" t="s">
        <v>266</v>
      </c>
      <c r="E1137" s="273" t="s">
        <v>1</v>
      </c>
      <c r="F1137" s="274" t="s">
        <v>286</v>
      </c>
      <c r="G1137" s="272"/>
      <c r="H1137" s="275">
        <v>12</v>
      </c>
      <c r="I1137" s="276"/>
      <c r="J1137" s="272"/>
      <c r="K1137" s="272"/>
      <c r="L1137" s="277"/>
      <c r="M1137" s="278"/>
      <c r="N1137" s="279"/>
      <c r="O1137" s="279"/>
      <c r="P1137" s="279"/>
      <c r="Q1137" s="279"/>
      <c r="R1137" s="279"/>
      <c r="S1137" s="279"/>
      <c r="T1137" s="280"/>
      <c r="AT1137" s="281" t="s">
        <v>266</v>
      </c>
      <c r="AU1137" s="281" t="s">
        <v>89</v>
      </c>
      <c r="AV1137" s="15" t="s">
        <v>264</v>
      </c>
      <c r="AW1137" s="15" t="s">
        <v>36</v>
      </c>
      <c r="AX1137" s="15" t="s">
        <v>21</v>
      </c>
      <c r="AY1137" s="281" t="s">
        <v>257</v>
      </c>
    </row>
    <row r="1138" spans="2:65" s="1" customFormat="1" ht="24" customHeight="1">
      <c r="B1138" s="38"/>
      <c r="C1138" s="225" t="s">
        <v>1966</v>
      </c>
      <c r="D1138" s="225" t="s">
        <v>259</v>
      </c>
      <c r="E1138" s="226" t="s">
        <v>1967</v>
      </c>
      <c r="F1138" s="227" t="s">
        <v>1968</v>
      </c>
      <c r="G1138" s="228" t="s">
        <v>661</v>
      </c>
      <c r="H1138" s="229">
        <v>12</v>
      </c>
      <c r="I1138" s="230"/>
      <c r="J1138" s="231">
        <f>ROUND(I1138*H1138,2)</f>
        <v>0</v>
      </c>
      <c r="K1138" s="227" t="s">
        <v>263</v>
      </c>
      <c r="L1138" s="43"/>
      <c r="M1138" s="232" t="s">
        <v>1</v>
      </c>
      <c r="N1138" s="233" t="s">
        <v>45</v>
      </c>
      <c r="O1138" s="86"/>
      <c r="P1138" s="234">
        <f>O1138*H1138</f>
        <v>0</v>
      </c>
      <c r="Q1138" s="234">
        <v>0</v>
      </c>
      <c r="R1138" s="234">
        <f>Q1138*H1138</f>
        <v>0</v>
      </c>
      <c r="S1138" s="234">
        <v>0</v>
      </c>
      <c r="T1138" s="235">
        <f>S1138*H1138</f>
        <v>0</v>
      </c>
      <c r="AR1138" s="236" t="s">
        <v>667</v>
      </c>
      <c r="AT1138" s="236" t="s">
        <v>259</v>
      </c>
      <c r="AU1138" s="236" t="s">
        <v>89</v>
      </c>
      <c r="AY1138" s="17" t="s">
        <v>257</v>
      </c>
      <c r="BE1138" s="237">
        <f>IF(N1138="základní",J1138,0)</f>
        <v>0</v>
      </c>
      <c r="BF1138" s="237">
        <f>IF(N1138="snížená",J1138,0)</f>
        <v>0</v>
      </c>
      <c r="BG1138" s="237">
        <f>IF(N1138="zákl. přenesená",J1138,0)</f>
        <v>0</v>
      </c>
      <c r="BH1138" s="237">
        <f>IF(N1138="sníž. přenesená",J1138,0)</f>
        <v>0</v>
      </c>
      <c r="BI1138" s="237">
        <f>IF(N1138="nulová",J1138,0)</f>
        <v>0</v>
      </c>
      <c r="BJ1138" s="17" t="s">
        <v>21</v>
      </c>
      <c r="BK1138" s="237">
        <f>ROUND(I1138*H1138,2)</f>
        <v>0</v>
      </c>
      <c r="BL1138" s="17" t="s">
        <v>667</v>
      </c>
      <c r="BM1138" s="236" t="s">
        <v>1969</v>
      </c>
    </row>
    <row r="1139" spans="2:51" s="13" customFormat="1" ht="12">
      <c r="B1139" s="249"/>
      <c r="C1139" s="250"/>
      <c r="D1139" s="240" t="s">
        <v>266</v>
      </c>
      <c r="E1139" s="251" t="s">
        <v>1</v>
      </c>
      <c r="F1139" s="252" t="s">
        <v>1970</v>
      </c>
      <c r="G1139" s="250"/>
      <c r="H1139" s="253">
        <v>12</v>
      </c>
      <c r="I1139" s="254"/>
      <c r="J1139" s="250"/>
      <c r="K1139" s="250"/>
      <c r="L1139" s="255"/>
      <c r="M1139" s="256"/>
      <c r="N1139" s="257"/>
      <c r="O1139" s="257"/>
      <c r="P1139" s="257"/>
      <c r="Q1139" s="257"/>
      <c r="R1139" s="257"/>
      <c r="S1139" s="257"/>
      <c r="T1139" s="258"/>
      <c r="AT1139" s="259" t="s">
        <v>266</v>
      </c>
      <c r="AU1139" s="259" t="s">
        <v>89</v>
      </c>
      <c r="AV1139" s="13" t="s">
        <v>89</v>
      </c>
      <c r="AW1139" s="13" t="s">
        <v>36</v>
      </c>
      <c r="AX1139" s="13" t="s">
        <v>80</v>
      </c>
      <c r="AY1139" s="259" t="s">
        <v>257</v>
      </c>
    </row>
    <row r="1140" spans="2:51" s="15" customFormat="1" ht="12">
      <c r="B1140" s="271"/>
      <c r="C1140" s="272"/>
      <c r="D1140" s="240" t="s">
        <v>266</v>
      </c>
      <c r="E1140" s="273" t="s">
        <v>1</v>
      </c>
      <c r="F1140" s="274" t="s">
        <v>286</v>
      </c>
      <c r="G1140" s="272"/>
      <c r="H1140" s="275">
        <v>12</v>
      </c>
      <c r="I1140" s="276"/>
      <c r="J1140" s="272"/>
      <c r="K1140" s="272"/>
      <c r="L1140" s="277"/>
      <c r="M1140" s="278"/>
      <c r="N1140" s="279"/>
      <c r="O1140" s="279"/>
      <c r="P1140" s="279"/>
      <c r="Q1140" s="279"/>
      <c r="R1140" s="279"/>
      <c r="S1140" s="279"/>
      <c r="T1140" s="280"/>
      <c r="AT1140" s="281" t="s">
        <v>266</v>
      </c>
      <c r="AU1140" s="281" t="s">
        <v>89</v>
      </c>
      <c r="AV1140" s="15" t="s">
        <v>264</v>
      </c>
      <c r="AW1140" s="15" t="s">
        <v>36</v>
      </c>
      <c r="AX1140" s="15" t="s">
        <v>21</v>
      </c>
      <c r="AY1140" s="281" t="s">
        <v>257</v>
      </c>
    </row>
    <row r="1141" spans="2:65" s="1" customFormat="1" ht="16.5" customHeight="1">
      <c r="B1141" s="38"/>
      <c r="C1141" s="225" t="s">
        <v>1971</v>
      </c>
      <c r="D1141" s="225" t="s">
        <v>259</v>
      </c>
      <c r="E1141" s="226" t="s">
        <v>1972</v>
      </c>
      <c r="F1141" s="227" t="s">
        <v>1973</v>
      </c>
      <c r="G1141" s="228" t="s">
        <v>780</v>
      </c>
      <c r="H1141" s="229">
        <v>20</v>
      </c>
      <c r="I1141" s="230"/>
      <c r="J1141" s="231">
        <f>ROUND(I1141*H1141,2)</f>
        <v>0</v>
      </c>
      <c r="K1141" s="227" t="s">
        <v>1</v>
      </c>
      <c r="L1141" s="43"/>
      <c r="M1141" s="232" t="s">
        <v>1</v>
      </c>
      <c r="N1141" s="233" t="s">
        <v>45</v>
      </c>
      <c r="O1141" s="86"/>
      <c r="P1141" s="234">
        <f>O1141*H1141</f>
        <v>0</v>
      </c>
      <c r="Q1141" s="234">
        <v>0</v>
      </c>
      <c r="R1141" s="234">
        <f>Q1141*H1141</f>
        <v>0</v>
      </c>
      <c r="S1141" s="234">
        <v>0</v>
      </c>
      <c r="T1141" s="235">
        <f>S1141*H1141</f>
        <v>0</v>
      </c>
      <c r="AR1141" s="236" t="s">
        <v>667</v>
      </c>
      <c r="AT1141" s="236" t="s">
        <v>259</v>
      </c>
      <c r="AU1141" s="236" t="s">
        <v>89</v>
      </c>
      <c r="AY1141" s="17" t="s">
        <v>257</v>
      </c>
      <c r="BE1141" s="237">
        <f>IF(N1141="základní",J1141,0)</f>
        <v>0</v>
      </c>
      <c r="BF1141" s="237">
        <f>IF(N1141="snížená",J1141,0)</f>
        <v>0</v>
      </c>
      <c r="BG1141" s="237">
        <f>IF(N1141="zákl. přenesená",J1141,0)</f>
        <v>0</v>
      </c>
      <c r="BH1141" s="237">
        <f>IF(N1141="sníž. přenesená",J1141,0)</f>
        <v>0</v>
      </c>
      <c r="BI1141" s="237">
        <f>IF(N1141="nulová",J1141,0)</f>
        <v>0</v>
      </c>
      <c r="BJ1141" s="17" t="s">
        <v>21</v>
      </c>
      <c r="BK1141" s="237">
        <f>ROUND(I1141*H1141,2)</f>
        <v>0</v>
      </c>
      <c r="BL1141" s="17" t="s">
        <v>667</v>
      </c>
      <c r="BM1141" s="236" t="s">
        <v>1974</v>
      </c>
    </row>
    <row r="1142" spans="2:65" s="1" customFormat="1" ht="16.5" customHeight="1">
      <c r="B1142" s="38"/>
      <c r="C1142" s="225" t="s">
        <v>1975</v>
      </c>
      <c r="D1142" s="225" t="s">
        <v>259</v>
      </c>
      <c r="E1142" s="226" t="s">
        <v>1976</v>
      </c>
      <c r="F1142" s="227" t="s">
        <v>1977</v>
      </c>
      <c r="G1142" s="228" t="s">
        <v>661</v>
      </c>
      <c r="H1142" s="229">
        <v>6</v>
      </c>
      <c r="I1142" s="230"/>
      <c r="J1142" s="231">
        <f>ROUND(I1142*H1142,2)</f>
        <v>0</v>
      </c>
      <c r="K1142" s="227" t="s">
        <v>263</v>
      </c>
      <c r="L1142" s="43"/>
      <c r="M1142" s="295" t="s">
        <v>1</v>
      </c>
      <c r="N1142" s="296" t="s">
        <v>45</v>
      </c>
      <c r="O1142" s="297"/>
      <c r="P1142" s="298">
        <f>O1142*H1142</f>
        <v>0</v>
      </c>
      <c r="Q1142" s="298">
        <v>0</v>
      </c>
      <c r="R1142" s="298">
        <f>Q1142*H1142</f>
        <v>0</v>
      </c>
      <c r="S1142" s="298">
        <v>0</v>
      </c>
      <c r="T1142" s="299">
        <f>S1142*H1142</f>
        <v>0</v>
      </c>
      <c r="AR1142" s="236" t="s">
        <v>346</v>
      </c>
      <c r="AT1142" s="236" t="s">
        <v>259</v>
      </c>
      <c r="AU1142" s="236" t="s">
        <v>89</v>
      </c>
      <c r="AY1142" s="17" t="s">
        <v>257</v>
      </c>
      <c r="BE1142" s="237">
        <f>IF(N1142="základní",J1142,0)</f>
        <v>0</v>
      </c>
      <c r="BF1142" s="237">
        <f>IF(N1142="snížená",J1142,0)</f>
        <v>0</v>
      </c>
      <c r="BG1142" s="237">
        <f>IF(N1142="zákl. přenesená",J1142,0)</f>
        <v>0</v>
      </c>
      <c r="BH1142" s="237">
        <f>IF(N1142="sníž. přenesená",J1142,0)</f>
        <v>0</v>
      </c>
      <c r="BI1142" s="237">
        <f>IF(N1142="nulová",J1142,0)</f>
        <v>0</v>
      </c>
      <c r="BJ1142" s="17" t="s">
        <v>21</v>
      </c>
      <c r="BK1142" s="237">
        <f>ROUND(I1142*H1142,2)</f>
        <v>0</v>
      </c>
      <c r="BL1142" s="17" t="s">
        <v>346</v>
      </c>
      <c r="BM1142" s="236" t="s">
        <v>1978</v>
      </c>
    </row>
    <row r="1143" spans="2:12" s="1" customFormat="1" ht="6.95" customHeight="1">
      <c r="B1143" s="61"/>
      <c r="C1143" s="62"/>
      <c r="D1143" s="62"/>
      <c r="E1143" s="62"/>
      <c r="F1143" s="62"/>
      <c r="G1143" s="62"/>
      <c r="H1143" s="62"/>
      <c r="I1143" s="175"/>
      <c r="J1143" s="62"/>
      <c r="K1143" s="62"/>
      <c r="L1143" s="43"/>
    </row>
  </sheetData>
  <sheetProtection password="CC35" sheet="1" objects="1" scenarios="1" formatColumns="0" formatRows="0" autoFilter="0"/>
  <autoFilter ref="C145:K1142"/>
  <mergeCells count="9">
    <mergeCell ref="E7:H7"/>
    <mergeCell ref="E9:H9"/>
    <mergeCell ref="E18:H18"/>
    <mergeCell ref="E27:H27"/>
    <mergeCell ref="E85:H85"/>
    <mergeCell ref="E87:H87"/>
    <mergeCell ref="E136:H136"/>
    <mergeCell ref="E138:H13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92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89</v>
      </c>
    </row>
    <row r="4" spans="2:46" ht="24.95" customHeight="1">
      <c r="B4" s="20"/>
      <c r="D4" s="136" t="s">
        <v>105</v>
      </c>
      <c r="L4" s="20"/>
      <c r="M4" s="137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8" t="s">
        <v>16</v>
      </c>
      <c r="L6" s="20"/>
    </row>
    <row r="7" spans="2:12" ht="16.5" customHeight="1">
      <c r="B7" s="20"/>
      <c r="E7" s="139" t="str">
        <f>'Rekapitulace stavby'!K6</f>
        <v>Regenerace pláště budovy MŠ Na Výsluní - 30.10.2019</v>
      </c>
      <c r="F7" s="138"/>
      <c r="G7" s="138"/>
      <c r="H7" s="138"/>
      <c r="L7" s="20"/>
    </row>
    <row r="8" spans="2:12" s="1" customFormat="1" ht="12" customHeight="1">
      <c r="B8" s="43"/>
      <c r="D8" s="138" t="s">
        <v>117</v>
      </c>
      <c r="I8" s="140"/>
      <c r="L8" s="43"/>
    </row>
    <row r="9" spans="2:12" s="1" customFormat="1" ht="36.95" customHeight="1">
      <c r="B9" s="43"/>
      <c r="E9" s="141" t="s">
        <v>1979</v>
      </c>
      <c r="F9" s="1"/>
      <c r="G9" s="1"/>
      <c r="H9" s="1"/>
      <c r="I9" s="140"/>
      <c r="L9" s="43"/>
    </row>
    <row r="10" spans="2:12" s="1" customFormat="1" ht="12">
      <c r="B10" s="43"/>
      <c r="I10" s="140"/>
      <c r="L10" s="43"/>
    </row>
    <row r="11" spans="2:12" s="1" customFormat="1" ht="12" customHeight="1">
      <c r="B11" s="43"/>
      <c r="D11" s="138" t="s">
        <v>19</v>
      </c>
      <c r="F11" s="142" t="s">
        <v>1</v>
      </c>
      <c r="I11" s="143" t="s">
        <v>20</v>
      </c>
      <c r="J11" s="142" t="s">
        <v>1</v>
      </c>
      <c r="L11" s="43"/>
    </row>
    <row r="12" spans="2:12" s="1" customFormat="1" ht="12" customHeight="1">
      <c r="B12" s="43"/>
      <c r="D12" s="138" t="s">
        <v>22</v>
      </c>
      <c r="F12" s="142" t="s">
        <v>23</v>
      </c>
      <c r="I12" s="143" t="s">
        <v>24</v>
      </c>
      <c r="J12" s="144" t="str">
        <f>'Rekapitulace stavby'!AN8</f>
        <v>16. 1. 2019</v>
      </c>
      <c r="L12" s="43"/>
    </row>
    <row r="13" spans="2:12" s="1" customFormat="1" ht="10.8" customHeight="1">
      <c r="B13" s="43"/>
      <c r="I13" s="140"/>
      <c r="L13" s="43"/>
    </row>
    <row r="14" spans="2:12" s="1" customFormat="1" ht="12" customHeight="1">
      <c r="B14" s="43"/>
      <c r="D14" s="138" t="s">
        <v>28</v>
      </c>
      <c r="I14" s="143" t="s">
        <v>29</v>
      </c>
      <c r="J14" s="142" t="s">
        <v>1</v>
      </c>
      <c r="L14" s="43"/>
    </row>
    <row r="15" spans="2:12" s="1" customFormat="1" ht="18" customHeight="1">
      <c r="B15" s="43"/>
      <c r="E15" s="142" t="s">
        <v>30</v>
      </c>
      <c r="I15" s="143" t="s">
        <v>31</v>
      </c>
      <c r="J15" s="142" t="s">
        <v>1</v>
      </c>
      <c r="L15" s="43"/>
    </row>
    <row r="16" spans="2:12" s="1" customFormat="1" ht="6.95" customHeight="1">
      <c r="B16" s="43"/>
      <c r="I16" s="140"/>
      <c r="L16" s="43"/>
    </row>
    <row r="17" spans="2:12" s="1" customFormat="1" ht="12" customHeight="1">
      <c r="B17" s="43"/>
      <c r="D17" s="138" t="s">
        <v>32</v>
      </c>
      <c r="I17" s="143" t="s">
        <v>29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2"/>
      <c r="G18" s="142"/>
      <c r="H18" s="142"/>
      <c r="I18" s="143" t="s">
        <v>31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0"/>
      <c r="L19" s="43"/>
    </row>
    <row r="20" spans="2:12" s="1" customFormat="1" ht="12" customHeight="1">
      <c r="B20" s="43"/>
      <c r="D20" s="138" t="s">
        <v>34</v>
      </c>
      <c r="I20" s="143" t="s">
        <v>29</v>
      </c>
      <c r="J20" s="142" t="s">
        <v>1</v>
      </c>
      <c r="L20" s="43"/>
    </row>
    <row r="21" spans="2:12" s="1" customFormat="1" ht="18" customHeight="1">
      <c r="B21" s="43"/>
      <c r="E21" s="142" t="s">
        <v>35</v>
      </c>
      <c r="I21" s="143" t="s">
        <v>31</v>
      </c>
      <c r="J21" s="142" t="s">
        <v>1</v>
      </c>
      <c r="L21" s="43"/>
    </row>
    <row r="22" spans="2:12" s="1" customFormat="1" ht="6.95" customHeight="1">
      <c r="B22" s="43"/>
      <c r="I22" s="140"/>
      <c r="L22" s="43"/>
    </row>
    <row r="23" spans="2:12" s="1" customFormat="1" ht="12" customHeight="1">
      <c r="B23" s="43"/>
      <c r="D23" s="138" t="s">
        <v>37</v>
      </c>
      <c r="I23" s="143" t="s">
        <v>29</v>
      </c>
      <c r="J23" s="142" t="str">
        <f>IF('Rekapitulace stavby'!AN19="","",'Rekapitulace stavby'!AN19)</f>
        <v/>
      </c>
      <c r="L23" s="43"/>
    </row>
    <row r="24" spans="2:12" s="1" customFormat="1" ht="18" customHeight="1">
      <c r="B24" s="43"/>
      <c r="E24" s="142" t="str">
        <f>IF('Rekapitulace stavby'!E20="","",'Rekapitulace stavby'!E20)</f>
        <v xml:space="preserve"> </v>
      </c>
      <c r="I24" s="143" t="s">
        <v>31</v>
      </c>
      <c r="J24" s="142" t="str">
        <f>IF('Rekapitulace stavby'!AN20="","",'Rekapitulace stavby'!AN20)</f>
        <v/>
      </c>
      <c r="L24" s="43"/>
    </row>
    <row r="25" spans="2:12" s="1" customFormat="1" ht="6.95" customHeight="1">
      <c r="B25" s="43"/>
      <c r="I25" s="140"/>
      <c r="L25" s="43"/>
    </row>
    <row r="26" spans="2:12" s="1" customFormat="1" ht="12" customHeight="1">
      <c r="B26" s="43"/>
      <c r="D26" s="138" t="s">
        <v>39</v>
      </c>
      <c r="I26" s="140"/>
      <c r="L26" s="43"/>
    </row>
    <row r="27" spans="2:12" s="7" customFormat="1" ht="16.5" customHeight="1">
      <c r="B27" s="145"/>
      <c r="E27" s="146" t="s">
        <v>1</v>
      </c>
      <c r="F27" s="146"/>
      <c r="G27" s="146"/>
      <c r="H27" s="146"/>
      <c r="I27" s="147"/>
      <c r="L27" s="145"/>
    </row>
    <row r="28" spans="2:12" s="1" customFormat="1" ht="6.95" customHeight="1">
      <c r="B28" s="43"/>
      <c r="I28" s="140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9"/>
      <c r="J29" s="78"/>
      <c r="K29" s="78"/>
      <c r="L29" s="43"/>
    </row>
    <row r="30" spans="2:12" s="1" customFormat="1" ht="25.4" customHeight="1">
      <c r="B30" s="43"/>
      <c r="D30" s="150" t="s">
        <v>40</v>
      </c>
      <c r="I30" s="140"/>
      <c r="J30" s="151">
        <f>ROUND(J119,2)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9"/>
      <c r="J31" s="78"/>
      <c r="K31" s="78"/>
      <c r="L31" s="43"/>
    </row>
    <row r="32" spans="2:12" s="1" customFormat="1" ht="14.4" customHeight="1">
      <c r="B32" s="43"/>
      <c r="F32" s="152" t="s">
        <v>42</v>
      </c>
      <c r="I32" s="153" t="s">
        <v>41</v>
      </c>
      <c r="J32" s="152" t="s">
        <v>43</v>
      </c>
      <c r="L32" s="43"/>
    </row>
    <row r="33" spans="2:12" s="1" customFormat="1" ht="14.4" customHeight="1">
      <c r="B33" s="43"/>
      <c r="D33" s="154" t="s">
        <v>44</v>
      </c>
      <c r="E33" s="138" t="s">
        <v>45</v>
      </c>
      <c r="F33" s="155">
        <f>ROUND((SUM(BE119:BE132)),2)</f>
        <v>0</v>
      </c>
      <c r="I33" s="156">
        <v>0.21</v>
      </c>
      <c r="J33" s="155">
        <f>ROUND(((SUM(BE119:BE132))*I33),2)</f>
        <v>0</v>
      </c>
      <c r="L33" s="43"/>
    </row>
    <row r="34" spans="2:12" s="1" customFormat="1" ht="14.4" customHeight="1">
      <c r="B34" s="43"/>
      <c r="E34" s="138" t="s">
        <v>46</v>
      </c>
      <c r="F34" s="155">
        <f>ROUND((SUM(BF119:BF132)),2)</f>
        <v>0</v>
      </c>
      <c r="I34" s="156">
        <v>0.15</v>
      </c>
      <c r="J34" s="155">
        <f>ROUND(((SUM(BF119:BF132))*I34),2)</f>
        <v>0</v>
      </c>
      <c r="L34" s="43"/>
    </row>
    <row r="35" spans="2:12" s="1" customFormat="1" ht="14.4" customHeight="1" hidden="1">
      <c r="B35" s="43"/>
      <c r="E35" s="138" t="s">
        <v>47</v>
      </c>
      <c r="F35" s="155">
        <f>ROUND((SUM(BG119:BG132)),2)</f>
        <v>0</v>
      </c>
      <c r="I35" s="156">
        <v>0.21</v>
      </c>
      <c r="J35" s="155">
        <f>0</f>
        <v>0</v>
      </c>
      <c r="L35" s="43"/>
    </row>
    <row r="36" spans="2:12" s="1" customFormat="1" ht="14.4" customHeight="1" hidden="1">
      <c r="B36" s="43"/>
      <c r="E36" s="138" t="s">
        <v>48</v>
      </c>
      <c r="F36" s="155">
        <f>ROUND((SUM(BH119:BH132)),2)</f>
        <v>0</v>
      </c>
      <c r="I36" s="156">
        <v>0.15</v>
      </c>
      <c r="J36" s="155">
        <f>0</f>
        <v>0</v>
      </c>
      <c r="L36" s="43"/>
    </row>
    <row r="37" spans="2:12" s="1" customFormat="1" ht="14.4" customHeight="1" hidden="1">
      <c r="B37" s="43"/>
      <c r="E37" s="138" t="s">
        <v>49</v>
      </c>
      <c r="F37" s="155">
        <f>ROUND((SUM(BI119:BI132)),2)</f>
        <v>0</v>
      </c>
      <c r="I37" s="156">
        <v>0</v>
      </c>
      <c r="J37" s="155">
        <f>0</f>
        <v>0</v>
      </c>
      <c r="L37" s="43"/>
    </row>
    <row r="38" spans="2:12" s="1" customFormat="1" ht="6.95" customHeight="1">
      <c r="B38" s="43"/>
      <c r="I38" s="140"/>
      <c r="L38" s="43"/>
    </row>
    <row r="39" spans="2:12" s="1" customFormat="1" ht="25.4" customHeight="1">
      <c r="B39" s="43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62"/>
      <c r="J39" s="163">
        <f>SUM(J30:J37)</f>
        <v>0</v>
      </c>
      <c r="K39" s="164"/>
      <c r="L39" s="43"/>
    </row>
    <row r="40" spans="2:12" s="1" customFormat="1" ht="14.4" customHeight="1">
      <c r="B40" s="43"/>
      <c r="I40" s="140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53</v>
      </c>
      <c r="E50" s="166"/>
      <c r="F50" s="166"/>
      <c r="G50" s="165" t="s">
        <v>54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55</v>
      </c>
      <c r="E61" s="169"/>
      <c r="F61" s="170" t="s">
        <v>56</v>
      </c>
      <c r="G61" s="168" t="s">
        <v>55</v>
      </c>
      <c r="H61" s="169"/>
      <c r="I61" s="171"/>
      <c r="J61" s="172" t="s">
        <v>56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57</v>
      </c>
      <c r="E65" s="166"/>
      <c r="F65" s="166"/>
      <c r="G65" s="165" t="s">
        <v>58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55</v>
      </c>
      <c r="E76" s="169"/>
      <c r="F76" s="170" t="s">
        <v>56</v>
      </c>
      <c r="G76" s="168" t="s">
        <v>55</v>
      </c>
      <c r="H76" s="169"/>
      <c r="I76" s="171"/>
      <c r="J76" s="172" t="s">
        <v>56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207</v>
      </c>
      <c r="D82" s="39"/>
      <c r="E82" s="39"/>
      <c r="F82" s="39"/>
      <c r="G82" s="39"/>
      <c r="H82" s="39"/>
      <c r="I82" s="14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0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40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Regenerace pláště budovy MŠ Na Výsluní - 30.10.2019</v>
      </c>
      <c r="F85" s="32"/>
      <c r="G85" s="32"/>
      <c r="H85" s="32"/>
      <c r="I85" s="140"/>
      <c r="J85" s="39"/>
      <c r="K85" s="39"/>
      <c r="L85" s="43"/>
    </row>
    <row r="86" spans="2:12" s="1" customFormat="1" ht="12" customHeight="1">
      <c r="B86" s="38"/>
      <c r="C86" s="32" t="s">
        <v>117</v>
      </c>
      <c r="D86" s="39"/>
      <c r="E86" s="39"/>
      <c r="F86" s="39"/>
      <c r="G86" s="39"/>
      <c r="H86" s="39"/>
      <c r="I86" s="140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02 - Ostatní a vedlejší náklady - regenerace pláště budovy</v>
      </c>
      <c r="F87" s="39"/>
      <c r="G87" s="39"/>
      <c r="H87" s="39"/>
      <c r="I87" s="140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0"/>
      <c r="J88" s="39"/>
      <c r="K88" s="39"/>
      <c r="L88" s="43"/>
    </row>
    <row r="89" spans="2:12" s="1" customFormat="1" ht="12" customHeight="1">
      <c r="B89" s="38"/>
      <c r="C89" s="32" t="s">
        <v>22</v>
      </c>
      <c r="D89" s="39"/>
      <c r="E89" s="39"/>
      <c r="F89" s="27" t="str">
        <f>F12</f>
        <v>p.č.st.5825/253,k.ú. Česká Lípa</v>
      </c>
      <c r="G89" s="39"/>
      <c r="H89" s="39"/>
      <c r="I89" s="143" t="s">
        <v>24</v>
      </c>
      <c r="J89" s="74" t="str">
        <f>IF(J12="","",J12)</f>
        <v>16. 1. 2019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0"/>
      <c r="J90" s="39"/>
      <c r="K90" s="39"/>
      <c r="L90" s="43"/>
    </row>
    <row r="91" spans="2:12" s="1" customFormat="1" ht="43.05" customHeight="1">
      <c r="B91" s="38"/>
      <c r="C91" s="32" t="s">
        <v>28</v>
      </c>
      <c r="D91" s="39"/>
      <c r="E91" s="39"/>
      <c r="F91" s="27" t="str">
        <f>E15</f>
        <v>Město Česká Lípa,Náměstí T.G.Masaryka 1,Česká Lípa</v>
      </c>
      <c r="G91" s="39"/>
      <c r="H91" s="39"/>
      <c r="I91" s="143" t="s">
        <v>34</v>
      </c>
      <c r="J91" s="36" t="str">
        <f>E21</f>
        <v>Projecticon s.r.o.,A.Kopeckého 151,Nový Hrádek</v>
      </c>
      <c r="K91" s="39"/>
      <c r="L91" s="43"/>
    </row>
    <row r="92" spans="2:12" s="1" customFormat="1" ht="15.15" customHeight="1">
      <c r="B92" s="38"/>
      <c r="C92" s="32" t="s">
        <v>32</v>
      </c>
      <c r="D92" s="39"/>
      <c r="E92" s="39"/>
      <c r="F92" s="27" t="str">
        <f>IF(E18="","",E18)</f>
        <v>Vyplň údaj</v>
      </c>
      <c r="G92" s="39"/>
      <c r="H92" s="39"/>
      <c r="I92" s="143" t="s">
        <v>37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40"/>
      <c r="J93" s="39"/>
      <c r="K93" s="39"/>
      <c r="L93" s="43"/>
    </row>
    <row r="94" spans="2:12" s="1" customFormat="1" ht="29.25" customHeight="1">
      <c r="B94" s="38"/>
      <c r="C94" s="180" t="s">
        <v>208</v>
      </c>
      <c r="D94" s="181"/>
      <c r="E94" s="181"/>
      <c r="F94" s="181"/>
      <c r="G94" s="181"/>
      <c r="H94" s="181"/>
      <c r="I94" s="182"/>
      <c r="J94" s="183" t="s">
        <v>209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0"/>
      <c r="J95" s="39"/>
      <c r="K95" s="39"/>
      <c r="L95" s="43"/>
    </row>
    <row r="96" spans="2:47" s="1" customFormat="1" ht="22.8" customHeight="1">
      <c r="B96" s="38"/>
      <c r="C96" s="184" t="s">
        <v>210</v>
      </c>
      <c r="D96" s="39"/>
      <c r="E96" s="39"/>
      <c r="F96" s="39"/>
      <c r="G96" s="39"/>
      <c r="H96" s="39"/>
      <c r="I96" s="140"/>
      <c r="J96" s="105">
        <f>J119</f>
        <v>0</v>
      </c>
      <c r="K96" s="39"/>
      <c r="L96" s="43"/>
      <c r="AU96" s="17" t="s">
        <v>211</v>
      </c>
    </row>
    <row r="97" spans="2:12" s="8" customFormat="1" ht="24.95" customHeight="1">
      <c r="B97" s="185"/>
      <c r="C97" s="186"/>
      <c r="D97" s="187" t="s">
        <v>1980</v>
      </c>
      <c r="E97" s="188"/>
      <c r="F97" s="188"/>
      <c r="G97" s="188"/>
      <c r="H97" s="188"/>
      <c r="I97" s="189"/>
      <c r="J97" s="190">
        <f>J120</f>
        <v>0</v>
      </c>
      <c r="K97" s="186"/>
      <c r="L97" s="191"/>
    </row>
    <row r="98" spans="2:12" s="9" customFormat="1" ht="19.9" customHeight="1">
      <c r="B98" s="192"/>
      <c r="C98" s="193"/>
      <c r="D98" s="194" t="s">
        <v>1981</v>
      </c>
      <c r="E98" s="195"/>
      <c r="F98" s="195"/>
      <c r="G98" s="195"/>
      <c r="H98" s="195"/>
      <c r="I98" s="196"/>
      <c r="J98" s="197">
        <f>J121</f>
        <v>0</v>
      </c>
      <c r="K98" s="193"/>
      <c r="L98" s="198"/>
    </row>
    <row r="99" spans="2:12" s="9" customFormat="1" ht="19.9" customHeight="1">
      <c r="B99" s="192"/>
      <c r="C99" s="193"/>
      <c r="D99" s="194" t="s">
        <v>1982</v>
      </c>
      <c r="E99" s="195"/>
      <c r="F99" s="195"/>
      <c r="G99" s="195"/>
      <c r="H99" s="195"/>
      <c r="I99" s="196"/>
      <c r="J99" s="197">
        <f>J131</f>
        <v>0</v>
      </c>
      <c r="K99" s="193"/>
      <c r="L99" s="198"/>
    </row>
    <row r="100" spans="2:12" s="1" customFormat="1" ht="21.8" customHeight="1">
      <c r="B100" s="38"/>
      <c r="C100" s="39"/>
      <c r="D100" s="39"/>
      <c r="E100" s="39"/>
      <c r="F100" s="39"/>
      <c r="G100" s="39"/>
      <c r="H100" s="39"/>
      <c r="I100" s="140"/>
      <c r="J100" s="39"/>
      <c r="K100" s="39"/>
      <c r="L100" s="43"/>
    </row>
    <row r="101" spans="2:12" s="1" customFormat="1" ht="6.95" customHeight="1">
      <c r="B101" s="61"/>
      <c r="C101" s="62"/>
      <c r="D101" s="62"/>
      <c r="E101" s="62"/>
      <c r="F101" s="62"/>
      <c r="G101" s="62"/>
      <c r="H101" s="62"/>
      <c r="I101" s="175"/>
      <c r="J101" s="62"/>
      <c r="K101" s="62"/>
      <c r="L101" s="43"/>
    </row>
    <row r="105" spans="2:12" s="1" customFormat="1" ht="6.95" customHeight="1">
      <c r="B105" s="63"/>
      <c r="C105" s="64"/>
      <c r="D105" s="64"/>
      <c r="E105" s="64"/>
      <c r="F105" s="64"/>
      <c r="G105" s="64"/>
      <c r="H105" s="64"/>
      <c r="I105" s="178"/>
      <c r="J105" s="64"/>
      <c r="K105" s="64"/>
      <c r="L105" s="43"/>
    </row>
    <row r="106" spans="2:12" s="1" customFormat="1" ht="24.95" customHeight="1">
      <c r="B106" s="38"/>
      <c r="C106" s="23" t="s">
        <v>242</v>
      </c>
      <c r="D106" s="39"/>
      <c r="E106" s="39"/>
      <c r="F106" s="39"/>
      <c r="G106" s="39"/>
      <c r="H106" s="39"/>
      <c r="I106" s="140"/>
      <c r="J106" s="39"/>
      <c r="K106" s="39"/>
      <c r="L106" s="43"/>
    </row>
    <row r="107" spans="2:12" s="1" customFormat="1" ht="6.95" customHeight="1">
      <c r="B107" s="38"/>
      <c r="C107" s="39"/>
      <c r="D107" s="39"/>
      <c r="E107" s="39"/>
      <c r="F107" s="39"/>
      <c r="G107" s="39"/>
      <c r="H107" s="39"/>
      <c r="I107" s="140"/>
      <c r="J107" s="39"/>
      <c r="K107" s="39"/>
      <c r="L107" s="43"/>
    </row>
    <row r="108" spans="2:12" s="1" customFormat="1" ht="12" customHeight="1">
      <c r="B108" s="38"/>
      <c r="C108" s="32" t="s">
        <v>16</v>
      </c>
      <c r="D108" s="39"/>
      <c r="E108" s="39"/>
      <c r="F108" s="39"/>
      <c r="G108" s="39"/>
      <c r="H108" s="39"/>
      <c r="I108" s="140"/>
      <c r="J108" s="39"/>
      <c r="K108" s="39"/>
      <c r="L108" s="43"/>
    </row>
    <row r="109" spans="2:12" s="1" customFormat="1" ht="16.5" customHeight="1">
      <c r="B109" s="38"/>
      <c r="C109" s="39"/>
      <c r="D109" s="39"/>
      <c r="E109" s="179" t="str">
        <f>E7</f>
        <v>Regenerace pláště budovy MŠ Na Výsluní - 30.10.2019</v>
      </c>
      <c r="F109" s="32"/>
      <c r="G109" s="32"/>
      <c r="H109" s="32"/>
      <c r="I109" s="140"/>
      <c r="J109" s="39"/>
      <c r="K109" s="39"/>
      <c r="L109" s="43"/>
    </row>
    <row r="110" spans="2:12" s="1" customFormat="1" ht="12" customHeight="1">
      <c r="B110" s="38"/>
      <c r="C110" s="32" t="s">
        <v>117</v>
      </c>
      <c r="D110" s="39"/>
      <c r="E110" s="39"/>
      <c r="F110" s="39"/>
      <c r="G110" s="39"/>
      <c r="H110" s="39"/>
      <c r="I110" s="140"/>
      <c r="J110" s="39"/>
      <c r="K110" s="39"/>
      <c r="L110" s="43"/>
    </row>
    <row r="111" spans="2:12" s="1" customFormat="1" ht="16.5" customHeight="1">
      <c r="B111" s="38"/>
      <c r="C111" s="39"/>
      <c r="D111" s="39"/>
      <c r="E111" s="71" t="str">
        <f>E9</f>
        <v>02 - Ostatní a vedlejší náklady - regenerace pláště budovy</v>
      </c>
      <c r="F111" s="39"/>
      <c r="G111" s="39"/>
      <c r="H111" s="39"/>
      <c r="I111" s="140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40"/>
      <c r="J112" s="39"/>
      <c r="K112" s="39"/>
      <c r="L112" s="43"/>
    </row>
    <row r="113" spans="2:12" s="1" customFormat="1" ht="12" customHeight="1">
      <c r="B113" s="38"/>
      <c r="C113" s="32" t="s">
        <v>22</v>
      </c>
      <c r="D113" s="39"/>
      <c r="E113" s="39"/>
      <c r="F113" s="27" t="str">
        <f>F12</f>
        <v>p.č.st.5825/253,k.ú. Česká Lípa</v>
      </c>
      <c r="G113" s="39"/>
      <c r="H113" s="39"/>
      <c r="I113" s="143" t="s">
        <v>24</v>
      </c>
      <c r="J113" s="74" t="str">
        <f>IF(J12="","",J12)</f>
        <v>16. 1. 2019</v>
      </c>
      <c r="K113" s="39"/>
      <c r="L113" s="43"/>
    </row>
    <row r="114" spans="2:12" s="1" customFormat="1" ht="6.95" customHeight="1">
      <c r="B114" s="38"/>
      <c r="C114" s="39"/>
      <c r="D114" s="39"/>
      <c r="E114" s="39"/>
      <c r="F114" s="39"/>
      <c r="G114" s="39"/>
      <c r="H114" s="39"/>
      <c r="I114" s="140"/>
      <c r="J114" s="39"/>
      <c r="K114" s="39"/>
      <c r="L114" s="43"/>
    </row>
    <row r="115" spans="2:12" s="1" customFormat="1" ht="43.05" customHeight="1">
      <c r="B115" s="38"/>
      <c r="C115" s="32" t="s">
        <v>28</v>
      </c>
      <c r="D115" s="39"/>
      <c r="E115" s="39"/>
      <c r="F115" s="27" t="str">
        <f>E15</f>
        <v>Město Česká Lípa,Náměstí T.G.Masaryka 1,Česká Lípa</v>
      </c>
      <c r="G115" s="39"/>
      <c r="H115" s="39"/>
      <c r="I115" s="143" t="s">
        <v>34</v>
      </c>
      <c r="J115" s="36" t="str">
        <f>E21</f>
        <v>Projecticon s.r.o.,A.Kopeckého 151,Nový Hrádek</v>
      </c>
      <c r="K115" s="39"/>
      <c r="L115" s="43"/>
    </row>
    <row r="116" spans="2:12" s="1" customFormat="1" ht="15.15" customHeight="1">
      <c r="B116" s="38"/>
      <c r="C116" s="32" t="s">
        <v>32</v>
      </c>
      <c r="D116" s="39"/>
      <c r="E116" s="39"/>
      <c r="F116" s="27" t="str">
        <f>IF(E18="","",E18)</f>
        <v>Vyplň údaj</v>
      </c>
      <c r="G116" s="39"/>
      <c r="H116" s="39"/>
      <c r="I116" s="143" t="s">
        <v>37</v>
      </c>
      <c r="J116" s="36" t="str">
        <f>E24</f>
        <v xml:space="preserve"> </v>
      </c>
      <c r="K116" s="39"/>
      <c r="L116" s="43"/>
    </row>
    <row r="117" spans="2:12" s="1" customFormat="1" ht="10.3" customHeight="1">
      <c r="B117" s="38"/>
      <c r="C117" s="39"/>
      <c r="D117" s="39"/>
      <c r="E117" s="39"/>
      <c r="F117" s="39"/>
      <c r="G117" s="39"/>
      <c r="H117" s="39"/>
      <c r="I117" s="140"/>
      <c r="J117" s="39"/>
      <c r="K117" s="39"/>
      <c r="L117" s="43"/>
    </row>
    <row r="118" spans="2:20" s="10" customFormat="1" ht="29.25" customHeight="1">
      <c r="B118" s="199"/>
      <c r="C118" s="200" t="s">
        <v>243</v>
      </c>
      <c r="D118" s="201" t="s">
        <v>65</v>
      </c>
      <c r="E118" s="201" t="s">
        <v>61</v>
      </c>
      <c r="F118" s="201" t="s">
        <v>62</v>
      </c>
      <c r="G118" s="201" t="s">
        <v>244</v>
      </c>
      <c r="H118" s="201" t="s">
        <v>245</v>
      </c>
      <c r="I118" s="202" t="s">
        <v>246</v>
      </c>
      <c r="J118" s="201" t="s">
        <v>209</v>
      </c>
      <c r="K118" s="203" t="s">
        <v>247</v>
      </c>
      <c r="L118" s="204"/>
      <c r="M118" s="95" t="s">
        <v>1</v>
      </c>
      <c r="N118" s="96" t="s">
        <v>44</v>
      </c>
      <c r="O118" s="96" t="s">
        <v>248</v>
      </c>
      <c r="P118" s="96" t="s">
        <v>249</v>
      </c>
      <c r="Q118" s="96" t="s">
        <v>250</v>
      </c>
      <c r="R118" s="96" t="s">
        <v>251</v>
      </c>
      <c r="S118" s="96" t="s">
        <v>252</v>
      </c>
      <c r="T118" s="97" t="s">
        <v>253</v>
      </c>
    </row>
    <row r="119" spans="2:63" s="1" customFormat="1" ht="22.8" customHeight="1">
      <c r="B119" s="38"/>
      <c r="C119" s="102" t="s">
        <v>254</v>
      </c>
      <c r="D119" s="39"/>
      <c r="E119" s="39"/>
      <c r="F119" s="39"/>
      <c r="G119" s="39"/>
      <c r="H119" s="39"/>
      <c r="I119" s="140"/>
      <c r="J119" s="205">
        <f>BK119</f>
        <v>0</v>
      </c>
      <c r="K119" s="39"/>
      <c r="L119" s="43"/>
      <c r="M119" s="98"/>
      <c r="N119" s="99"/>
      <c r="O119" s="99"/>
      <c r="P119" s="206">
        <f>P120</f>
        <v>0</v>
      </c>
      <c r="Q119" s="99"/>
      <c r="R119" s="206">
        <f>R120</f>
        <v>0</v>
      </c>
      <c r="S119" s="99"/>
      <c r="T119" s="207">
        <f>T120</f>
        <v>0</v>
      </c>
      <c r="AT119" s="17" t="s">
        <v>79</v>
      </c>
      <c r="AU119" s="17" t="s">
        <v>211</v>
      </c>
      <c r="BK119" s="208">
        <f>BK120</f>
        <v>0</v>
      </c>
    </row>
    <row r="120" spans="2:63" s="11" customFormat="1" ht="25.9" customHeight="1">
      <c r="B120" s="209"/>
      <c r="C120" s="210"/>
      <c r="D120" s="211" t="s">
        <v>79</v>
      </c>
      <c r="E120" s="212" t="s">
        <v>1983</v>
      </c>
      <c r="F120" s="212" t="s">
        <v>1984</v>
      </c>
      <c r="G120" s="210"/>
      <c r="H120" s="210"/>
      <c r="I120" s="213"/>
      <c r="J120" s="214">
        <f>BK120</f>
        <v>0</v>
      </c>
      <c r="K120" s="210"/>
      <c r="L120" s="215"/>
      <c r="M120" s="216"/>
      <c r="N120" s="217"/>
      <c r="O120" s="217"/>
      <c r="P120" s="218">
        <f>P121+P131</f>
        <v>0</v>
      </c>
      <c r="Q120" s="217"/>
      <c r="R120" s="218">
        <f>R121+R131</f>
        <v>0</v>
      </c>
      <c r="S120" s="217"/>
      <c r="T120" s="219">
        <f>T121+T131</f>
        <v>0</v>
      </c>
      <c r="AR120" s="220" t="s">
        <v>293</v>
      </c>
      <c r="AT120" s="221" t="s">
        <v>79</v>
      </c>
      <c r="AU120" s="221" t="s">
        <v>80</v>
      </c>
      <c r="AY120" s="220" t="s">
        <v>257</v>
      </c>
      <c r="BK120" s="222">
        <f>BK121+BK131</f>
        <v>0</v>
      </c>
    </row>
    <row r="121" spans="2:63" s="11" customFormat="1" ht="22.8" customHeight="1">
      <c r="B121" s="209"/>
      <c r="C121" s="210"/>
      <c r="D121" s="211" t="s">
        <v>79</v>
      </c>
      <c r="E121" s="223" t="s">
        <v>1985</v>
      </c>
      <c r="F121" s="223" t="s">
        <v>1986</v>
      </c>
      <c r="G121" s="210"/>
      <c r="H121" s="210"/>
      <c r="I121" s="213"/>
      <c r="J121" s="224">
        <f>BK121</f>
        <v>0</v>
      </c>
      <c r="K121" s="210"/>
      <c r="L121" s="215"/>
      <c r="M121" s="216"/>
      <c r="N121" s="217"/>
      <c r="O121" s="217"/>
      <c r="P121" s="218">
        <f>SUM(P122:P130)</f>
        <v>0</v>
      </c>
      <c r="Q121" s="217"/>
      <c r="R121" s="218">
        <f>SUM(R122:R130)</f>
        <v>0</v>
      </c>
      <c r="S121" s="217"/>
      <c r="T121" s="219">
        <f>SUM(T122:T130)</f>
        <v>0</v>
      </c>
      <c r="AR121" s="220" t="s">
        <v>293</v>
      </c>
      <c r="AT121" s="221" t="s">
        <v>79</v>
      </c>
      <c r="AU121" s="221" t="s">
        <v>21</v>
      </c>
      <c r="AY121" s="220" t="s">
        <v>257</v>
      </c>
      <c r="BK121" s="222">
        <f>SUM(BK122:BK130)</f>
        <v>0</v>
      </c>
    </row>
    <row r="122" spans="2:65" s="1" customFormat="1" ht="24" customHeight="1">
      <c r="B122" s="38"/>
      <c r="C122" s="225" t="s">
        <v>21</v>
      </c>
      <c r="D122" s="225" t="s">
        <v>259</v>
      </c>
      <c r="E122" s="226" t="s">
        <v>1987</v>
      </c>
      <c r="F122" s="227" t="s">
        <v>1988</v>
      </c>
      <c r="G122" s="228" t="s">
        <v>773</v>
      </c>
      <c r="H122" s="229">
        <v>1</v>
      </c>
      <c r="I122" s="230"/>
      <c r="J122" s="231">
        <f>ROUND(I122*H122,2)</f>
        <v>0</v>
      </c>
      <c r="K122" s="227" t="s">
        <v>1</v>
      </c>
      <c r="L122" s="43"/>
      <c r="M122" s="232" t="s">
        <v>1</v>
      </c>
      <c r="N122" s="233" t="s">
        <v>45</v>
      </c>
      <c r="O122" s="86"/>
      <c r="P122" s="234">
        <f>O122*H122</f>
        <v>0</v>
      </c>
      <c r="Q122" s="234">
        <v>0</v>
      </c>
      <c r="R122" s="234">
        <f>Q122*H122</f>
        <v>0</v>
      </c>
      <c r="S122" s="234">
        <v>0</v>
      </c>
      <c r="T122" s="235">
        <f>S122*H122</f>
        <v>0</v>
      </c>
      <c r="AR122" s="236" t="s">
        <v>1989</v>
      </c>
      <c r="AT122" s="236" t="s">
        <v>259</v>
      </c>
      <c r="AU122" s="236" t="s">
        <v>89</v>
      </c>
      <c r="AY122" s="17" t="s">
        <v>257</v>
      </c>
      <c r="BE122" s="237">
        <f>IF(N122="základní",J122,0)</f>
        <v>0</v>
      </c>
      <c r="BF122" s="237">
        <f>IF(N122="snížená",J122,0)</f>
        <v>0</v>
      </c>
      <c r="BG122" s="237">
        <f>IF(N122="zákl. přenesená",J122,0)</f>
        <v>0</v>
      </c>
      <c r="BH122" s="237">
        <f>IF(N122="sníž. přenesená",J122,0)</f>
        <v>0</v>
      </c>
      <c r="BI122" s="237">
        <f>IF(N122="nulová",J122,0)</f>
        <v>0</v>
      </c>
      <c r="BJ122" s="17" t="s">
        <v>21</v>
      </c>
      <c r="BK122" s="237">
        <f>ROUND(I122*H122,2)</f>
        <v>0</v>
      </c>
      <c r="BL122" s="17" t="s">
        <v>1989</v>
      </c>
      <c r="BM122" s="236" t="s">
        <v>1990</v>
      </c>
    </row>
    <row r="123" spans="2:65" s="1" customFormat="1" ht="24" customHeight="1">
      <c r="B123" s="38"/>
      <c r="C123" s="225" t="s">
        <v>89</v>
      </c>
      <c r="D123" s="225" t="s">
        <v>259</v>
      </c>
      <c r="E123" s="226" t="s">
        <v>1991</v>
      </c>
      <c r="F123" s="227" t="s">
        <v>1992</v>
      </c>
      <c r="G123" s="228" t="s">
        <v>773</v>
      </c>
      <c r="H123" s="229">
        <v>1</v>
      </c>
      <c r="I123" s="230"/>
      <c r="J123" s="231">
        <f>ROUND(I123*H123,2)</f>
        <v>0</v>
      </c>
      <c r="K123" s="227" t="s">
        <v>1</v>
      </c>
      <c r="L123" s="43"/>
      <c r="M123" s="232" t="s">
        <v>1</v>
      </c>
      <c r="N123" s="233" t="s">
        <v>45</v>
      </c>
      <c r="O123" s="86"/>
      <c r="P123" s="234">
        <f>O123*H123</f>
        <v>0</v>
      </c>
      <c r="Q123" s="234">
        <v>0</v>
      </c>
      <c r="R123" s="234">
        <f>Q123*H123</f>
        <v>0</v>
      </c>
      <c r="S123" s="234">
        <v>0</v>
      </c>
      <c r="T123" s="235">
        <f>S123*H123</f>
        <v>0</v>
      </c>
      <c r="AR123" s="236" t="s">
        <v>1989</v>
      </c>
      <c r="AT123" s="236" t="s">
        <v>259</v>
      </c>
      <c r="AU123" s="236" t="s">
        <v>89</v>
      </c>
      <c r="AY123" s="17" t="s">
        <v>257</v>
      </c>
      <c r="BE123" s="237">
        <f>IF(N123="základní",J123,0)</f>
        <v>0</v>
      </c>
      <c r="BF123" s="237">
        <f>IF(N123="snížená",J123,0)</f>
        <v>0</v>
      </c>
      <c r="BG123" s="237">
        <f>IF(N123="zákl. přenesená",J123,0)</f>
        <v>0</v>
      </c>
      <c r="BH123" s="237">
        <f>IF(N123="sníž. přenesená",J123,0)</f>
        <v>0</v>
      </c>
      <c r="BI123" s="237">
        <f>IF(N123="nulová",J123,0)</f>
        <v>0</v>
      </c>
      <c r="BJ123" s="17" t="s">
        <v>21</v>
      </c>
      <c r="BK123" s="237">
        <f>ROUND(I123*H123,2)</f>
        <v>0</v>
      </c>
      <c r="BL123" s="17" t="s">
        <v>1989</v>
      </c>
      <c r="BM123" s="236" t="s">
        <v>1993</v>
      </c>
    </row>
    <row r="124" spans="2:65" s="1" customFormat="1" ht="16.5" customHeight="1">
      <c r="B124" s="38"/>
      <c r="C124" s="225" t="s">
        <v>130</v>
      </c>
      <c r="D124" s="225" t="s">
        <v>259</v>
      </c>
      <c r="E124" s="226" t="s">
        <v>1994</v>
      </c>
      <c r="F124" s="227" t="s">
        <v>1995</v>
      </c>
      <c r="G124" s="228" t="s">
        <v>773</v>
      </c>
      <c r="H124" s="229">
        <v>1</v>
      </c>
      <c r="I124" s="230"/>
      <c r="J124" s="231">
        <f>ROUND(I124*H124,2)</f>
        <v>0</v>
      </c>
      <c r="K124" s="227" t="s">
        <v>1</v>
      </c>
      <c r="L124" s="43"/>
      <c r="M124" s="232" t="s">
        <v>1</v>
      </c>
      <c r="N124" s="233" t="s">
        <v>45</v>
      </c>
      <c r="O124" s="86"/>
      <c r="P124" s="234">
        <f>O124*H124</f>
        <v>0</v>
      </c>
      <c r="Q124" s="234">
        <v>0</v>
      </c>
      <c r="R124" s="234">
        <f>Q124*H124</f>
        <v>0</v>
      </c>
      <c r="S124" s="234">
        <v>0</v>
      </c>
      <c r="T124" s="235">
        <f>S124*H124</f>
        <v>0</v>
      </c>
      <c r="AR124" s="236" t="s">
        <v>1989</v>
      </c>
      <c r="AT124" s="236" t="s">
        <v>259</v>
      </c>
      <c r="AU124" s="236" t="s">
        <v>89</v>
      </c>
      <c r="AY124" s="17" t="s">
        <v>257</v>
      </c>
      <c r="BE124" s="237">
        <f>IF(N124="základní",J124,0)</f>
        <v>0</v>
      </c>
      <c r="BF124" s="237">
        <f>IF(N124="snížená",J124,0)</f>
        <v>0</v>
      </c>
      <c r="BG124" s="237">
        <f>IF(N124="zákl. přenesená",J124,0)</f>
        <v>0</v>
      </c>
      <c r="BH124" s="237">
        <f>IF(N124="sníž. přenesená",J124,0)</f>
        <v>0</v>
      </c>
      <c r="BI124" s="237">
        <f>IF(N124="nulová",J124,0)</f>
        <v>0</v>
      </c>
      <c r="BJ124" s="17" t="s">
        <v>21</v>
      </c>
      <c r="BK124" s="237">
        <f>ROUND(I124*H124,2)</f>
        <v>0</v>
      </c>
      <c r="BL124" s="17" t="s">
        <v>1989</v>
      </c>
      <c r="BM124" s="236" t="s">
        <v>1996</v>
      </c>
    </row>
    <row r="125" spans="2:65" s="1" customFormat="1" ht="16.5" customHeight="1">
      <c r="B125" s="38"/>
      <c r="C125" s="225" t="s">
        <v>264</v>
      </c>
      <c r="D125" s="225" t="s">
        <v>259</v>
      </c>
      <c r="E125" s="226" t="s">
        <v>1997</v>
      </c>
      <c r="F125" s="227" t="s">
        <v>1998</v>
      </c>
      <c r="G125" s="228" t="s">
        <v>773</v>
      </c>
      <c r="H125" s="229">
        <v>1</v>
      </c>
      <c r="I125" s="230"/>
      <c r="J125" s="231">
        <f>ROUND(I125*H125,2)</f>
        <v>0</v>
      </c>
      <c r="K125" s="227" t="s">
        <v>1</v>
      </c>
      <c r="L125" s="43"/>
      <c r="M125" s="232" t="s">
        <v>1</v>
      </c>
      <c r="N125" s="233" t="s">
        <v>45</v>
      </c>
      <c r="O125" s="86"/>
      <c r="P125" s="234">
        <f>O125*H125</f>
        <v>0</v>
      </c>
      <c r="Q125" s="234">
        <v>0</v>
      </c>
      <c r="R125" s="234">
        <f>Q125*H125</f>
        <v>0</v>
      </c>
      <c r="S125" s="234">
        <v>0</v>
      </c>
      <c r="T125" s="235">
        <f>S125*H125</f>
        <v>0</v>
      </c>
      <c r="AR125" s="236" t="s">
        <v>1989</v>
      </c>
      <c r="AT125" s="236" t="s">
        <v>259</v>
      </c>
      <c r="AU125" s="236" t="s">
        <v>89</v>
      </c>
      <c r="AY125" s="17" t="s">
        <v>257</v>
      </c>
      <c r="BE125" s="237">
        <f>IF(N125="základní",J125,0)</f>
        <v>0</v>
      </c>
      <c r="BF125" s="237">
        <f>IF(N125="snížená",J125,0)</f>
        <v>0</v>
      </c>
      <c r="BG125" s="237">
        <f>IF(N125="zákl. přenesená",J125,0)</f>
        <v>0</v>
      </c>
      <c r="BH125" s="237">
        <f>IF(N125="sníž. přenesená",J125,0)</f>
        <v>0</v>
      </c>
      <c r="BI125" s="237">
        <f>IF(N125="nulová",J125,0)</f>
        <v>0</v>
      </c>
      <c r="BJ125" s="17" t="s">
        <v>21</v>
      </c>
      <c r="BK125" s="237">
        <f>ROUND(I125*H125,2)</f>
        <v>0</v>
      </c>
      <c r="BL125" s="17" t="s">
        <v>1989</v>
      </c>
      <c r="BM125" s="236" t="s">
        <v>1999</v>
      </c>
    </row>
    <row r="126" spans="2:65" s="1" customFormat="1" ht="16.5" customHeight="1">
      <c r="B126" s="38"/>
      <c r="C126" s="225" t="s">
        <v>293</v>
      </c>
      <c r="D126" s="225" t="s">
        <v>259</v>
      </c>
      <c r="E126" s="226" t="s">
        <v>2000</v>
      </c>
      <c r="F126" s="227" t="s">
        <v>2001</v>
      </c>
      <c r="G126" s="228" t="s">
        <v>773</v>
      </c>
      <c r="H126" s="229">
        <v>1</v>
      </c>
      <c r="I126" s="230"/>
      <c r="J126" s="231">
        <f>ROUND(I126*H126,2)</f>
        <v>0</v>
      </c>
      <c r="K126" s="227" t="s">
        <v>1</v>
      </c>
      <c r="L126" s="43"/>
      <c r="M126" s="232" t="s">
        <v>1</v>
      </c>
      <c r="N126" s="233" t="s">
        <v>45</v>
      </c>
      <c r="O126" s="86"/>
      <c r="P126" s="234">
        <f>O126*H126</f>
        <v>0</v>
      </c>
      <c r="Q126" s="234">
        <v>0</v>
      </c>
      <c r="R126" s="234">
        <f>Q126*H126</f>
        <v>0</v>
      </c>
      <c r="S126" s="234">
        <v>0</v>
      </c>
      <c r="T126" s="235">
        <f>S126*H126</f>
        <v>0</v>
      </c>
      <c r="AR126" s="236" t="s">
        <v>1989</v>
      </c>
      <c r="AT126" s="236" t="s">
        <v>259</v>
      </c>
      <c r="AU126" s="236" t="s">
        <v>89</v>
      </c>
      <c r="AY126" s="17" t="s">
        <v>257</v>
      </c>
      <c r="BE126" s="237">
        <f>IF(N126="základní",J126,0)</f>
        <v>0</v>
      </c>
      <c r="BF126" s="237">
        <f>IF(N126="snížená",J126,0)</f>
        <v>0</v>
      </c>
      <c r="BG126" s="237">
        <f>IF(N126="zákl. přenesená",J126,0)</f>
        <v>0</v>
      </c>
      <c r="BH126" s="237">
        <f>IF(N126="sníž. přenesená",J126,0)</f>
        <v>0</v>
      </c>
      <c r="BI126" s="237">
        <f>IF(N126="nulová",J126,0)</f>
        <v>0</v>
      </c>
      <c r="BJ126" s="17" t="s">
        <v>21</v>
      </c>
      <c r="BK126" s="237">
        <f>ROUND(I126*H126,2)</f>
        <v>0</v>
      </c>
      <c r="BL126" s="17" t="s">
        <v>1989</v>
      </c>
      <c r="BM126" s="236" t="s">
        <v>2002</v>
      </c>
    </row>
    <row r="127" spans="2:65" s="1" customFormat="1" ht="16.5" customHeight="1">
      <c r="B127" s="38"/>
      <c r="C127" s="225" t="s">
        <v>298</v>
      </c>
      <c r="D127" s="225" t="s">
        <v>259</v>
      </c>
      <c r="E127" s="226" t="s">
        <v>2003</v>
      </c>
      <c r="F127" s="227" t="s">
        <v>2004</v>
      </c>
      <c r="G127" s="228" t="s">
        <v>773</v>
      </c>
      <c r="H127" s="229">
        <v>1</v>
      </c>
      <c r="I127" s="230"/>
      <c r="J127" s="231">
        <f>ROUND(I127*H127,2)</f>
        <v>0</v>
      </c>
      <c r="K127" s="227" t="s">
        <v>1</v>
      </c>
      <c r="L127" s="43"/>
      <c r="M127" s="232" t="s">
        <v>1</v>
      </c>
      <c r="N127" s="233" t="s">
        <v>45</v>
      </c>
      <c r="O127" s="86"/>
      <c r="P127" s="234">
        <f>O127*H127</f>
        <v>0</v>
      </c>
      <c r="Q127" s="234">
        <v>0</v>
      </c>
      <c r="R127" s="234">
        <f>Q127*H127</f>
        <v>0</v>
      </c>
      <c r="S127" s="234">
        <v>0</v>
      </c>
      <c r="T127" s="235">
        <f>S127*H127</f>
        <v>0</v>
      </c>
      <c r="AR127" s="236" t="s">
        <v>1989</v>
      </c>
      <c r="AT127" s="236" t="s">
        <v>259</v>
      </c>
      <c r="AU127" s="236" t="s">
        <v>89</v>
      </c>
      <c r="AY127" s="17" t="s">
        <v>257</v>
      </c>
      <c r="BE127" s="237">
        <f>IF(N127="základní",J127,0)</f>
        <v>0</v>
      </c>
      <c r="BF127" s="237">
        <f>IF(N127="snížená",J127,0)</f>
        <v>0</v>
      </c>
      <c r="BG127" s="237">
        <f>IF(N127="zákl. přenesená",J127,0)</f>
        <v>0</v>
      </c>
      <c r="BH127" s="237">
        <f>IF(N127="sníž. přenesená",J127,0)</f>
        <v>0</v>
      </c>
      <c r="BI127" s="237">
        <f>IF(N127="nulová",J127,0)</f>
        <v>0</v>
      </c>
      <c r="BJ127" s="17" t="s">
        <v>21</v>
      </c>
      <c r="BK127" s="237">
        <f>ROUND(I127*H127,2)</f>
        <v>0</v>
      </c>
      <c r="BL127" s="17" t="s">
        <v>1989</v>
      </c>
      <c r="BM127" s="236" t="s">
        <v>2005</v>
      </c>
    </row>
    <row r="128" spans="2:65" s="1" customFormat="1" ht="16.5" customHeight="1">
      <c r="B128" s="38"/>
      <c r="C128" s="225" t="s">
        <v>302</v>
      </c>
      <c r="D128" s="225" t="s">
        <v>259</v>
      </c>
      <c r="E128" s="226" t="s">
        <v>2006</v>
      </c>
      <c r="F128" s="227" t="s">
        <v>2007</v>
      </c>
      <c r="G128" s="228" t="s">
        <v>773</v>
      </c>
      <c r="H128" s="229">
        <v>1</v>
      </c>
      <c r="I128" s="230"/>
      <c r="J128" s="231">
        <f>ROUND(I128*H128,2)</f>
        <v>0</v>
      </c>
      <c r="K128" s="227" t="s">
        <v>1</v>
      </c>
      <c r="L128" s="43"/>
      <c r="M128" s="232" t="s">
        <v>1</v>
      </c>
      <c r="N128" s="233" t="s">
        <v>45</v>
      </c>
      <c r="O128" s="86"/>
      <c r="P128" s="234">
        <f>O128*H128</f>
        <v>0</v>
      </c>
      <c r="Q128" s="234">
        <v>0</v>
      </c>
      <c r="R128" s="234">
        <f>Q128*H128</f>
        <v>0</v>
      </c>
      <c r="S128" s="234">
        <v>0</v>
      </c>
      <c r="T128" s="235">
        <f>S128*H128</f>
        <v>0</v>
      </c>
      <c r="AR128" s="236" t="s">
        <v>1989</v>
      </c>
      <c r="AT128" s="236" t="s">
        <v>259</v>
      </c>
      <c r="AU128" s="236" t="s">
        <v>89</v>
      </c>
      <c r="AY128" s="17" t="s">
        <v>257</v>
      </c>
      <c r="BE128" s="237">
        <f>IF(N128="základní",J128,0)</f>
        <v>0</v>
      </c>
      <c r="BF128" s="237">
        <f>IF(N128="snížená",J128,0)</f>
        <v>0</v>
      </c>
      <c r="BG128" s="237">
        <f>IF(N128="zákl. přenesená",J128,0)</f>
        <v>0</v>
      </c>
      <c r="BH128" s="237">
        <f>IF(N128="sníž. přenesená",J128,0)</f>
        <v>0</v>
      </c>
      <c r="BI128" s="237">
        <f>IF(N128="nulová",J128,0)</f>
        <v>0</v>
      </c>
      <c r="BJ128" s="17" t="s">
        <v>21</v>
      </c>
      <c r="BK128" s="237">
        <f>ROUND(I128*H128,2)</f>
        <v>0</v>
      </c>
      <c r="BL128" s="17" t="s">
        <v>1989</v>
      </c>
      <c r="BM128" s="236" t="s">
        <v>2008</v>
      </c>
    </row>
    <row r="129" spans="2:65" s="1" customFormat="1" ht="24" customHeight="1">
      <c r="B129" s="38"/>
      <c r="C129" s="225" t="s">
        <v>308</v>
      </c>
      <c r="D129" s="225" t="s">
        <v>259</v>
      </c>
      <c r="E129" s="226" t="s">
        <v>2009</v>
      </c>
      <c r="F129" s="227" t="s">
        <v>2010</v>
      </c>
      <c r="G129" s="228" t="s">
        <v>773</v>
      </c>
      <c r="H129" s="229">
        <v>1</v>
      </c>
      <c r="I129" s="230"/>
      <c r="J129" s="231">
        <f>ROUND(I129*H129,2)</f>
        <v>0</v>
      </c>
      <c r="K129" s="227" t="s">
        <v>1</v>
      </c>
      <c r="L129" s="43"/>
      <c r="M129" s="232" t="s">
        <v>1</v>
      </c>
      <c r="N129" s="233" t="s">
        <v>45</v>
      </c>
      <c r="O129" s="86"/>
      <c r="P129" s="234">
        <f>O129*H129</f>
        <v>0</v>
      </c>
      <c r="Q129" s="234">
        <v>0</v>
      </c>
      <c r="R129" s="234">
        <f>Q129*H129</f>
        <v>0</v>
      </c>
      <c r="S129" s="234">
        <v>0</v>
      </c>
      <c r="T129" s="235">
        <f>S129*H129</f>
        <v>0</v>
      </c>
      <c r="AR129" s="236" t="s">
        <v>1989</v>
      </c>
      <c r="AT129" s="236" t="s">
        <v>259</v>
      </c>
      <c r="AU129" s="236" t="s">
        <v>89</v>
      </c>
      <c r="AY129" s="17" t="s">
        <v>257</v>
      </c>
      <c r="BE129" s="237">
        <f>IF(N129="základní",J129,0)</f>
        <v>0</v>
      </c>
      <c r="BF129" s="237">
        <f>IF(N129="snížená",J129,0)</f>
        <v>0</v>
      </c>
      <c r="BG129" s="237">
        <f>IF(N129="zákl. přenesená",J129,0)</f>
        <v>0</v>
      </c>
      <c r="BH129" s="237">
        <f>IF(N129="sníž. přenesená",J129,0)</f>
        <v>0</v>
      </c>
      <c r="BI129" s="237">
        <f>IF(N129="nulová",J129,0)</f>
        <v>0</v>
      </c>
      <c r="BJ129" s="17" t="s">
        <v>21</v>
      </c>
      <c r="BK129" s="237">
        <f>ROUND(I129*H129,2)</f>
        <v>0</v>
      </c>
      <c r="BL129" s="17" t="s">
        <v>1989</v>
      </c>
      <c r="BM129" s="236" t="s">
        <v>2011</v>
      </c>
    </row>
    <row r="130" spans="2:65" s="1" customFormat="1" ht="16.5" customHeight="1">
      <c r="B130" s="38"/>
      <c r="C130" s="225" t="s">
        <v>313</v>
      </c>
      <c r="D130" s="225" t="s">
        <v>259</v>
      </c>
      <c r="E130" s="226" t="s">
        <v>2012</v>
      </c>
      <c r="F130" s="227" t="s">
        <v>2013</v>
      </c>
      <c r="G130" s="228" t="s">
        <v>773</v>
      </c>
      <c r="H130" s="229">
        <v>1</v>
      </c>
      <c r="I130" s="230"/>
      <c r="J130" s="231">
        <f>ROUND(I130*H130,2)</f>
        <v>0</v>
      </c>
      <c r="K130" s="227" t="s">
        <v>1</v>
      </c>
      <c r="L130" s="43"/>
      <c r="M130" s="232" t="s">
        <v>1</v>
      </c>
      <c r="N130" s="233" t="s">
        <v>45</v>
      </c>
      <c r="O130" s="86"/>
      <c r="P130" s="234">
        <f>O130*H130</f>
        <v>0</v>
      </c>
      <c r="Q130" s="234">
        <v>0</v>
      </c>
      <c r="R130" s="234">
        <f>Q130*H130</f>
        <v>0</v>
      </c>
      <c r="S130" s="234">
        <v>0</v>
      </c>
      <c r="T130" s="235">
        <f>S130*H130</f>
        <v>0</v>
      </c>
      <c r="AR130" s="236" t="s">
        <v>1989</v>
      </c>
      <c r="AT130" s="236" t="s">
        <v>259</v>
      </c>
      <c r="AU130" s="236" t="s">
        <v>89</v>
      </c>
      <c r="AY130" s="17" t="s">
        <v>257</v>
      </c>
      <c r="BE130" s="237">
        <f>IF(N130="základní",J130,0)</f>
        <v>0</v>
      </c>
      <c r="BF130" s="237">
        <f>IF(N130="snížená",J130,0)</f>
        <v>0</v>
      </c>
      <c r="BG130" s="237">
        <f>IF(N130="zákl. přenesená",J130,0)</f>
        <v>0</v>
      </c>
      <c r="BH130" s="237">
        <f>IF(N130="sníž. přenesená",J130,0)</f>
        <v>0</v>
      </c>
      <c r="BI130" s="237">
        <f>IF(N130="nulová",J130,0)</f>
        <v>0</v>
      </c>
      <c r="BJ130" s="17" t="s">
        <v>21</v>
      </c>
      <c r="BK130" s="237">
        <f>ROUND(I130*H130,2)</f>
        <v>0</v>
      </c>
      <c r="BL130" s="17" t="s">
        <v>1989</v>
      </c>
      <c r="BM130" s="236" t="s">
        <v>2014</v>
      </c>
    </row>
    <row r="131" spans="2:63" s="11" customFormat="1" ht="22.8" customHeight="1">
      <c r="B131" s="209"/>
      <c r="C131" s="210"/>
      <c r="D131" s="211" t="s">
        <v>79</v>
      </c>
      <c r="E131" s="223" t="s">
        <v>2015</v>
      </c>
      <c r="F131" s="223" t="s">
        <v>2016</v>
      </c>
      <c r="G131" s="210"/>
      <c r="H131" s="210"/>
      <c r="I131" s="213"/>
      <c r="J131" s="224">
        <f>BK131</f>
        <v>0</v>
      </c>
      <c r="K131" s="210"/>
      <c r="L131" s="215"/>
      <c r="M131" s="216"/>
      <c r="N131" s="217"/>
      <c r="O131" s="217"/>
      <c r="P131" s="218">
        <f>P132</f>
        <v>0</v>
      </c>
      <c r="Q131" s="217"/>
      <c r="R131" s="218">
        <f>R132</f>
        <v>0</v>
      </c>
      <c r="S131" s="217"/>
      <c r="T131" s="219">
        <f>T132</f>
        <v>0</v>
      </c>
      <c r="AR131" s="220" t="s">
        <v>293</v>
      </c>
      <c r="AT131" s="221" t="s">
        <v>79</v>
      </c>
      <c r="AU131" s="221" t="s">
        <v>21</v>
      </c>
      <c r="AY131" s="220" t="s">
        <v>257</v>
      </c>
      <c r="BK131" s="222">
        <f>BK132</f>
        <v>0</v>
      </c>
    </row>
    <row r="132" spans="2:65" s="1" customFormat="1" ht="36" customHeight="1">
      <c r="B132" s="38"/>
      <c r="C132" s="225" t="s">
        <v>26</v>
      </c>
      <c r="D132" s="225" t="s">
        <v>259</v>
      </c>
      <c r="E132" s="226" t="s">
        <v>2017</v>
      </c>
      <c r="F132" s="227" t="s">
        <v>2018</v>
      </c>
      <c r="G132" s="228" t="s">
        <v>780</v>
      </c>
      <c r="H132" s="229">
        <v>20</v>
      </c>
      <c r="I132" s="230"/>
      <c r="J132" s="231">
        <f>ROUND(I132*H132,2)</f>
        <v>0</v>
      </c>
      <c r="K132" s="227" t="s">
        <v>1</v>
      </c>
      <c r="L132" s="43"/>
      <c r="M132" s="295" t="s">
        <v>1</v>
      </c>
      <c r="N132" s="296" t="s">
        <v>45</v>
      </c>
      <c r="O132" s="297"/>
      <c r="P132" s="298">
        <f>O132*H132</f>
        <v>0</v>
      </c>
      <c r="Q132" s="298">
        <v>0</v>
      </c>
      <c r="R132" s="298">
        <f>Q132*H132</f>
        <v>0</v>
      </c>
      <c r="S132" s="298">
        <v>0</v>
      </c>
      <c r="T132" s="299">
        <f>S132*H132</f>
        <v>0</v>
      </c>
      <c r="AR132" s="236" t="s">
        <v>1989</v>
      </c>
      <c r="AT132" s="236" t="s">
        <v>259</v>
      </c>
      <c r="AU132" s="236" t="s">
        <v>89</v>
      </c>
      <c r="AY132" s="17" t="s">
        <v>257</v>
      </c>
      <c r="BE132" s="237">
        <f>IF(N132="základní",J132,0)</f>
        <v>0</v>
      </c>
      <c r="BF132" s="237">
        <f>IF(N132="snížená",J132,0)</f>
        <v>0</v>
      </c>
      <c r="BG132" s="237">
        <f>IF(N132="zákl. přenesená",J132,0)</f>
        <v>0</v>
      </c>
      <c r="BH132" s="237">
        <f>IF(N132="sníž. přenesená",J132,0)</f>
        <v>0</v>
      </c>
      <c r="BI132" s="237">
        <f>IF(N132="nulová",J132,0)</f>
        <v>0</v>
      </c>
      <c r="BJ132" s="17" t="s">
        <v>21</v>
      </c>
      <c r="BK132" s="237">
        <f>ROUND(I132*H132,2)</f>
        <v>0</v>
      </c>
      <c r="BL132" s="17" t="s">
        <v>1989</v>
      </c>
      <c r="BM132" s="236" t="s">
        <v>2019</v>
      </c>
    </row>
    <row r="133" spans="2:12" s="1" customFormat="1" ht="6.95" customHeight="1">
      <c r="B133" s="61"/>
      <c r="C133" s="62"/>
      <c r="D133" s="62"/>
      <c r="E133" s="62"/>
      <c r="F133" s="62"/>
      <c r="G133" s="62"/>
      <c r="H133" s="62"/>
      <c r="I133" s="175"/>
      <c r="J133" s="62"/>
      <c r="K133" s="62"/>
      <c r="L133" s="43"/>
    </row>
  </sheetData>
  <sheetProtection password="CC35" sheet="1" objects="1" scenarios="1" formatColumns="0" formatRows="0" autoFilter="0"/>
  <autoFilter ref="C118:K132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95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89</v>
      </c>
    </row>
    <row r="4" spans="2:46" ht="24.95" customHeight="1">
      <c r="B4" s="20"/>
      <c r="D4" s="136" t="s">
        <v>105</v>
      </c>
      <c r="L4" s="20"/>
      <c r="M4" s="137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8" t="s">
        <v>16</v>
      </c>
      <c r="L6" s="20"/>
    </row>
    <row r="7" spans="2:12" ht="16.5" customHeight="1">
      <c r="B7" s="20"/>
      <c r="E7" s="139" t="str">
        <f>'Rekapitulace stavby'!K6</f>
        <v>Regenerace pláště budovy MŠ Na Výsluní - 30.10.2019</v>
      </c>
      <c r="F7" s="138"/>
      <c r="G7" s="138"/>
      <c r="H7" s="138"/>
      <c r="L7" s="20"/>
    </row>
    <row r="8" spans="2:12" s="1" customFormat="1" ht="12" customHeight="1">
      <c r="B8" s="43"/>
      <c r="D8" s="138" t="s">
        <v>117</v>
      </c>
      <c r="I8" s="140"/>
      <c r="L8" s="43"/>
    </row>
    <row r="9" spans="2:12" s="1" customFormat="1" ht="36.95" customHeight="1">
      <c r="B9" s="43"/>
      <c r="E9" s="141" t="s">
        <v>2020</v>
      </c>
      <c r="F9" s="1"/>
      <c r="G9" s="1"/>
      <c r="H9" s="1"/>
      <c r="I9" s="140"/>
      <c r="L9" s="43"/>
    </row>
    <row r="10" spans="2:12" s="1" customFormat="1" ht="12">
      <c r="B10" s="43"/>
      <c r="I10" s="140"/>
      <c r="L10" s="43"/>
    </row>
    <row r="11" spans="2:12" s="1" customFormat="1" ht="12" customHeight="1">
      <c r="B11" s="43"/>
      <c r="D11" s="138" t="s">
        <v>19</v>
      </c>
      <c r="F11" s="142" t="s">
        <v>1</v>
      </c>
      <c r="I11" s="143" t="s">
        <v>20</v>
      </c>
      <c r="J11" s="142" t="s">
        <v>1</v>
      </c>
      <c r="L11" s="43"/>
    </row>
    <row r="12" spans="2:12" s="1" customFormat="1" ht="12" customHeight="1">
      <c r="B12" s="43"/>
      <c r="D12" s="138" t="s">
        <v>22</v>
      </c>
      <c r="F12" s="142" t="s">
        <v>23</v>
      </c>
      <c r="I12" s="143" t="s">
        <v>24</v>
      </c>
      <c r="J12" s="144" t="str">
        <f>'Rekapitulace stavby'!AN8</f>
        <v>16. 1. 2019</v>
      </c>
      <c r="L12" s="43"/>
    </row>
    <row r="13" spans="2:12" s="1" customFormat="1" ht="10.8" customHeight="1">
      <c r="B13" s="43"/>
      <c r="I13" s="140"/>
      <c r="L13" s="43"/>
    </row>
    <row r="14" spans="2:12" s="1" customFormat="1" ht="12" customHeight="1">
      <c r="B14" s="43"/>
      <c r="D14" s="138" t="s">
        <v>28</v>
      </c>
      <c r="I14" s="143" t="s">
        <v>29</v>
      </c>
      <c r="J14" s="142" t="s">
        <v>1</v>
      </c>
      <c r="L14" s="43"/>
    </row>
    <row r="15" spans="2:12" s="1" customFormat="1" ht="18" customHeight="1">
      <c r="B15" s="43"/>
      <c r="E15" s="142" t="s">
        <v>30</v>
      </c>
      <c r="I15" s="143" t="s">
        <v>31</v>
      </c>
      <c r="J15" s="142" t="s">
        <v>1</v>
      </c>
      <c r="L15" s="43"/>
    </row>
    <row r="16" spans="2:12" s="1" customFormat="1" ht="6.95" customHeight="1">
      <c r="B16" s="43"/>
      <c r="I16" s="140"/>
      <c r="L16" s="43"/>
    </row>
    <row r="17" spans="2:12" s="1" customFormat="1" ht="12" customHeight="1">
      <c r="B17" s="43"/>
      <c r="D17" s="138" t="s">
        <v>32</v>
      </c>
      <c r="I17" s="143" t="s">
        <v>29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2"/>
      <c r="G18" s="142"/>
      <c r="H18" s="142"/>
      <c r="I18" s="143" t="s">
        <v>31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0"/>
      <c r="L19" s="43"/>
    </row>
    <row r="20" spans="2:12" s="1" customFormat="1" ht="12" customHeight="1">
      <c r="B20" s="43"/>
      <c r="D20" s="138" t="s">
        <v>34</v>
      </c>
      <c r="I20" s="143" t="s">
        <v>29</v>
      </c>
      <c r="J20" s="142" t="s">
        <v>1</v>
      </c>
      <c r="L20" s="43"/>
    </row>
    <row r="21" spans="2:12" s="1" customFormat="1" ht="18" customHeight="1">
      <c r="B21" s="43"/>
      <c r="E21" s="142" t="s">
        <v>35</v>
      </c>
      <c r="I21" s="143" t="s">
        <v>31</v>
      </c>
      <c r="J21" s="142" t="s">
        <v>1</v>
      </c>
      <c r="L21" s="43"/>
    </row>
    <row r="22" spans="2:12" s="1" customFormat="1" ht="6.95" customHeight="1">
      <c r="B22" s="43"/>
      <c r="I22" s="140"/>
      <c r="L22" s="43"/>
    </row>
    <row r="23" spans="2:12" s="1" customFormat="1" ht="12" customHeight="1">
      <c r="B23" s="43"/>
      <c r="D23" s="138" t="s">
        <v>37</v>
      </c>
      <c r="I23" s="143" t="s">
        <v>29</v>
      </c>
      <c r="J23" s="142" t="str">
        <f>IF('Rekapitulace stavby'!AN19="","",'Rekapitulace stavby'!AN19)</f>
        <v/>
      </c>
      <c r="L23" s="43"/>
    </row>
    <row r="24" spans="2:12" s="1" customFormat="1" ht="18" customHeight="1">
      <c r="B24" s="43"/>
      <c r="E24" s="142" t="str">
        <f>IF('Rekapitulace stavby'!E20="","",'Rekapitulace stavby'!E20)</f>
        <v xml:space="preserve"> </v>
      </c>
      <c r="I24" s="143" t="s">
        <v>31</v>
      </c>
      <c r="J24" s="142" t="str">
        <f>IF('Rekapitulace stavby'!AN20="","",'Rekapitulace stavby'!AN20)</f>
        <v/>
      </c>
      <c r="L24" s="43"/>
    </row>
    <row r="25" spans="2:12" s="1" customFormat="1" ht="6.95" customHeight="1">
      <c r="B25" s="43"/>
      <c r="I25" s="140"/>
      <c r="L25" s="43"/>
    </row>
    <row r="26" spans="2:12" s="1" customFormat="1" ht="12" customHeight="1">
      <c r="B26" s="43"/>
      <c r="D26" s="138" t="s">
        <v>39</v>
      </c>
      <c r="I26" s="140"/>
      <c r="L26" s="43"/>
    </row>
    <row r="27" spans="2:12" s="7" customFormat="1" ht="16.5" customHeight="1">
      <c r="B27" s="145"/>
      <c r="E27" s="146" t="s">
        <v>1</v>
      </c>
      <c r="F27" s="146"/>
      <c r="G27" s="146"/>
      <c r="H27" s="146"/>
      <c r="I27" s="147"/>
      <c r="L27" s="145"/>
    </row>
    <row r="28" spans="2:12" s="1" customFormat="1" ht="6.95" customHeight="1">
      <c r="B28" s="43"/>
      <c r="I28" s="140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9"/>
      <c r="J29" s="78"/>
      <c r="K29" s="78"/>
      <c r="L29" s="43"/>
    </row>
    <row r="30" spans="2:12" s="1" customFormat="1" ht="25.4" customHeight="1">
      <c r="B30" s="43"/>
      <c r="D30" s="150" t="s">
        <v>40</v>
      </c>
      <c r="I30" s="140"/>
      <c r="J30" s="151">
        <f>ROUND(J122,2)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9"/>
      <c r="J31" s="78"/>
      <c r="K31" s="78"/>
      <c r="L31" s="43"/>
    </row>
    <row r="32" spans="2:12" s="1" customFormat="1" ht="14.4" customHeight="1">
      <c r="B32" s="43"/>
      <c r="F32" s="152" t="s">
        <v>42</v>
      </c>
      <c r="I32" s="153" t="s">
        <v>41</v>
      </c>
      <c r="J32" s="152" t="s">
        <v>43</v>
      </c>
      <c r="L32" s="43"/>
    </row>
    <row r="33" spans="2:12" s="1" customFormat="1" ht="14.4" customHeight="1">
      <c r="B33" s="43"/>
      <c r="D33" s="154" t="s">
        <v>44</v>
      </c>
      <c r="E33" s="138" t="s">
        <v>45</v>
      </c>
      <c r="F33" s="155">
        <f>ROUND((SUM(BE122:BE185)),2)</f>
        <v>0</v>
      </c>
      <c r="I33" s="156">
        <v>0.21</v>
      </c>
      <c r="J33" s="155">
        <f>ROUND(((SUM(BE122:BE185))*I33),2)</f>
        <v>0</v>
      </c>
      <c r="L33" s="43"/>
    </row>
    <row r="34" spans="2:12" s="1" customFormat="1" ht="14.4" customHeight="1">
      <c r="B34" s="43"/>
      <c r="E34" s="138" t="s">
        <v>46</v>
      </c>
      <c r="F34" s="155">
        <f>ROUND((SUM(BF122:BF185)),2)</f>
        <v>0</v>
      </c>
      <c r="I34" s="156">
        <v>0.15</v>
      </c>
      <c r="J34" s="155">
        <f>ROUND(((SUM(BF122:BF185))*I34),2)</f>
        <v>0</v>
      </c>
      <c r="L34" s="43"/>
    </row>
    <row r="35" spans="2:12" s="1" customFormat="1" ht="14.4" customHeight="1" hidden="1">
      <c r="B35" s="43"/>
      <c r="E35" s="138" t="s">
        <v>47</v>
      </c>
      <c r="F35" s="155">
        <f>ROUND((SUM(BG122:BG185)),2)</f>
        <v>0</v>
      </c>
      <c r="I35" s="156">
        <v>0.21</v>
      </c>
      <c r="J35" s="155">
        <f>0</f>
        <v>0</v>
      </c>
      <c r="L35" s="43"/>
    </row>
    <row r="36" spans="2:12" s="1" customFormat="1" ht="14.4" customHeight="1" hidden="1">
      <c r="B36" s="43"/>
      <c r="E36" s="138" t="s">
        <v>48</v>
      </c>
      <c r="F36" s="155">
        <f>ROUND((SUM(BH122:BH185)),2)</f>
        <v>0</v>
      </c>
      <c r="I36" s="156">
        <v>0.15</v>
      </c>
      <c r="J36" s="155">
        <f>0</f>
        <v>0</v>
      </c>
      <c r="L36" s="43"/>
    </row>
    <row r="37" spans="2:12" s="1" customFormat="1" ht="14.4" customHeight="1" hidden="1">
      <c r="B37" s="43"/>
      <c r="E37" s="138" t="s">
        <v>49</v>
      </c>
      <c r="F37" s="155">
        <f>ROUND((SUM(BI122:BI185)),2)</f>
        <v>0</v>
      </c>
      <c r="I37" s="156">
        <v>0</v>
      </c>
      <c r="J37" s="155">
        <f>0</f>
        <v>0</v>
      </c>
      <c r="L37" s="43"/>
    </row>
    <row r="38" spans="2:12" s="1" customFormat="1" ht="6.95" customHeight="1">
      <c r="B38" s="43"/>
      <c r="I38" s="140"/>
      <c r="L38" s="43"/>
    </row>
    <row r="39" spans="2:12" s="1" customFormat="1" ht="25.4" customHeight="1">
      <c r="B39" s="43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62"/>
      <c r="J39" s="163">
        <f>SUM(J30:J37)</f>
        <v>0</v>
      </c>
      <c r="K39" s="164"/>
      <c r="L39" s="43"/>
    </row>
    <row r="40" spans="2:12" s="1" customFormat="1" ht="14.4" customHeight="1">
      <c r="B40" s="43"/>
      <c r="I40" s="140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53</v>
      </c>
      <c r="E50" s="166"/>
      <c r="F50" s="166"/>
      <c r="G50" s="165" t="s">
        <v>54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55</v>
      </c>
      <c r="E61" s="169"/>
      <c r="F61" s="170" t="s">
        <v>56</v>
      </c>
      <c r="G61" s="168" t="s">
        <v>55</v>
      </c>
      <c r="H61" s="169"/>
      <c r="I61" s="171"/>
      <c r="J61" s="172" t="s">
        <v>56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57</v>
      </c>
      <c r="E65" s="166"/>
      <c r="F65" s="166"/>
      <c r="G65" s="165" t="s">
        <v>58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55</v>
      </c>
      <c r="E76" s="169"/>
      <c r="F76" s="170" t="s">
        <v>56</v>
      </c>
      <c r="G76" s="168" t="s">
        <v>55</v>
      </c>
      <c r="H76" s="169"/>
      <c r="I76" s="171"/>
      <c r="J76" s="172" t="s">
        <v>56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207</v>
      </c>
      <c r="D82" s="39"/>
      <c r="E82" s="39"/>
      <c r="F82" s="39"/>
      <c r="G82" s="39"/>
      <c r="H82" s="39"/>
      <c r="I82" s="14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0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40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Regenerace pláště budovy MŠ Na Výsluní - 30.10.2019</v>
      </c>
      <c r="F85" s="32"/>
      <c r="G85" s="32"/>
      <c r="H85" s="32"/>
      <c r="I85" s="140"/>
      <c r="J85" s="39"/>
      <c r="K85" s="39"/>
      <c r="L85" s="43"/>
    </row>
    <row r="86" spans="2:12" s="1" customFormat="1" ht="12" customHeight="1">
      <c r="B86" s="38"/>
      <c r="C86" s="32" t="s">
        <v>117</v>
      </c>
      <c r="D86" s="39"/>
      <c r="E86" s="39"/>
      <c r="F86" s="39"/>
      <c r="G86" s="39"/>
      <c r="H86" s="39"/>
      <c r="I86" s="140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 xml:space="preserve">03 - Vzduchotechnika </v>
      </c>
      <c r="F87" s="39"/>
      <c r="G87" s="39"/>
      <c r="H87" s="39"/>
      <c r="I87" s="140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0"/>
      <c r="J88" s="39"/>
      <c r="K88" s="39"/>
      <c r="L88" s="43"/>
    </row>
    <row r="89" spans="2:12" s="1" customFormat="1" ht="12" customHeight="1">
      <c r="B89" s="38"/>
      <c r="C89" s="32" t="s">
        <v>22</v>
      </c>
      <c r="D89" s="39"/>
      <c r="E89" s="39"/>
      <c r="F89" s="27" t="str">
        <f>F12</f>
        <v>p.č.st.5825/253,k.ú. Česká Lípa</v>
      </c>
      <c r="G89" s="39"/>
      <c r="H89" s="39"/>
      <c r="I89" s="143" t="s">
        <v>24</v>
      </c>
      <c r="J89" s="74" t="str">
        <f>IF(J12="","",J12)</f>
        <v>16. 1. 2019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0"/>
      <c r="J90" s="39"/>
      <c r="K90" s="39"/>
      <c r="L90" s="43"/>
    </row>
    <row r="91" spans="2:12" s="1" customFormat="1" ht="43.05" customHeight="1">
      <c r="B91" s="38"/>
      <c r="C91" s="32" t="s">
        <v>28</v>
      </c>
      <c r="D91" s="39"/>
      <c r="E91" s="39"/>
      <c r="F91" s="27" t="str">
        <f>E15</f>
        <v>Město Česká Lípa,Náměstí T.G.Masaryka 1,Česká Lípa</v>
      </c>
      <c r="G91" s="39"/>
      <c r="H91" s="39"/>
      <c r="I91" s="143" t="s">
        <v>34</v>
      </c>
      <c r="J91" s="36" t="str">
        <f>E21</f>
        <v>Projecticon s.r.o.,A.Kopeckého 151,Nový Hrádek</v>
      </c>
      <c r="K91" s="39"/>
      <c r="L91" s="43"/>
    </row>
    <row r="92" spans="2:12" s="1" customFormat="1" ht="15.15" customHeight="1">
      <c r="B92" s="38"/>
      <c r="C92" s="32" t="s">
        <v>32</v>
      </c>
      <c r="D92" s="39"/>
      <c r="E92" s="39"/>
      <c r="F92" s="27" t="str">
        <f>IF(E18="","",E18)</f>
        <v>Vyplň údaj</v>
      </c>
      <c r="G92" s="39"/>
      <c r="H92" s="39"/>
      <c r="I92" s="143" t="s">
        <v>37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40"/>
      <c r="J93" s="39"/>
      <c r="K93" s="39"/>
      <c r="L93" s="43"/>
    </row>
    <row r="94" spans="2:12" s="1" customFormat="1" ht="29.25" customHeight="1">
      <c r="B94" s="38"/>
      <c r="C94" s="180" t="s">
        <v>208</v>
      </c>
      <c r="D94" s="181"/>
      <c r="E94" s="181"/>
      <c r="F94" s="181"/>
      <c r="G94" s="181"/>
      <c r="H94" s="181"/>
      <c r="I94" s="182"/>
      <c r="J94" s="183" t="s">
        <v>209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0"/>
      <c r="J95" s="39"/>
      <c r="K95" s="39"/>
      <c r="L95" s="43"/>
    </row>
    <row r="96" spans="2:47" s="1" customFormat="1" ht="22.8" customHeight="1">
      <c r="B96" s="38"/>
      <c r="C96" s="184" t="s">
        <v>210</v>
      </c>
      <c r="D96" s="39"/>
      <c r="E96" s="39"/>
      <c r="F96" s="39"/>
      <c r="G96" s="39"/>
      <c r="H96" s="39"/>
      <c r="I96" s="140"/>
      <c r="J96" s="105">
        <f>J122</f>
        <v>0</v>
      </c>
      <c r="K96" s="39"/>
      <c r="L96" s="43"/>
      <c r="AU96" s="17" t="s">
        <v>211</v>
      </c>
    </row>
    <row r="97" spans="2:12" s="8" customFormat="1" ht="24.95" customHeight="1">
      <c r="B97" s="185"/>
      <c r="C97" s="186"/>
      <c r="D97" s="187" t="s">
        <v>212</v>
      </c>
      <c r="E97" s="188"/>
      <c r="F97" s="188"/>
      <c r="G97" s="188"/>
      <c r="H97" s="188"/>
      <c r="I97" s="189"/>
      <c r="J97" s="190">
        <f>J123</f>
        <v>0</v>
      </c>
      <c r="K97" s="186"/>
      <c r="L97" s="191"/>
    </row>
    <row r="98" spans="2:12" s="9" customFormat="1" ht="19.9" customHeight="1">
      <c r="B98" s="192"/>
      <c r="C98" s="193"/>
      <c r="D98" s="194" t="s">
        <v>2021</v>
      </c>
      <c r="E98" s="195"/>
      <c r="F98" s="195"/>
      <c r="G98" s="195"/>
      <c r="H98" s="195"/>
      <c r="I98" s="196"/>
      <c r="J98" s="197">
        <f>J124</f>
        <v>0</v>
      </c>
      <c r="K98" s="193"/>
      <c r="L98" s="198"/>
    </row>
    <row r="99" spans="2:12" s="9" customFormat="1" ht="19.9" customHeight="1">
      <c r="B99" s="192"/>
      <c r="C99" s="193"/>
      <c r="D99" s="194" t="s">
        <v>2022</v>
      </c>
      <c r="E99" s="195"/>
      <c r="F99" s="195"/>
      <c r="G99" s="195"/>
      <c r="H99" s="195"/>
      <c r="I99" s="196"/>
      <c r="J99" s="197">
        <f>J154</f>
        <v>0</v>
      </c>
      <c r="K99" s="193"/>
      <c r="L99" s="198"/>
    </row>
    <row r="100" spans="2:12" s="9" customFormat="1" ht="19.9" customHeight="1">
      <c r="B100" s="192"/>
      <c r="C100" s="193"/>
      <c r="D100" s="194" t="s">
        <v>2023</v>
      </c>
      <c r="E100" s="195"/>
      <c r="F100" s="195"/>
      <c r="G100" s="195"/>
      <c r="H100" s="195"/>
      <c r="I100" s="196"/>
      <c r="J100" s="197">
        <f>J176</f>
        <v>0</v>
      </c>
      <c r="K100" s="193"/>
      <c r="L100" s="198"/>
    </row>
    <row r="101" spans="2:12" s="8" customFormat="1" ht="24.95" customHeight="1">
      <c r="B101" s="185"/>
      <c r="C101" s="186"/>
      <c r="D101" s="187" t="s">
        <v>220</v>
      </c>
      <c r="E101" s="188"/>
      <c r="F101" s="188"/>
      <c r="G101" s="188"/>
      <c r="H101" s="188"/>
      <c r="I101" s="189"/>
      <c r="J101" s="190">
        <f>J181</f>
        <v>0</v>
      </c>
      <c r="K101" s="186"/>
      <c r="L101" s="191"/>
    </row>
    <row r="102" spans="2:12" s="9" customFormat="1" ht="19.9" customHeight="1">
      <c r="B102" s="192"/>
      <c r="C102" s="193"/>
      <c r="D102" s="194" t="s">
        <v>2024</v>
      </c>
      <c r="E102" s="195"/>
      <c r="F102" s="195"/>
      <c r="G102" s="195"/>
      <c r="H102" s="195"/>
      <c r="I102" s="196"/>
      <c r="J102" s="197">
        <f>J182</f>
        <v>0</v>
      </c>
      <c r="K102" s="193"/>
      <c r="L102" s="198"/>
    </row>
    <row r="103" spans="2:12" s="1" customFormat="1" ht="21.8" customHeight="1">
      <c r="B103" s="38"/>
      <c r="C103" s="39"/>
      <c r="D103" s="39"/>
      <c r="E103" s="39"/>
      <c r="F103" s="39"/>
      <c r="G103" s="39"/>
      <c r="H103" s="39"/>
      <c r="I103" s="140"/>
      <c r="J103" s="39"/>
      <c r="K103" s="39"/>
      <c r="L103" s="43"/>
    </row>
    <row r="104" spans="2:12" s="1" customFormat="1" ht="6.95" customHeight="1">
      <c r="B104" s="61"/>
      <c r="C104" s="62"/>
      <c r="D104" s="62"/>
      <c r="E104" s="62"/>
      <c r="F104" s="62"/>
      <c r="G104" s="62"/>
      <c r="H104" s="62"/>
      <c r="I104" s="175"/>
      <c r="J104" s="62"/>
      <c r="K104" s="62"/>
      <c r="L104" s="43"/>
    </row>
    <row r="108" spans="2:12" s="1" customFormat="1" ht="6.95" customHeight="1">
      <c r="B108" s="63"/>
      <c r="C108" s="64"/>
      <c r="D108" s="64"/>
      <c r="E108" s="64"/>
      <c r="F108" s="64"/>
      <c r="G108" s="64"/>
      <c r="H108" s="64"/>
      <c r="I108" s="178"/>
      <c r="J108" s="64"/>
      <c r="K108" s="64"/>
      <c r="L108" s="43"/>
    </row>
    <row r="109" spans="2:12" s="1" customFormat="1" ht="24.95" customHeight="1">
      <c r="B109" s="38"/>
      <c r="C109" s="23" t="s">
        <v>242</v>
      </c>
      <c r="D109" s="39"/>
      <c r="E109" s="39"/>
      <c r="F109" s="39"/>
      <c r="G109" s="39"/>
      <c r="H109" s="39"/>
      <c r="I109" s="140"/>
      <c r="J109" s="39"/>
      <c r="K109" s="39"/>
      <c r="L109" s="43"/>
    </row>
    <row r="110" spans="2:12" s="1" customFormat="1" ht="6.95" customHeight="1">
      <c r="B110" s="38"/>
      <c r="C110" s="39"/>
      <c r="D110" s="39"/>
      <c r="E110" s="39"/>
      <c r="F110" s="39"/>
      <c r="G110" s="39"/>
      <c r="H110" s="39"/>
      <c r="I110" s="140"/>
      <c r="J110" s="39"/>
      <c r="K110" s="39"/>
      <c r="L110" s="43"/>
    </row>
    <row r="111" spans="2:12" s="1" customFormat="1" ht="12" customHeight="1">
      <c r="B111" s="38"/>
      <c r="C111" s="32" t="s">
        <v>16</v>
      </c>
      <c r="D111" s="39"/>
      <c r="E111" s="39"/>
      <c r="F111" s="39"/>
      <c r="G111" s="39"/>
      <c r="H111" s="39"/>
      <c r="I111" s="140"/>
      <c r="J111" s="39"/>
      <c r="K111" s="39"/>
      <c r="L111" s="43"/>
    </row>
    <row r="112" spans="2:12" s="1" customFormat="1" ht="16.5" customHeight="1">
      <c r="B112" s="38"/>
      <c r="C112" s="39"/>
      <c r="D112" s="39"/>
      <c r="E112" s="179" t="str">
        <f>E7</f>
        <v>Regenerace pláště budovy MŠ Na Výsluní - 30.10.2019</v>
      </c>
      <c r="F112" s="32"/>
      <c r="G112" s="32"/>
      <c r="H112" s="32"/>
      <c r="I112" s="140"/>
      <c r="J112" s="39"/>
      <c r="K112" s="39"/>
      <c r="L112" s="43"/>
    </row>
    <row r="113" spans="2:12" s="1" customFormat="1" ht="12" customHeight="1">
      <c r="B113" s="38"/>
      <c r="C113" s="32" t="s">
        <v>117</v>
      </c>
      <c r="D113" s="39"/>
      <c r="E113" s="39"/>
      <c r="F113" s="39"/>
      <c r="G113" s="39"/>
      <c r="H113" s="39"/>
      <c r="I113" s="140"/>
      <c r="J113" s="39"/>
      <c r="K113" s="39"/>
      <c r="L113" s="43"/>
    </row>
    <row r="114" spans="2:12" s="1" customFormat="1" ht="16.5" customHeight="1">
      <c r="B114" s="38"/>
      <c r="C114" s="39"/>
      <c r="D114" s="39"/>
      <c r="E114" s="71" t="str">
        <f>E9</f>
        <v xml:space="preserve">03 - Vzduchotechnika </v>
      </c>
      <c r="F114" s="39"/>
      <c r="G114" s="39"/>
      <c r="H114" s="39"/>
      <c r="I114" s="140"/>
      <c r="J114" s="39"/>
      <c r="K114" s="39"/>
      <c r="L114" s="43"/>
    </row>
    <row r="115" spans="2:12" s="1" customFormat="1" ht="6.95" customHeight="1">
      <c r="B115" s="38"/>
      <c r="C115" s="39"/>
      <c r="D115" s="39"/>
      <c r="E115" s="39"/>
      <c r="F115" s="39"/>
      <c r="G115" s="39"/>
      <c r="H115" s="39"/>
      <c r="I115" s="140"/>
      <c r="J115" s="39"/>
      <c r="K115" s="39"/>
      <c r="L115" s="43"/>
    </row>
    <row r="116" spans="2:12" s="1" customFormat="1" ht="12" customHeight="1">
      <c r="B116" s="38"/>
      <c r="C116" s="32" t="s">
        <v>22</v>
      </c>
      <c r="D116" s="39"/>
      <c r="E116" s="39"/>
      <c r="F116" s="27" t="str">
        <f>F12</f>
        <v>p.č.st.5825/253,k.ú. Česká Lípa</v>
      </c>
      <c r="G116" s="39"/>
      <c r="H116" s="39"/>
      <c r="I116" s="143" t="s">
        <v>24</v>
      </c>
      <c r="J116" s="74" t="str">
        <f>IF(J12="","",J12)</f>
        <v>16. 1. 2019</v>
      </c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40"/>
      <c r="J117" s="39"/>
      <c r="K117" s="39"/>
      <c r="L117" s="43"/>
    </row>
    <row r="118" spans="2:12" s="1" customFormat="1" ht="43.05" customHeight="1">
      <c r="B118" s="38"/>
      <c r="C118" s="32" t="s">
        <v>28</v>
      </c>
      <c r="D118" s="39"/>
      <c r="E118" s="39"/>
      <c r="F118" s="27" t="str">
        <f>E15</f>
        <v>Město Česká Lípa,Náměstí T.G.Masaryka 1,Česká Lípa</v>
      </c>
      <c r="G118" s="39"/>
      <c r="H118" s="39"/>
      <c r="I118" s="143" t="s">
        <v>34</v>
      </c>
      <c r="J118" s="36" t="str">
        <f>E21</f>
        <v>Projecticon s.r.o.,A.Kopeckého 151,Nový Hrádek</v>
      </c>
      <c r="K118" s="39"/>
      <c r="L118" s="43"/>
    </row>
    <row r="119" spans="2:12" s="1" customFormat="1" ht="15.15" customHeight="1">
      <c r="B119" s="38"/>
      <c r="C119" s="32" t="s">
        <v>32</v>
      </c>
      <c r="D119" s="39"/>
      <c r="E119" s="39"/>
      <c r="F119" s="27" t="str">
        <f>IF(E18="","",E18)</f>
        <v>Vyplň údaj</v>
      </c>
      <c r="G119" s="39"/>
      <c r="H119" s="39"/>
      <c r="I119" s="143" t="s">
        <v>37</v>
      </c>
      <c r="J119" s="36" t="str">
        <f>E24</f>
        <v xml:space="preserve"> </v>
      </c>
      <c r="K119" s="39"/>
      <c r="L119" s="43"/>
    </row>
    <row r="120" spans="2:12" s="1" customFormat="1" ht="10.3" customHeight="1">
      <c r="B120" s="38"/>
      <c r="C120" s="39"/>
      <c r="D120" s="39"/>
      <c r="E120" s="39"/>
      <c r="F120" s="39"/>
      <c r="G120" s="39"/>
      <c r="H120" s="39"/>
      <c r="I120" s="140"/>
      <c r="J120" s="39"/>
      <c r="K120" s="39"/>
      <c r="L120" s="43"/>
    </row>
    <row r="121" spans="2:20" s="10" customFormat="1" ht="29.25" customHeight="1">
      <c r="B121" s="199"/>
      <c r="C121" s="200" t="s">
        <v>243</v>
      </c>
      <c r="D121" s="201" t="s">
        <v>65</v>
      </c>
      <c r="E121" s="201" t="s">
        <v>61</v>
      </c>
      <c r="F121" s="201" t="s">
        <v>62</v>
      </c>
      <c r="G121" s="201" t="s">
        <v>244</v>
      </c>
      <c r="H121" s="201" t="s">
        <v>245</v>
      </c>
      <c r="I121" s="202" t="s">
        <v>246</v>
      </c>
      <c r="J121" s="201" t="s">
        <v>209</v>
      </c>
      <c r="K121" s="203" t="s">
        <v>247</v>
      </c>
      <c r="L121" s="204"/>
      <c r="M121" s="95" t="s">
        <v>1</v>
      </c>
      <c r="N121" s="96" t="s">
        <v>44</v>
      </c>
      <c r="O121" s="96" t="s">
        <v>248</v>
      </c>
      <c r="P121" s="96" t="s">
        <v>249</v>
      </c>
      <c r="Q121" s="96" t="s">
        <v>250</v>
      </c>
      <c r="R121" s="96" t="s">
        <v>251</v>
      </c>
      <c r="S121" s="96" t="s">
        <v>252</v>
      </c>
      <c r="T121" s="97" t="s">
        <v>253</v>
      </c>
    </row>
    <row r="122" spans="2:63" s="1" customFormat="1" ht="22.8" customHeight="1">
      <c r="B122" s="38"/>
      <c r="C122" s="102" t="s">
        <v>254</v>
      </c>
      <c r="D122" s="39"/>
      <c r="E122" s="39"/>
      <c r="F122" s="39"/>
      <c r="G122" s="39"/>
      <c r="H122" s="39"/>
      <c r="I122" s="140"/>
      <c r="J122" s="205">
        <f>BK122</f>
        <v>0</v>
      </c>
      <c r="K122" s="39"/>
      <c r="L122" s="43"/>
      <c r="M122" s="98"/>
      <c r="N122" s="99"/>
      <c r="O122" s="99"/>
      <c r="P122" s="206">
        <f>P123+P181</f>
        <v>0</v>
      </c>
      <c r="Q122" s="99"/>
      <c r="R122" s="206">
        <f>R123+R181</f>
        <v>1</v>
      </c>
      <c r="S122" s="99"/>
      <c r="T122" s="207">
        <f>T123+T181</f>
        <v>0.36</v>
      </c>
      <c r="AT122" s="17" t="s">
        <v>79</v>
      </c>
      <c r="AU122" s="17" t="s">
        <v>211</v>
      </c>
      <c r="BK122" s="208">
        <f>BK123+BK181</f>
        <v>0</v>
      </c>
    </row>
    <row r="123" spans="2:63" s="11" customFormat="1" ht="25.9" customHeight="1">
      <c r="B123" s="209"/>
      <c r="C123" s="210"/>
      <c r="D123" s="211" t="s">
        <v>79</v>
      </c>
      <c r="E123" s="212" t="s">
        <v>255</v>
      </c>
      <c r="F123" s="212" t="s">
        <v>256</v>
      </c>
      <c r="G123" s="210"/>
      <c r="H123" s="210"/>
      <c r="I123" s="213"/>
      <c r="J123" s="214">
        <f>BK123</f>
        <v>0</v>
      </c>
      <c r="K123" s="210"/>
      <c r="L123" s="215"/>
      <c r="M123" s="216"/>
      <c r="N123" s="217"/>
      <c r="O123" s="217"/>
      <c r="P123" s="218">
        <f>P124+P154+P176</f>
        <v>0</v>
      </c>
      <c r="Q123" s="217"/>
      <c r="R123" s="218">
        <f>R124+R154+R176</f>
        <v>0</v>
      </c>
      <c r="S123" s="217"/>
      <c r="T123" s="219">
        <f>T124+T154+T176</f>
        <v>0.36</v>
      </c>
      <c r="AR123" s="220" t="s">
        <v>21</v>
      </c>
      <c r="AT123" s="221" t="s">
        <v>79</v>
      </c>
      <c r="AU123" s="221" t="s">
        <v>80</v>
      </c>
      <c r="AY123" s="220" t="s">
        <v>257</v>
      </c>
      <c r="BK123" s="222">
        <f>BK124+BK154+BK176</f>
        <v>0</v>
      </c>
    </row>
    <row r="124" spans="2:63" s="11" customFormat="1" ht="22.8" customHeight="1">
      <c r="B124" s="209"/>
      <c r="C124" s="210"/>
      <c r="D124" s="211" t="s">
        <v>79</v>
      </c>
      <c r="E124" s="223" t="s">
        <v>2025</v>
      </c>
      <c r="F124" s="223" t="s">
        <v>2026</v>
      </c>
      <c r="G124" s="210"/>
      <c r="H124" s="210"/>
      <c r="I124" s="213"/>
      <c r="J124" s="224">
        <f>BK124</f>
        <v>0</v>
      </c>
      <c r="K124" s="210"/>
      <c r="L124" s="215"/>
      <c r="M124" s="216"/>
      <c r="N124" s="217"/>
      <c r="O124" s="217"/>
      <c r="P124" s="218">
        <f>SUM(P125:P153)</f>
        <v>0</v>
      </c>
      <c r="Q124" s="217"/>
      <c r="R124" s="218">
        <f>SUM(R125:R153)</f>
        <v>0</v>
      </c>
      <c r="S124" s="217"/>
      <c r="T124" s="219">
        <f>SUM(T125:T153)</f>
        <v>0</v>
      </c>
      <c r="AR124" s="220" t="s">
        <v>21</v>
      </c>
      <c r="AT124" s="221" t="s">
        <v>79</v>
      </c>
      <c r="AU124" s="221" t="s">
        <v>21</v>
      </c>
      <c r="AY124" s="220" t="s">
        <v>257</v>
      </c>
      <c r="BK124" s="222">
        <f>SUM(BK125:BK153)</f>
        <v>0</v>
      </c>
    </row>
    <row r="125" spans="2:65" s="1" customFormat="1" ht="60" customHeight="1">
      <c r="B125" s="38"/>
      <c r="C125" s="282" t="s">
        <v>21</v>
      </c>
      <c r="D125" s="282" t="s">
        <v>314</v>
      </c>
      <c r="E125" s="283" t="s">
        <v>2027</v>
      </c>
      <c r="F125" s="284" t="s">
        <v>2028</v>
      </c>
      <c r="G125" s="285" t="s">
        <v>843</v>
      </c>
      <c r="H125" s="286">
        <v>4</v>
      </c>
      <c r="I125" s="287"/>
      <c r="J125" s="288">
        <f>ROUND(I125*H125,2)</f>
        <v>0</v>
      </c>
      <c r="K125" s="284" t="s">
        <v>1</v>
      </c>
      <c r="L125" s="289"/>
      <c r="M125" s="290" t="s">
        <v>1</v>
      </c>
      <c r="N125" s="291" t="s">
        <v>45</v>
      </c>
      <c r="O125" s="86"/>
      <c r="P125" s="234">
        <f>O125*H125</f>
        <v>0</v>
      </c>
      <c r="Q125" s="234">
        <v>0</v>
      </c>
      <c r="R125" s="234">
        <f>Q125*H125</f>
        <v>0</v>
      </c>
      <c r="S125" s="234">
        <v>0</v>
      </c>
      <c r="T125" s="235">
        <f>S125*H125</f>
        <v>0</v>
      </c>
      <c r="AR125" s="236" t="s">
        <v>308</v>
      </c>
      <c r="AT125" s="236" t="s">
        <v>314</v>
      </c>
      <c r="AU125" s="236" t="s">
        <v>89</v>
      </c>
      <c r="AY125" s="17" t="s">
        <v>257</v>
      </c>
      <c r="BE125" s="237">
        <f>IF(N125="základní",J125,0)</f>
        <v>0</v>
      </c>
      <c r="BF125" s="237">
        <f>IF(N125="snížená",J125,0)</f>
        <v>0</v>
      </c>
      <c r="BG125" s="237">
        <f>IF(N125="zákl. přenesená",J125,0)</f>
        <v>0</v>
      </c>
      <c r="BH125" s="237">
        <f>IF(N125="sníž. přenesená",J125,0)</f>
        <v>0</v>
      </c>
      <c r="BI125" s="237">
        <f>IF(N125="nulová",J125,0)</f>
        <v>0</v>
      </c>
      <c r="BJ125" s="17" t="s">
        <v>21</v>
      </c>
      <c r="BK125" s="237">
        <f>ROUND(I125*H125,2)</f>
        <v>0</v>
      </c>
      <c r="BL125" s="17" t="s">
        <v>264</v>
      </c>
      <c r="BM125" s="236" t="s">
        <v>89</v>
      </c>
    </row>
    <row r="126" spans="2:65" s="1" customFormat="1" ht="16.5" customHeight="1">
      <c r="B126" s="38"/>
      <c r="C126" s="225" t="s">
        <v>89</v>
      </c>
      <c r="D126" s="225" t="s">
        <v>259</v>
      </c>
      <c r="E126" s="226" t="s">
        <v>2029</v>
      </c>
      <c r="F126" s="227" t="s">
        <v>2030</v>
      </c>
      <c r="G126" s="228" t="s">
        <v>661</v>
      </c>
      <c r="H126" s="229">
        <v>4</v>
      </c>
      <c r="I126" s="230"/>
      <c r="J126" s="231">
        <f>ROUND(I126*H126,2)</f>
        <v>0</v>
      </c>
      <c r="K126" s="227" t="s">
        <v>1</v>
      </c>
      <c r="L126" s="43"/>
      <c r="M126" s="232" t="s">
        <v>1</v>
      </c>
      <c r="N126" s="233" t="s">
        <v>45</v>
      </c>
      <c r="O126" s="86"/>
      <c r="P126" s="234">
        <f>O126*H126</f>
        <v>0</v>
      </c>
      <c r="Q126" s="234">
        <v>0</v>
      </c>
      <c r="R126" s="234">
        <f>Q126*H126</f>
        <v>0</v>
      </c>
      <c r="S126" s="234">
        <v>0</v>
      </c>
      <c r="T126" s="235">
        <f>S126*H126</f>
        <v>0</v>
      </c>
      <c r="AR126" s="236" t="s">
        <v>264</v>
      </c>
      <c r="AT126" s="236" t="s">
        <v>259</v>
      </c>
      <c r="AU126" s="236" t="s">
        <v>89</v>
      </c>
      <c r="AY126" s="17" t="s">
        <v>257</v>
      </c>
      <c r="BE126" s="237">
        <f>IF(N126="základní",J126,0)</f>
        <v>0</v>
      </c>
      <c r="BF126" s="237">
        <f>IF(N126="snížená",J126,0)</f>
        <v>0</v>
      </c>
      <c r="BG126" s="237">
        <f>IF(N126="zákl. přenesená",J126,0)</f>
        <v>0</v>
      </c>
      <c r="BH126" s="237">
        <f>IF(N126="sníž. přenesená",J126,0)</f>
        <v>0</v>
      </c>
      <c r="BI126" s="237">
        <f>IF(N126="nulová",J126,0)</f>
        <v>0</v>
      </c>
      <c r="BJ126" s="17" t="s">
        <v>21</v>
      </c>
      <c r="BK126" s="237">
        <f>ROUND(I126*H126,2)</f>
        <v>0</v>
      </c>
      <c r="BL126" s="17" t="s">
        <v>264</v>
      </c>
      <c r="BM126" s="236" t="s">
        <v>2031</v>
      </c>
    </row>
    <row r="127" spans="2:65" s="1" customFormat="1" ht="24" customHeight="1">
      <c r="B127" s="38"/>
      <c r="C127" s="282" t="s">
        <v>130</v>
      </c>
      <c r="D127" s="282" t="s">
        <v>314</v>
      </c>
      <c r="E127" s="283" t="s">
        <v>2032</v>
      </c>
      <c r="F127" s="284" t="s">
        <v>2033</v>
      </c>
      <c r="G127" s="285" t="s">
        <v>2034</v>
      </c>
      <c r="H127" s="286">
        <v>4</v>
      </c>
      <c r="I127" s="287"/>
      <c r="J127" s="288">
        <f>ROUND(I127*H127,2)</f>
        <v>0</v>
      </c>
      <c r="K127" s="284" t="s">
        <v>1</v>
      </c>
      <c r="L127" s="289"/>
      <c r="M127" s="290" t="s">
        <v>1</v>
      </c>
      <c r="N127" s="291" t="s">
        <v>45</v>
      </c>
      <c r="O127" s="86"/>
      <c r="P127" s="234">
        <f>O127*H127</f>
        <v>0</v>
      </c>
      <c r="Q127" s="234">
        <v>0</v>
      </c>
      <c r="R127" s="234">
        <f>Q127*H127</f>
        <v>0</v>
      </c>
      <c r="S127" s="234">
        <v>0</v>
      </c>
      <c r="T127" s="235">
        <f>S127*H127</f>
        <v>0</v>
      </c>
      <c r="AR127" s="236" t="s">
        <v>308</v>
      </c>
      <c r="AT127" s="236" t="s">
        <v>314</v>
      </c>
      <c r="AU127" s="236" t="s">
        <v>89</v>
      </c>
      <c r="AY127" s="17" t="s">
        <v>257</v>
      </c>
      <c r="BE127" s="237">
        <f>IF(N127="základní",J127,0)</f>
        <v>0</v>
      </c>
      <c r="BF127" s="237">
        <f>IF(N127="snížená",J127,0)</f>
        <v>0</v>
      </c>
      <c r="BG127" s="237">
        <f>IF(N127="zákl. přenesená",J127,0)</f>
        <v>0</v>
      </c>
      <c r="BH127" s="237">
        <f>IF(N127="sníž. přenesená",J127,0)</f>
        <v>0</v>
      </c>
      <c r="BI127" s="237">
        <f>IF(N127="nulová",J127,0)</f>
        <v>0</v>
      </c>
      <c r="BJ127" s="17" t="s">
        <v>21</v>
      </c>
      <c r="BK127" s="237">
        <f>ROUND(I127*H127,2)</f>
        <v>0</v>
      </c>
      <c r="BL127" s="17" t="s">
        <v>264</v>
      </c>
      <c r="BM127" s="236" t="s">
        <v>264</v>
      </c>
    </row>
    <row r="128" spans="2:65" s="1" customFormat="1" ht="16.5" customHeight="1">
      <c r="B128" s="38"/>
      <c r="C128" s="225" t="s">
        <v>264</v>
      </c>
      <c r="D128" s="225" t="s">
        <v>259</v>
      </c>
      <c r="E128" s="226" t="s">
        <v>2035</v>
      </c>
      <c r="F128" s="227" t="s">
        <v>2036</v>
      </c>
      <c r="G128" s="228" t="s">
        <v>1205</v>
      </c>
      <c r="H128" s="229">
        <v>4</v>
      </c>
      <c r="I128" s="230"/>
      <c r="J128" s="231">
        <f>ROUND(I128*H128,2)</f>
        <v>0</v>
      </c>
      <c r="K128" s="227" t="s">
        <v>1</v>
      </c>
      <c r="L128" s="43"/>
      <c r="M128" s="232" t="s">
        <v>1</v>
      </c>
      <c r="N128" s="233" t="s">
        <v>45</v>
      </c>
      <c r="O128" s="86"/>
      <c r="P128" s="234">
        <f>O128*H128</f>
        <v>0</v>
      </c>
      <c r="Q128" s="234">
        <v>0</v>
      </c>
      <c r="R128" s="234">
        <f>Q128*H128</f>
        <v>0</v>
      </c>
      <c r="S128" s="234">
        <v>0</v>
      </c>
      <c r="T128" s="235">
        <f>S128*H128</f>
        <v>0</v>
      </c>
      <c r="AR128" s="236" t="s">
        <v>264</v>
      </c>
      <c r="AT128" s="236" t="s">
        <v>259</v>
      </c>
      <c r="AU128" s="236" t="s">
        <v>89</v>
      </c>
      <c r="AY128" s="17" t="s">
        <v>257</v>
      </c>
      <c r="BE128" s="237">
        <f>IF(N128="základní",J128,0)</f>
        <v>0</v>
      </c>
      <c r="BF128" s="237">
        <f>IF(N128="snížená",J128,0)</f>
        <v>0</v>
      </c>
      <c r="BG128" s="237">
        <f>IF(N128="zákl. přenesená",J128,0)</f>
        <v>0</v>
      </c>
      <c r="BH128" s="237">
        <f>IF(N128="sníž. přenesená",J128,0)</f>
        <v>0</v>
      </c>
      <c r="BI128" s="237">
        <f>IF(N128="nulová",J128,0)</f>
        <v>0</v>
      </c>
      <c r="BJ128" s="17" t="s">
        <v>21</v>
      </c>
      <c r="BK128" s="237">
        <f>ROUND(I128*H128,2)</f>
        <v>0</v>
      </c>
      <c r="BL128" s="17" t="s">
        <v>264</v>
      </c>
      <c r="BM128" s="236" t="s">
        <v>2037</v>
      </c>
    </row>
    <row r="129" spans="2:65" s="1" customFormat="1" ht="24" customHeight="1">
      <c r="B129" s="38"/>
      <c r="C129" s="282" t="s">
        <v>293</v>
      </c>
      <c r="D129" s="282" t="s">
        <v>314</v>
      </c>
      <c r="E129" s="283" t="s">
        <v>2038</v>
      </c>
      <c r="F129" s="284" t="s">
        <v>2039</v>
      </c>
      <c r="G129" s="285" t="s">
        <v>2034</v>
      </c>
      <c r="H129" s="286">
        <v>4</v>
      </c>
      <c r="I129" s="287"/>
      <c r="J129" s="288">
        <f>ROUND(I129*H129,2)</f>
        <v>0</v>
      </c>
      <c r="K129" s="284" t="s">
        <v>1</v>
      </c>
      <c r="L129" s="289"/>
      <c r="M129" s="290" t="s">
        <v>1</v>
      </c>
      <c r="N129" s="291" t="s">
        <v>45</v>
      </c>
      <c r="O129" s="86"/>
      <c r="P129" s="234">
        <f>O129*H129</f>
        <v>0</v>
      </c>
      <c r="Q129" s="234">
        <v>0</v>
      </c>
      <c r="R129" s="234">
        <f>Q129*H129</f>
        <v>0</v>
      </c>
      <c r="S129" s="234">
        <v>0</v>
      </c>
      <c r="T129" s="235">
        <f>S129*H129</f>
        <v>0</v>
      </c>
      <c r="AR129" s="236" t="s">
        <v>308</v>
      </c>
      <c r="AT129" s="236" t="s">
        <v>314</v>
      </c>
      <c r="AU129" s="236" t="s">
        <v>89</v>
      </c>
      <c r="AY129" s="17" t="s">
        <v>257</v>
      </c>
      <c r="BE129" s="237">
        <f>IF(N129="základní",J129,0)</f>
        <v>0</v>
      </c>
      <c r="BF129" s="237">
        <f>IF(N129="snížená",J129,0)</f>
        <v>0</v>
      </c>
      <c r="BG129" s="237">
        <f>IF(N129="zákl. přenesená",J129,0)</f>
        <v>0</v>
      </c>
      <c r="BH129" s="237">
        <f>IF(N129="sníž. přenesená",J129,0)</f>
        <v>0</v>
      </c>
      <c r="BI129" s="237">
        <f>IF(N129="nulová",J129,0)</f>
        <v>0</v>
      </c>
      <c r="BJ129" s="17" t="s">
        <v>21</v>
      </c>
      <c r="BK129" s="237">
        <f>ROUND(I129*H129,2)</f>
        <v>0</v>
      </c>
      <c r="BL129" s="17" t="s">
        <v>264</v>
      </c>
      <c r="BM129" s="236" t="s">
        <v>298</v>
      </c>
    </row>
    <row r="130" spans="2:65" s="1" customFormat="1" ht="16.5" customHeight="1">
      <c r="B130" s="38"/>
      <c r="C130" s="225" t="s">
        <v>298</v>
      </c>
      <c r="D130" s="225" t="s">
        <v>259</v>
      </c>
      <c r="E130" s="226" t="s">
        <v>2040</v>
      </c>
      <c r="F130" s="227" t="s">
        <v>2041</v>
      </c>
      <c r="G130" s="228" t="s">
        <v>1205</v>
      </c>
      <c r="H130" s="229">
        <v>4</v>
      </c>
      <c r="I130" s="230"/>
      <c r="J130" s="231">
        <f>ROUND(I130*H130,2)</f>
        <v>0</v>
      </c>
      <c r="K130" s="227" t="s">
        <v>1</v>
      </c>
      <c r="L130" s="43"/>
      <c r="M130" s="232" t="s">
        <v>1</v>
      </c>
      <c r="N130" s="233" t="s">
        <v>45</v>
      </c>
      <c r="O130" s="86"/>
      <c r="P130" s="234">
        <f>O130*H130</f>
        <v>0</v>
      </c>
      <c r="Q130" s="234">
        <v>0</v>
      </c>
      <c r="R130" s="234">
        <f>Q130*H130</f>
        <v>0</v>
      </c>
      <c r="S130" s="234">
        <v>0</v>
      </c>
      <c r="T130" s="235">
        <f>S130*H130</f>
        <v>0</v>
      </c>
      <c r="AR130" s="236" t="s">
        <v>264</v>
      </c>
      <c r="AT130" s="236" t="s">
        <v>259</v>
      </c>
      <c r="AU130" s="236" t="s">
        <v>89</v>
      </c>
      <c r="AY130" s="17" t="s">
        <v>257</v>
      </c>
      <c r="BE130" s="237">
        <f>IF(N130="základní",J130,0)</f>
        <v>0</v>
      </c>
      <c r="BF130" s="237">
        <f>IF(N130="snížená",J130,0)</f>
        <v>0</v>
      </c>
      <c r="BG130" s="237">
        <f>IF(N130="zákl. přenesená",J130,0)</f>
        <v>0</v>
      </c>
      <c r="BH130" s="237">
        <f>IF(N130="sníž. přenesená",J130,0)</f>
        <v>0</v>
      </c>
      <c r="BI130" s="237">
        <f>IF(N130="nulová",J130,0)</f>
        <v>0</v>
      </c>
      <c r="BJ130" s="17" t="s">
        <v>21</v>
      </c>
      <c r="BK130" s="237">
        <f>ROUND(I130*H130,2)</f>
        <v>0</v>
      </c>
      <c r="BL130" s="17" t="s">
        <v>264</v>
      </c>
      <c r="BM130" s="236" t="s">
        <v>2042</v>
      </c>
    </row>
    <row r="131" spans="2:65" s="1" customFormat="1" ht="36" customHeight="1">
      <c r="B131" s="38"/>
      <c r="C131" s="282" t="s">
        <v>302</v>
      </c>
      <c r="D131" s="282" t="s">
        <v>314</v>
      </c>
      <c r="E131" s="283" t="s">
        <v>2043</v>
      </c>
      <c r="F131" s="284" t="s">
        <v>2044</v>
      </c>
      <c r="G131" s="285" t="s">
        <v>843</v>
      </c>
      <c r="H131" s="286">
        <v>4</v>
      </c>
      <c r="I131" s="287"/>
      <c r="J131" s="288">
        <f>ROUND(I131*H131,2)</f>
        <v>0</v>
      </c>
      <c r="K131" s="284" t="s">
        <v>1</v>
      </c>
      <c r="L131" s="289"/>
      <c r="M131" s="290" t="s">
        <v>1</v>
      </c>
      <c r="N131" s="291" t="s">
        <v>45</v>
      </c>
      <c r="O131" s="86"/>
      <c r="P131" s="234">
        <f>O131*H131</f>
        <v>0</v>
      </c>
      <c r="Q131" s="234">
        <v>0</v>
      </c>
      <c r="R131" s="234">
        <f>Q131*H131</f>
        <v>0</v>
      </c>
      <c r="S131" s="234">
        <v>0</v>
      </c>
      <c r="T131" s="235">
        <f>S131*H131</f>
        <v>0</v>
      </c>
      <c r="AR131" s="236" t="s">
        <v>308</v>
      </c>
      <c r="AT131" s="236" t="s">
        <v>314</v>
      </c>
      <c r="AU131" s="236" t="s">
        <v>89</v>
      </c>
      <c r="AY131" s="17" t="s">
        <v>257</v>
      </c>
      <c r="BE131" s="237">
        <f>IF(N131="základní",J131,0)</f>
        <v>0</v>
      </c>
      <c r="BF131" s="237">
        <f>IF(N131="snížená",J131,0)</f>
        <v>0</v>
      </c>
      <c r="BG131" s="237">
        <f>IF(N131="zákl. přenesená",J131,0)</f>
        <v>0</v>
      </c>
      <c r="BH131" s="237">
        <f>IF(N131="sníž. přenesená",J131,0)</f>
        <v>0</v>
      </c>
      <c r="BI131" s="237">
        <f>IF(N131="nulová",J131,0)</f>
        <v>0</v>
      </c>
      <c r="BJ131" s="17" t="s">
        <v>21</v>
      </c>
      <c r="BK131" s="237">
        <f>ROUND(I131*H131,2)</f>
        <v>0</v>
      </c>
      <c r="BL131" s="17" t="s">
        <v>264</v>
      </c>
      <c r="BM131" s="236" t="s">
        <v>308</v>
      </c>
    </row>
    <row r="132" spans="2:65" s="1" customFormat="1" ht="16.5" customHeight="1">
      <c r="B132" s="38"/>
      <c r="C132" s="225" t="s">
        <v>308</v>
      </c>
      <c r="D132" s="225" t="s">
        <v>259</v>
      </c>
      <c r="E132" s="226" t="s">
        <v>2045</v>
      </c>
      <c r="F132" s="227" t="s">
        <v>2046</v>
      </c>
      <c r="G132" s="228" t="s">
        <v>661</v>
      </c>
      <c r="H132" s="229">
        <v>4</v>
      </c>
      <c r="I132" s="230"/>
      <c r="J132" s="231">
        <f>ROUND(I132*H132,2)</f>
        <v>0</v>
      </c>
      <c r="K132" s="227" t="s">
        <v>1</v>
      </c>
      <c r="L132" s="43"/>
      <c r="M132" s="232" t="s">
        <v>1</v>
      </c>
      <c r="N132" s="233" t="s">
        <v>45</v>
      </c>
      <c r="O132" s="86"/>
      <c r="P132" s="234">
        <f>O132*H132</f>
        <v>0</v>
      </c>
      <c r="Q132" s="234">
        <v>0</v>
      </c>
      <c r="R132" s="234">
        <f>Q132*H132</f>
        <v>0</v>
      </c>
      <c r="S132" s="234">
        <v>0</v>
      </c>
      <c r="T132" s="235">
        <f>S132*H132</f>
        <v>0</v>
      </c>
      <c r="AR132" s="236" t="s">
        <v>264</v>
      </c>
      <c r="AT132" s="236" t="s">
        <v>259</v>
      </c>
      <c r="AU132" s="236" t="s">
        <v>89</v>
      </c>
      <c r="AY132" s="17" t="s">
        <v>257</v>
      </c>
      <c r="BE132" s="237">
        <f>IF(N132="základní",J132,0)</f>
        <v>0</v>
      </c>
      <c r="BF132" s="237">
        <f>IF(N132="snížená",J132,0)</f>
        <v>0</v>
      </c>
      <c r="BG132" s="237">
        <f>IF(N132="zákl. přenesená",J132,0)</f>
        <v>0</v>
      </c>
      <c r="BH132" s="237">
        <f>IF(N132="sníž. přenesená",J132,0)</f>
        <v>0</v>
      </c>
      <c r="BI132" s="237">
        <f>IF(N132="nulová",J132,0)</f>
        <v>0</v>
      </c>
      <c r="BJ132" s="17" t="s">
        <v>21</v>
      </c>
      <c r="BK132" s="237">
        <f>ROUND(I132*H132,2)</f>
        <v>0</v>
      </c>
      <c r="BL132" s="17" t="s">
        <v>264</v>
      </c>
      <c r="BM132" s="236" t="s">
        <v>2047</v>
      </c>
    </row>
    <row r="133" spans="2:65" s="1" customFormat="1" ht="24" customHeight="1">
      <c r="B133" s="38"/>
      <c r="C133" s="282" t="s">
        <v>313</v>
      </c>
      <c r="D133" s="282" t="s">
        <v>314</v>
      </c>
      <c r="E133" s="283" t="s">
        <v>2048</v>
      </c>
      <c r="F133" s="284" t="s">
        <v>2049</v>
      </c>
      <c r="G133" s="285" t="s">
        <v>843</v>
      </c>
      <c r="H133" s="286">
        <v>4</v>
      </c>
      <c r="I133" s="287"/>
      <c r="J133" s="288">
        <f>ROUND(I133*H133,2)</f>
        <v>0</v>
      </c>
      <c r="K133" s="284" t="s">
        <v>1</v>
      </c>
      <c r="L133" s="289"/>
      <c r="M133" s="290" t="s">
        <v>1</v>
      </c>
      <c r="N133" s="291" t="s">
        <v>45</v>
      </c>
      <c r="O133" s="86"/>
      <c r="P133" s="234">
        <f>O133*H133</f>
        <v>0</v>
      </c>
      <c r="Q133" s="234">
        <v>0</v>
      </c>
      <c r="R133" s="234">
        <f>Q133*H133</f>
        <v>0</v>
      </c>
      <c r="S133" s="234">
        <v>0</v>
      </c>
      <c r="T133" s="235">
        <f>S133*H133</f>
        <v>0</v>
      </c>
      <c r="AR133" s="236" t="s">
        <v>308</v>
      </c>
      <c r="AT133" s="236" t="s">
        <v>314</v>
      </c>
      <c r="AU133" s="236" t="s">
        <v>89</v>
      </c>
      <c r="AY133" s="17" t="s">
        <v>257</v>
      </c>
      <c r="BE133" s="237">
        <f>IF(N133="základní",J133,0)</f>
        <v>0</v>
      </c>
      <c r="BF133" s="237">
        <f>IF(N133="snížená",J133,0)</f>
        <v>0</v>
      </c>
      <c r="BG133" s="237">
        <f>IF(N133="zákl. přenesená",J133,0)</f>
        <v>0</v>
      </c>
      <c r="BH133" s="237">
        <f>IF(N133="sníž. přenesená",J133,0)</f>
        <v>0</v>
      </c>
      <c r="BI133" s="237">
        <f>IF(N133="nulová",J133,0)</f>
        <v>0</v>
      </c>
      <c r="BJ133" s="17" t="s">
        <v>21</v>
      </c>
      <c r="BK133" s="237">
        <f>ROUND(I133*H133,2)</f>
        <v>0</v>
      </c>
      <c r="BL133" s="17" t="s">
        <v>264</v>
      </c>
      <c r="BM133" s="236" t="s">
        <v>26</v>
      </c>
    </row>
    <row r="134" spans="2:65" s="1" customFormat="1" ht="16.5" customHeight="1">
      <c r="B134" s="38"/>
      <c r="C134" s="225" t="s">
        <v>26</v>
      </c>
      <c r="D134" s="225" t="s">
        <v>259</v>
      </c>
      <c r="E134" s="226" t="s">
        <v>2050</v>
      </c>
      <c r="F134" s="227" t="s">
        <v>2051</v>
      </c>
      <c r="G134" s="228" t="s">
        <v>661</v>
      </c>
      <c r="H134" s="229">
        <v>4</v>
      </c>
      <c r="I134" s="230"/>
      <c r="J134" s="231">
        <f>ROUND(I134*H134,2)</f>
        <v>0</v>
      </c>
      <c r="K134" s="227" t="s">
        <v>1</v>
      </c>
      <c r="L134" s="43"/>
      <c r="M134" s="232" t="s">
        <v>1</v>
      </c>
      <c r="N134" s="233" t="s">
        <v>45</v>
      </c>
      <c r="O134" s="86"/>
      <c r="P134" s="234">
        <f>O134*H134</f>
        <v>0</v>
      </c>
      <c r="Q134" s="234">
        <v>0</v>
      </c>
      <c r="R134" s="234">
        <f>Q134*H134</f>
        <v>0</v>
      </c>
      <c r="S134" s="234">
        <v>0</v>
      </c>
      <c r="T134" s="235">
        <f>S134*H134</f>
        <v>0</v>
      </c>
      <c r="AR134" s="236" t="s">
        <v>264</v>
      </c>
      <c r="AT134" s="236" t="s">
        <v>259</v>
      </c>
      <c r="AU134" s="236" t="s">
        <v>89</v>
      </c>
      <c r="AY134" s="17" t="s">
        <v>257</v>
      </c>
      <c r="BE134" s="237">
        <f>IF(N134="základní",J134,0)</f>
        <v>0</v>
      </c>
      <c r="BF134" s="237">
        <f>IF(N134="snížená",J134,0)</f>
        <v>0</v>
      </c>
      <c r="BG134" s="237">
        <f>IF(N134="zákl. přenesená",J134,0)</f>
        <v>0</v>
      </c>
      <c r="BH134" s="237">
        <f>IF(N134="sníž. přenesená",J134,0)</f>
        <v>0</v>
      </c>
      <c r="BI134" s="237">
        <f>IF(N134="nulová",J134,0)</f>
        <v>0</v>
      </c>
      <c r="BJ134" s="17" t="s">
        <v>21</v>
      </c>
      <c r="BK134" s="237">
        <f>ROUND(I134*H134,2)</f>
        <v>0</v>
      </c>
      <c r="BL134" s="17" t="s">
        <v>264</v>
      </c>
      <c r="BM134" s="236" t="s">
        <v>2052</v>
      </c>
    </row>
    <row r="135" spans="2:65" s="1" customFormat="1" ht="36" customHeight="1">
      <c r="B135" s="38"/>
      <c r="C135" s="282" t="s">
        <v>322</v>
      </c>
      <c r="D135" s="282" t="s">
        <v>314</v>
      </c>
      <c r="E135" s="283" t="s">
        <v>2053</v>
      </c>
      <c r="F135" s="284" t="s">
        <v>2054</v>
      </c>
      <c r="G135" s="285" t="s">
        <v>843</v>
      </c>
      <c r="H135" s="286">
        <v>4</v>
      </c>
      <c r="I135" s="287"/>
      <c r="J135" s="288">
        <f>ROUND(I135*H135,2)</f>
        <v>0</v>
      </c>
      <c r="K135" s="284" t="s">
        <v>1</v>
      </c>
      <c r="L135" s="289"/>
      <c r="M135" s="290" t="s">
        <v>1</v>
      </c>
      <c r="N135" s="291" t="s">
        <v>45</v>
      </c>
      <c r="O135" s="86"/>
      <c r="P135" s="234">
        <f>O135*H135</f>
        <v>0</v>
      </c>
      <c r="Q135" s="234">
        <v>0</v>
      </c>
      <c r="R135" s="234">
        <f>Q135*H135</f>
        <v>0</v>
      </c>
      <c r="S135" s="234">
        <v>0</v>
      </c>
      <c r="T135" s="235">
        <f>S135*H135</f>
        <v>0</v>
      </c>
      <c r="AR135" s="236" t="s">
        <v>308</v>
      </c>
      <c r="AT135" s="236" t="s">
        <v>314</v>
      </c>
      <c r="AU135" s="236" t="s">
        <v>89</v>
      </c>
      <c r="AY135" s="17" t="s">
        <v>257</v>
      </c>
      <c r="BE135" s="237">
        <f>IF(N135="základní",J135,0)</f>
        <v>0</v>
      </c>
      <c r="BF135" s="237">
        <f>IF(N135="snížená",J135,0)</f>
        <v>0</v>
      </c>
      <c r="BG135" s="237">
        <f>IF(N135="zákl. přenesená",J135,0)</f>
        <v>0</v>
      </c>
      <c r="BH135" s="237">
        <f>IF(N135="sníž. přenesená",J135,0)</f>
        <v>0</v>
      </c>
      <c r="BI135" s="237">
        <f>IF(N135="nulová",J135,0)</f>
        <v>0</v>
      </c>
      <c r="BJ135" s="17" t="s">
        <v>21</v>
      </c>
      <c r="BK135" s="237">
        <f>ROUND(I135*H135,2)</f>
        <v>0</v>
      </c>
      <c r="BL135" s="17" t="s">
        <v>264</v>
      </c>
      <c r="BM135" s="236" t="s">
        <v>163</v>
      </c>
    </row>
    <row r="136" spans="2:65" s="1" customFormat="1" ht="16.5" customHeight="1">
      <c r="B136" s="38"/>
      <c r="C136" s="225" t="s">
        <v>163</v>
      </c>
      <c r="D136" s="225" t="s">
        <v>259</v>
      </c>
      <c r="E136" s="226" t="s">
        <v>2055</v>
      </c>
      <c r="F136" s="227" t="s">
        <v>2056</v>
      </c>
      <c r="G136" s="228" t="s">
        <v>661</v>
      </c>
      <c r="H136" s="229">
        <v>4</v>
      </c>
      <c r="I136" s="230"/>
      <c r="J136" s="231">
        <f>ROUND(I136*H136,2)</f>
        <v>0</v>
      </c>
      <c r="K136" s="227" t="s">
        <v>1</v>
      </c>
      <c r="L136" s="43"/>
      <c r="M136" s="232" t="s">
        <v>1</v>
      </c>
      <c r="N136" s="233" t="s">
        <v>45</v>
      </c>
      <c r="O136" s="86"/>
      <c r="P136" s="234">
        <f>O136*H136</f>
        <v>0</v>
      </c>
      <c r="Q136" s="234">
        <v>0</v>
      </c>
      <c r="R136" s="234">
        <f>Q136*H136</f>
        <v>0</v>
      </c>
      <c r="S136" s="234">
        <v>0</v>
      </c>
      <c r="T136" s="235">
        <f>S136*H136</f>
        <v>0</v>
      </c>
      <c r="AR136" s="236" t="s">
        <v>264</v>
      </c>
      <c r="AT136" s="236" t="s">
        <v>259</v>
      </c>
      <c r="AU136" s="236" t="s">
        <v>89</v>
      </c>
      <c r="AY136" s="17" t="s">
        <v>257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7" t="s">
        <v>21</v>
      </c>
      <c r="BK136" s="237">
        <f>ROUND(I136*H136,2)</f>
        <v>0</v>
      </c>
      <c r="BL136" s="17" t="s">
        <v>264</v>
      </c>
      <c r="BM136" s="236" t="s">
        <v>2057</v>
      </c>
    </row>
    <row r="137" spans="2:65" s="1" customFormat="1" ht="24" customHeight="1">
      <c r="B137" s="38"/>
      <c r="C137" s="282" t="s">
        <v>332</v>
      </c>
      <c r="D137" s="282" t="s">
        <v>314</v>
      </c>
      <c r="E137" s="283" t="s">
        <v>2058</v>
      </c>
      <c r="F137" s="284" t="s">
        <v>2059</v>
      </c>
      <c r="G137" s="285" t="s">
        <v>2034</v>
      </c>
      <c r="H137" s="286">
        <v>4</v>
      </c>
      <c r="I137" s="287"/>
      <c r="J137" s="288">
        <f>ROUND(I137*H137,2)</f>
        <v>0</v>
      </c>
      <c r="K137" s="284" t="s">
        <v>1</v>
      </c>
      <c r="L137" s="289"/>
      <c r="M137" s="290" t="s">
        <v>1</v>
      </c>
      <c r="N137" s="291" t="s">
        <v>45</v>
      </c>
      <c r="O137" s="86"/>
      <c r="P137" s="234">
        <f>O137*H137</f>
        <v>0</v>
      </c>
      <c r="Q137" s="234">
        <v>0</v>
      </c>
      <c r="R137" s="234">
        <f>Q137*H137</f>
        <v>0</v>
      </c>
      <c r="S137" s="234">
        <v>0</v>
      </c>
      <c r="T137" s="235">
        <f>S137*H137</f>
        <v>0</v>
      </c>
      <c r="AR137" s="236" t="s">
        <v>308</v>
      </c>
      <c r="AT137" s="236" t="s">
        <v>314</v>
      </c>
      <c r="AU137" s="236" t="s">
        <v>89</v>
      </c>
      <c r="AY137" s="17" t="s">
        <v>257</v>
      </c>
      <c r="BE137" s="237">
        <f>IF(N137="základní",J137,0)</f>
        <v>0</v>
      </c>
      <c r="BF137" s="237">
        <f>IF(N137="snížená",J137,0)</f>
        <v>0</v>
      </c>
      <c r="BG137" s="237">
        <f>IF(N137="zákl. přenesená",J137,0)</f>
        <v>0</v>
      </c>
      <c r="BH137" s="237">
        <f>IF(N137="sníž. přenesená",J137,0)</f>
        <v>0</v>
      </c>
      <c r="BI137" s="237">
        <f>IF(N137="nulová",J137,0)</f>
        <v>0</v>
      </c>
      <c r="BJ137" s="17" t="s">
        <v>21</v>
      </c>
      <c r="BK137" s="237">
        <f>ROUND(I137*H137,2)</f>
        <v>0</v>
      </c>
      <c r="BL137" s="17" t="s">
        <v>264</v>
      </c>
      <c r="BM137" s="236" t="s">
        <v>336</v>
      </c>
    </row>
    <row r="138" spans="2:65" s="1" customFormat="1" ht="16.5" customHeight="1">
      <c r="B138" s="38"/>
      <c r="C138" s="225" t="s">
        <v>336</v>
      </c>
      <c r="D138" s="225" t="s">
        <v>259</v>
      </c>
      <c r="E138" s="226" t="s">
        <v>2060</v>
      </c>
      <c r="F138" s="227" t="s">
        <v>2061</v>
      </c>
      <c r="G138" s="228" t="s">
        <v>1205</v>
      </c>
      <c r="H138" s="229">
        <v>4</v>
      </c>
      <c r="I138" s="230"/>
      <c r="J138" s="231">
        <f>ROUND(I138*H138,2)</f>
        <v>0</v>
      </c>
      <c r="K138" s="227" t="s">
        <v>1</v>
      </c>
      <c r="L138" s="43"/>
      <c r="M138" s="232" t="s">
        <v>1</v>
      </c>
      <c r="N138" s="233" t="s">
        <v>45</v>
      </c>
      <c r="O138" s="86"/>
      <c r="P138" s="234">
        <f>O138*H138</f>
        <v>0</v>
      </c>
      <c r="Q138" s="234">
        <v>0</v>
      </c>
      <c r="R138" s="234">
        <f>Q138*H138</f>
        <v>0</v>
      </c>
      <c r="S138" s="234">
        <v>0</v>
      </c>
      <c r="T138" s="235">
        <f>S138*H138</f>
        <v>0</v>
      </c>
      <c r="AR138" s="236" t="s">
        <v>264</v>
      </c>
      <c r="AT138" s="236" t="s">
        <v>259</v>
      </c>
      <c r="AU138" s="236" t="s">
        <v>89</v>
      </c>
      <c r="AY138" s="17" t="s">
        <v>257</v>
      </c>
      <c r="BE138" s="237">
        <f>IF(N138="základní",J138,0)</f>
        <v>0</v>
      </c>
      <c r="BF138" s="237">
        <f>IF(N138="snížená",J138,0)</f>
        <v>0</v>
      </c>
      <c r="BG138" s="237">
        <f>IF(N138="zákl. přenesená",J138,0)</f>
        <v>0</v>
      </c>
      <c r="BH138" s="237">
        <f>IF(N138="sníž. přenesená",J138,0)</f>
        <v>0</v>
      </c>
      <c r="BI138" s="237">
        <f>IF(N138="nulová",J138,0)</f>
        <v>0</v>
      </c>
      <c r="BJ138" s="17" t="s">
        <v>21</v>
      </c>
      <c r="BK138" s="237">
        <f>ROUND(I138*H138,2)</f>
        <v>0</v>
      </c>
      <c r="BL138" s="17" t="s">
        <v>264</v>
      </c>
      <c r="BM138" s="236" t="s">
        <v>2062</v>
      </c>
    </row>
    <row r="139" spans="2:65" s="1" customFormat="1" ht="36" customHeight="1">
      <c r="B139" s="38"/>
      <c r="C139" s="282" t="s">
        <v>8</v>
      </c>
      <c r="D139" s="282" t="s">
        <v>314</v>
      </c>
      <c r="E139" s="283" t="s">
        <v>2063</v>
      </c>
      <c r="F139" s="284" t="s">
        <v>2064</v>
      </c>
      <c r="G139" s="285" t="s">
        <v>843</v>
      </c>
      <c r="H139" s="286">
        <v>4</v>
      </c>
      <c r="I139" s="287"/>
      <c r="J139" s="288">
        <f>ROUND(I139*H139,2)</f>
        <v>0</v>
      </c>
      <c r="K139" s="284" t="s">
        <v>1</v>
      </c>
      <c r="L139" s="289"/>
      <c r="M139" s="290" t="s">
        <v>1</v>
      </c>
      <c r="N139" s="291" t="s">
        <v>45</v>
      </c>
      <c r="O139" s="86"/>
      <c r="P139" s="234">
        <f>O139*H139</f>
        <v>0</v>
      </c>
      <c r="Q139" s="234">
        <v>0</v>
      </c>
      <c r="R139" s="234">
        <f>Q139*H139</f>
        <v>0</v>
      </c>
      <c r="S139" s="234">
        <v>0</v>
      </c>
      <c r="T139" s="235">
        <f>S139*H139</f>
        <v>0</v>
      </c>
      <c r="AR139" s="236" t="s">
        <v>308</v>
      </c>
      <c r="AT139" s="236" t="s">
        <v>314</v>
      </c>
      <c r="AU139" s="236" t="s">
        <v>89</v>
      </c>
      <c r="AY139" s="17" t="s">
        <v>257</v>
      </c>
      <c r="BE139" s="237">
        <f>IF(N139="základní",J139,0)</f>
        <v>0</v>
      </c>
      <c r="BF139" s="237">
        <f>IF(N139="snížená",J139,0)</f>
        <v>0</v>
      </c>
      <c r="BG139" s="237">
        <f>IF(N139="zákl. přenesená",J139,0)</f>
        <v>0</v>
      </c>
      <c r="BH139" s="237">
        <f>IF(N139="sníž. přenesená",J139,0)</f>
        <v>0</v>
      </c>
      <c r="BI139" s="237">
        <f>IF(N139="nulová",J139,0)</f>
        <v>0</v>
      </c>
      <c r="BJ139" s="17" t="s">
        <v>21</v>
      </c>
      <c r="BK139" s="237">
        <f>ROUND(I139*H139,2)</f>
        <v>0</v>
      </c>
      <c r="BL139" s="17" t="s">
        <v>264</v>
      </c>
      <c r="BM139" s="236" t="s">
        <v>346</v>
      </c>
    </row>
    <row r="140" spans="2:65" s="1" customFormat="1" ht="16.5" customHeight="1">
      <c r="B140" s="38"/>
      <c r="C140" s="225" t="s">
        <v>346</v>
      </c>
      <c r="D140" s="225" t="s">
        <v>259</v>
      </c>
      <c r="E140" s="226" t="s">
        <v>2065</v>
      </c>
      <c r="F140" s="227" t="s">
        <v>2066</v>
      </c>
      <c r="G140" s="228" t="s">
        <v>661</v>
      </c>
      <c r="H140" s="229">
        <v>4</v>
      </c>
      <c r="I140" s="230"/>
      <c r="J140" s="231">
        <f>ROUND(I140*H140,2)</f>
        <v>0</v>
      </c>
      <c r="K140" s="227" t="s">
        <v>1</v>
      </c>
      <c r="L140" s="43"/>
      <c r="M140" s="232" t="s">
        <v>1</v>
      </c>
      <c r="N140" s="233" t="s">
        <v>45</v>
      </c>
      <c r="O140" s="86"/>
      <c r="P140" s="234">
        <f>O140*H140</f>
        <v>0</v>
      </c>
      <c r="Q140" s="234">
        <v>0</v>
      </c>
      <c r="R140" s="234">
        <f>Q140*H140</f>
        <v>0</v>
      </c>
      <c r="S140" s="234">
        <v>0</v>
      </c>
      <c r="T140" s="235">
        <f>S140*H140</f>
        <v>0</v>
      </c>
      <c r="AR140" s="236" t="s">
        <v>264</v>
      </c>
      <c r="AT140" s="236" t="s">
        <v>259</v>
      </c>
      <c r="AU140" s="236" t="s">
        <v>89</v>
      </c>
      <c r="AY140" s="17" t="s">
        <v>257</v>
      </c>
      <c r="BE140" s="237">
        <f>IF(N140="základní",J140,0)</f>
        <v>0</v>
      </c>
      <c r="BF140" s="237">
        <f>IF(N140="snížená",J140,0)</f>
        <v>0</v>
      </c>
      <c r="BG140" s="237">
        <f>IF(N140="zákl. přenesená",J140,0)</f>
        <v>0</v>
      </c>
      <c r="BH140" s="237">
        <f>IF(N140="sníž. přenesená",J140,0)</f>
        <v>0</v>
      </c>
      <c r="BI140" s="237">
        <f>IF(N140="nulová",J140,0)</f>
        <v>0</v>
      </c>
      <c r="BJ140" s="17" t="s">
        <v>21</v>
      </c>
      <c r="BK140" s="237">
        <f>ROUND(I140*H140,2)</f>
        <v>0</v>
      </c>
      <c r="BL140" s="17" t="s">
        <v>264</v>
      </c>
      <c r="BM140" s="236" t="s">
        <v>2067</v>
      </c>
    </row>
    <row r="141" spans="2:65" s="1" customFormat="1" ht="60" customHeight="1">
      <c r="B141" s="38"/>
      <c r="C141" s="282" t="s">
        <v>352</v>
      </c>
      <c r="D141" s="282" t="s">
        <v>314</v>
      </c>
      <c r="E141" s="283" t="s">
        <v>2068</v>
      </c>
      <c r="F141" s="284" t="s">
        <v>2069</v>
      </c>
      <c r="G141" s="285" t="s">
        <v>843</v>
      </c>
      <c r="H141" s="286">
        <v>4</v>
      </c>
      <c r="I141" s="287"/>
      <c r="J141" s="288">
        <f>ROUND(I141*H141,2)</f>
        <v>0</v>
      </c>
      <c r="K141" s="284" t="s">
        <v>1</v>
      </c>
      <c r="L141" s="289"/>
      <c r="M141" s="290" t="s">
        <v>1</v>
      </c>
      <c r="N141" s="291" t="s">
        <v>45</v>
      </c>
      <c r="O141" s="86"/>
      <c r="P141" s="234">
        <f>O141*H141</f>
        <v>0</v>
      </c>
      <c r="Q141" s="234">
        <v>0</v>
      </c>
      <c r="R141" s="234">
        <f>Q141*H141</f>
        <v>0</v>
      </c>
      <c r="S141" s="234">
        <v>0</v>
      </c>
      <c r="T141" s="235">
        <f>S141*H141</f>
        <v>0</v>
      </c>
      <c r="AR141" s="236" t="s">
        <v>308</v>
      </c>
      <c r="AT141" s="236" t="s">
        <v>314</v>
      </c>
      <c r="AU141" s="236" t="s">
        <v>89</v>
      </c>
      <c r="AY141" s="17" t="s">
        <v>257</v>
      </c>
      <c r="BE141" s="237">
        <f>IF(N141="základní",J141,0)</f>
        <v>0</v>
      </c>
      <c r="BF141" s="237">
        <f>IF(N141="snížená",J141,0)</f>
        <v>0</v>
      </c>
      <c r="BG141" s="237">
        <f>IF(N141="zákl. přenesená",J141,0)</f>
        <v>0</v>
      </c>
      <c r="BH141" s="237">
        <f>IF(N141="sníž. přenesená",J141,0)</f>
        <v>0</v>
      </c>
      <c r="BI141" s="237">
        <f>IF(N141="nulová",J141,0)</f>
        <v>0</v>
      </c>
      <c r="BJ141" s="17" t="s">
        <v>21</v>
      </c>
      <c r="BK141" s="237">
        <f>ROUND(I141*H141,2)</f>
        <v>0</v>
      </c>
      <c r="BL141" s="17" t="s">
        <v>264</v>
      </c>
      <c r="BM141" s="236" t="s">
        <v>357</v>
      </c>
    </row>
    <row r="142" spans="2:65" s="1" customFormat="1" ht="16.5" customHeight="1">
      <c r="B142" s="38"/>
      <c r="C142" s="225" t="s">
        <v>357</v>
      </c>
      <c r="D142" s="225" t="s">
        <v>259</v>
      </c>
      <c r="E142" s="226" t="s">
        <v>2070</v>
      </c>
      <c r="F142" s="227" t="s">
        <v>2071</v>
      </c>
      <c r="G142" s="228" t="s">
        <v>661</v>
      </c>
      <c r="H142" s="229">
        <v>4</v>
      </c>
      <c r="I142" s="230"/>
      <c r="J142" s="231">
        <f>ROUND(I142*H142,2)</f>
        <v>0</v>
      </c>
      <c r="K142" s="227" t="s">
        <v>1</v>
      </c>
      <c r="L142" s="43"/>
      <c r="M142" s="232" t="s">
        <v>1</v>
      </c>
      <c r="N142" s="233" t="s">
        <v>45</v>
      </c>
      <c r="O142" s="86"/>
      <c r="P142" s="234">
        <f>O142*H142</f>
        <v>0</v>
      </c>
      <c r="Q142" s="234">
        <v>0</v>
      </c>
      <c r="R142" s="234">
        <f>Q142*H142</f>
        <v>0</v>
      </c>
      <c r="S142" s="234">
        <v>0</v>
      </c>
      <c r="T142" s="235">
        <f>S142*H142</f>
        <v>0</v>
      </c>
      <c r="AR142" s="236" t="s">
        <v>264</v>
      </c>
      <c r="AT142" s="236" t="s">
        <v>259</v>
      </c>
      <c r="AU142" s="236" t="s">
        <v>89</v>
      </c>
      <c r="AY142" s="17" t="s">
        <v>257</v>
      </c>
      <c r="BE142" s="237">
        <f>IF(N142="základní",J142,0)</f>
        <v>0</v>
      </c>
      <c r="BF142" s="237">
        <f>IF(N142="snížená",J142,0)</f>
        <v>0</v>
      </c>
      <c r="BG142" s="237">
        <f>IF(N142="zákl. přenesená",J142,0)</f>
        <v>0</v>
      </c>
      <c r="BH142" s="237">
        <f>IF(N142="sníž. přenesená",J142,0)</f>
        <v>0</v>
      </c>
      <c r="BI142" s="237">
        <f>IF(N142="nulová",J142,0)</f>
        <v>0</v>
      </c>
      <c r="BJ142" s="17" t="s">
        <v>21</v>
      </c>
      <c r="BK142" s="237">
        <f>ROUND(I142*H142,2)</f>
        <v>0</v>
      </c>
      <c r="BL142" s="17" t="s">
        <v>264</v>
      </c>
      <c r="BM142" s="236" t="s">
        <v>2072</v>
      </c>
    </row>
    <row r="143" spans="2:65" s="1" customFormat="1" ht="16.5" customHeight="1">
      <c r="B143" s="38"/>
      <c r="C143" s="282" t="s">
        <v>190</v>
      </c>
      <c r="D143" s="282" t="s">
        <v>314</v>
      </c>
      <c r="E143" s="283" t="s">
        <v>2073</v>
      </c>
      <c r="F143" s="284" t="s">
        <v>2074</v>
      </c>
      <c r="G143" s="285" t="s">
        <v>2075</v>
      </c>
      <c r="H143" s="286">
        <v>6</v>
      </c>
      <c r="I143" s="287"/>
      <c r="J143" s="288">
        <f>ROUND(I143*H143,2)</f>
        <v>0</v>
      </c>
      <c r="K143" s="284" t="s">
        <v>1</v>
      </c>
      <c r="L143" s="289"/>
      <c r="M143" s="290" t="s">
        <v>1</v>
      </c>
      <c r="N143" s="291" t="s">
        <v>45</v>
      </c>
      <c r="O143" s="86"/>
      <c r="P143" s="234">
        <f>O143*H143</f>
        <v>0</v>
      </c>
      <c r="Q143" s="234">
        <v>0</v>
      </c>
      <c r="R143" s="234">
        <f>Q143*H143</f>
        <v>0</v>
      </c>
      <c r="S143" s="234">
        <v>0</v>
      </c>
      <c r="T143" s="235">
        <f>S143*H143</f>
        <v>0</v>
      </c>
      <c r="AR143" s="236" t="s">
        <v>308</v>
      </c>
      <c r="AT143" s="236" t="s">
        <v>314</v>
      </c>
      <c r="AU143" s="236" t="s">
        <v>89</v>
      </c>
      <c r="AY143" s="17" t="s">
        <v>257</v>
      </c>
      <c r="BE143" s="237">
        <f>IF(N143="základní",J143,0)</f>
        <v>0</v>
      </c>
      <c r="BF143" s="237">
        <f>IF(N143="snížená",J143,0)</f>
        <v>0</v>
      </c>
      <c r="BG143" s="237">
        <f>IF(N143="zákl. přenesená",J143,0)</f>
        <v>0</v>
      </c>
      <c r="BH143" s="237">
        <f>IF(N143="sníž. přenesená",J143,0)</f>
        <v>0</v>
      </c>
      <c r="BI143" s="237">
        <f>IF(N143="nulová",J143,0)</f>
        <v>0</v>
      </c>
      <c r="BJ143" s="17" t="s">
        <v>21</v>
      </c>
      <c r="BK143" s="237">
        <f>ROUND(I143*H143,2)</f>
        <v>0</v>
      </c>
      <c r="BL143" s="17" t="s">
        <v>264</v>
      </c>
      <c r="BM143" s="236" t="s">
        <v>365</v>
      </c>
    </row>
    <row r="144" spans="2:65" s="1" customFormat="1" ht="16.5" customHeight="1">
      <c r="B144" s="38"/>
      <c r="C144" s="225" t="s">
        <v>365</v>
      </c>
      <c r="D144" s="225" t="s">
        <v>259</v>
      </c>
      <c r="E144" s="226" t="s">
        <v>2076</v>
      </c>
      <c r="F144" s="227" t="s">
        <v>2077</v>
      </c>
      <c r="G144" s="228" t="s">
        <v>2075</v>
      </c>
      <c r="H144" s="229">
        <v>6</v>
      </c>
      <c r="I144" s="230"/>
      <c r="J144" s="231">
        <f>ROUND(I144*H144,2)</f>
        <v>0</v>
      </c>
      <c r="K144" s="227" t="s">
        <v>1</v>
      </c>
      <c r="L144" s="43"/>
      <c r="M144" s="232" t="s">
        <v>1</v>
      </c>
      <c r="N144" s="233" t="s">
        <v>45</v>
      </c>
      <c r="O144" s="86"/>
      <c r="P144" s="234">
        <f>O144*H144</f>
        <v>0</v>
      </c>
      <c r="Q144" s="234">
        <v>0</v>
      </c>
      <c r="R144" s="234">
        <f>Q144*H144</f>
        <v>0</v>
      </c>
      <c r="S144" s="234">
        <v>0</v>
      </c>
      <c r="T144" s="235">
        <f>S144*H144</f>
        <v>0</v>
      </c>
      <c r="AR144" s="236" t="s">
        <v>264</v>
      </c>
      <c r="AT144" s="236" t="s">
        <v>259</v>
      </c>
      <c r="AU144" s="236" t="s">
        <v>89</v>
      </c>
      <c r="AY144" s="17" t="s">
        <v>257</v>
      </c>
      <c r="BE144" s="237">
        <f>IF(N144="základní",J144,0)</f>
        <v>0</v>
      </c>
      <c r="BF144" s="237">
        <f>IF(N144="snížená",J144,0)</f>
        <v>0</v>
      </c>
      <c r="BG144" s="237">
        <f>IF(N144="zákl. přenesená",J144,0)</f>
        <v>0</v>
      </c>
      <c r="BH144" s="237">
        <f>IF(N144="sníž. přenesená",J144,0)</f>
        <v>0</v>
      </c>
      <c r="BI144" s="237">
        <f>IF(N144="nulová",J144,0)</f>
        <v>0</v>
      </c>
      <c r="BJ144" s="17" t="s">
        <v>21</v>
      </c>
      <c r="BK144" s="237">
        <f>ROUND(I144*H144,2)</f>
        <v>0</v>
      </c>
      <c r="BL144" s="17" t="s">
        <v>264</v>
      </c>
      <c r="BM144" s="236" t="s">
        <v>2078</v>
      </c>
    </row>
    <row r="145" spans="2:65" s="1" customFormat="1" ht="24" customHeight="1">
      <c r="B145" s="38"/>
      <c r="C145" s="282" t="s">
        <v>7</v>
      </c>
      <c r="D145" s="282" t="s">
        <v>314</v>
      </c>
      <c r="E145" s="283" t="s">
        <v>2079</v>
      </c>
      <c r="F145" s="284" t="s">
        <v>2080</v>
      </c>
      <c r="G145" s="285" t="s">
        <v>2075</v>
      </c>
      <c r="H145" s="286">
        <v>6</v>
      </c>
      <c r="I145" s="287"/>
      <c r="J145" s="288">
        <f>ROUND(I145*H145,2)</f>
        <v>0</v>
      </c>
      <c r="K145" s="284" t="s">
        <v>1</v>
      </c>
      <c r="L145" s="289"/>
      <c r="M145" s="290" t="s">
        <v>1</v>
      </c>
      <c r="N145" s="291" t="s">
        <v>45</v>
      </c>
      <c r="O145" s="86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AR145" s="236" t="s">
        <v>308</v>
      </c>
      <c r="AT145" s="236" t="s">
        <v>314</v>
      </c>
      <c r="AU145" s="236" t="s">
        <v>89</v>
      </c>
      <c r="AY145" s="17" t="s">
        <v>257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7" t="s">
        <v>21</v>
      </c>
      <c r="BK145" s="237">
        <f>ROUND(I145*H145,2)</f>
        <v>0</v>
      </c>
      <c r="BL145" s="17" t="s">
        <v>264</v>
      </c>
      <c r="BM145" s="236" t="s">
        <v>373</v>
      </c>
    </row>
    <row r="146" spans="2:65" s="1" customFormat="1" ht="16.5" customHeight="1">
      <c r="B146" s="38"/>
      <c r="C146" s="225" t="s">
        <v>373</v>
      </c>
      <c r="D146" s="225" t="s">
        <v>259</v>
      </c>
      <c r="E146" s="226" t="s">
        <v>2081</v>
      </c>
      <c r="F146" s="227" t="s">
        <v>2082</v>
      </c>
      <c r="G146" s="228" t="s">
        <v>2075</v>
      </c>
      <c r="H146" s="229">
        <v>6</v>
      </c>
      <c r="I146" s="230"/>
      <c r="J146" s="231">
        <f>ROUND(I146*H146,2)</f>
        <v>0</v>
      </c>
      <c r="K146" s="227" t="s">
        <v>1</v>
      </c>
      <c r="L146" s="43"/>
      <c r="M146" s="232" t="s">
        <v>1</v>
      </c>
      <c r="N146" s="233" t="s">
        <v>45</v>
      </c>
      <c r="O146" s="86"/>
      <c r="P146" s="234">
        <f>O146*H146</f>
        <v>0</v>
      </c>
      <c r="Q146" s="234">
        <v>0</v>
      </c>
      <c r="R146" s="234">
        <f>Q146*H146</f>
        <v>0</v>
      </c>
      <c r="S146" s="234">
        <v>0</v>
      </c>
      <c r="T146" s="235">
        <f>S146*H146</f>
        <v>0</v>
      </c>
      <c r="AR146" s="236" t="s">
        <v>264</v>
      </c>
      <c r="AT146" s="236" t="s">
        <v>259</v>
      </c>
      <c r="AU146" s="236" t="s">
        <v>89</v>
      </c>
      <c r="AY146" s="17" t="s">
        <v>257</v>
      </c>
      <c r="BE146" s="237">
        <f>IF(N146="základní",J146,0)</f>
        <v>0</v>
      </c>
      <c r="BF146" s="237">
        <f>IF(N146="snížená",J146,0)</f>
        <v>0</v>
      </c>
      <c r="BG146" s="237">
        <f>IF(N146="zákl. přenesená",J146,0)</f>
        <v>0</v>
      </c>
      <c r="BH146" s="237">
        <f>IF(N146="sníž. přenesená",J146,0)</f>
        <v>0</v>
      </c>
      <c r="BI146" s="237">
        <f>IF(N146="nulová",J146,0)</f>
        <v>0</v>
      </c>
      <c r="BJ146" s="17" t="s">
        <v>21</v>
      </c>
      <c r="BK146" s="237">
        <f>ROUND(I146*H146,2)</f>
        <v>0</v>
      </c>
      <c r="BL146" s="17" t="s">
        <v>264</v>
      </c>
      <c r="BM146" s="236" t="s">
        <v>2083</v>
      </c>
    </row>
    <row r="147" spans="2:65" s="1" customFormat="1" ht="24" customHeight="1">
      <c r="B147" s="38"/>
      <c r="C147" s="282" t="s">
        <v>378</v>
      </c>
      <c r="D147" s="282" t="s">
        <v>314</v>
      </c>
      <c r="E147" s="283" t="s">
        <v>2084</v>
      </c>
      <c r="F147" s="284" t="s">
        <v>2085</v>
      </c>
      <c r="G147" s="285" t="s">
        <v>262</v>
      </c>
      <c r="H147" s="286">
        <v>54</v>
      </c>
      <c r="I147" s="287"/>
      <c r="J147" s="288">
        <f>ROUND(I147*H147,2)</f>
        <v>0</v>
      </c>
      <c r="K147" s="284" t="s">
        <v>1</v>
      </c>
      <c r="L147" s="289"/>
      <c r="M147" s="290" t="s">
        <v>1</v>
      </c>
      <c r="N147" s="291" t="s">
        <v>45</v>
      </c>
      <c r="O147" s="86"/>
      <c r="P147" s="234">
        <f>O147*H147</f>
        <v>0</v>
      </c>
      <c r="Q147" s="234">
        <v>0</v>
      </c>
      <c r="R147" s="234">
        <f>Q147*H147</f>
        <v>0</v>
      </c>
      <c r="S147" s="234">
        <v>0</v>
      </c>
      <c r="T147" s="235">
        <f>S147*H147</f>
        <v>0</v>
      </c>
      <c r="AR147" s="236" t="s">
        <v>308</v>
      </c>
      <c r="AT147" s="236" t="s">
        <v>314</v>
      </c>
      <c r="AU147" s="236" t="s">
        <v>89</v>
      </c>
      <c r="AY147" s="17" t="s">
        <v>257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7" t="s">
        <v>21</v>
      </c>
      <c r="BK147" s="237">
        <f>ROUND(I147*H147,2)</f>
        <v>0</v>
      </c>
      <c r="BL147" s="17" t="s">
        <v>264</v>
      </c>
      <c r="BM147" s="236" t="s">
        <v>384</v>
      </c>
    </row>
    <row r="148" spans="2:65" s="1" customFormat="1" ht="16.5" customHeight="1">
      <c r="B148" s="38"/>
      <c r="C148" s="225" t="s">
        <v>384</v>
      </c>
      <c r="D148" s="225" t="s">
        <v>259</v>
      </c>
      <c r="E148" s="226" t="s">
        <v>2086</v>
      </c>
      <c r="F148" s="227" t="s">
        <v>2087</v>
      </c>
      <c r="G148" s="228" t="s">
        <v>262</v>
      </c>
      <c r="H148" s="229">
        <v>54</v>
      </c>
      <c r="I148" s="230"/>
      <c r="J148" s="231">
        <f>ROUND(I148*H148,2)</f>
        <v>0</v>
      </c>
      <c r="K148" s="227" t="s">
        <v>1</v>
      </c>
      <c r="L148" s="43"/>
      <c r="M148" s="232" t="s">
        <v>1</v>
      </c>
      <c r="N148" s="233" t="s">
        <v>45</v>
      </c>
      <c r="O148" s="86"/>
      <c r="P148" s="234">
        <f>O148*H148</f>
        <v>0</v>
      </c>
      <c r="Q148" s="234">
        <v>0</v>
      </c>
      <c r="R148" s="234">
        <f>Q148*H148</f>
        <v>0</v>
      </c>
      <c r="S148" s="234">
        <v>0</v>
      </c>
      <c r="T148" s="235">
        <f>S148*H148</f>
        <v>0</v>
      </c>
      <c r="AR148" s="236" t="s">
        <v>264</v>
      </c>
      <c r="AT148" s="236" t="s">
        <v>259</v>
      </c>
      <c r="AU148" s="236" t="s">
        <v>89</v>
      </c>
      <c r="AY148" s="17" t="s">
        <v>257</v>
      </c>
      <c r="BE148" s="237">
        <f>IF(N148="základní",J148,0)</f>
        <v>0</v>
      </c>
      <c r="BF148" s="237">
        <f>IF(N148="snížená",J148,0)</f>
        <v>0</v>
      </c>
      <c r="BG148" s="237">
        <f>IF(N148="zákl. přenesená",J148,0)</f>
        <v>0</v>
      </c>
      <c r="BH148" s="237">
        <f>IF(N148="sníž. přenesená",J148,0)</f>
        <v>0</v>
      </c>
      <c r="BI148" s="237">
        <f>IF(N148="nulová",J148,0)</f>
        <v>0</v>
      </c>
      <c r="BJ148" s="17" t="s">
        <v>21</v>
      </c>
      <c r="BK148" s="237">
        <f>ROUND(I148*H148,2)</f>
        <v>0</v>
      </c>
      <c r="BL148" s="17" t="s">
        <v>264</v>
      </c>
      <c r="BM148" s="236" t="s">
        <v>2088</v>
      </c>
    </row>
    <row r="149" spans="2:65" s="1" customFormat="1" ht="36" customHeight="1">
      <c r="B149" s="38"/>
      <c r="C149" s="282" t="s">
        <v>390</v>
      </c>
      <c r="D149" s="282" t="s">
        <v>314</v>
      </c>
      <c r="E149" s="283" t="s">
        <v>2089</v>
      </c>
      <c r="F149" s="284" t="s">
        <v>2090</v>
      </c>
      <c r="G149" s="285" t="s">
        <v>262</v>
      </c>
      <c r="H149" s="286">
        <v>6</v>
      </c>
      <c r="I149" s="287"/>
      <c r="J149" s="288">
        <f>ROUND(I149*H149,2)</f>
        <v>0</v>
      </c>
      <c r="K149" s="284" t="s">
        <v>1</v>
      </c>
      <c r="L149" s="289"/>
      <c r="M149" s="290" t="s">
        <v>1</v>
      </c>
      <c r="N149" s="291" t="s">
        <v>45</v>
      </c>
      <c r="O149" s="86"/>
      <c r="P149" s="234">
        <f>O149*H149</f>
        <v>0</v>
      </c>
      <c r="Q149" s="234">
        <v>0</v>
      </c>
      <c r="R149" s="234">
        <f>Q149*H149</f>
        <v>0</v>
      </c>
      <c r="S149" s="234">
        <v>0</v>
      </c>
      <c r="T149" s="235">
        <f>S149*H149</f>
        <v>0</v>
      </c>
      <c r="AR149" s="236" t="s">
        <v>308</v>
      </c>
      <c r="AT149" s="236" t="s">
        <v>314</v>
      </c>
      <c r="AU149" s="236" t="s">
        <v>89</v>
      </c>
      <c r="AY149" s="17" t="s">
        <v>257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7" t="s">
        <v>21</v>
      </c>
      <c r="BK149" s="237">
        <f>ROUND(I149*H149,2)</f>
        <v>0</v>
      </c>
      <c r="BL149" s="17" t="s">
        <v>264</v>
      </c>
      <c r="BM149" s="236" t="s">
        <v>395</v>
      </c>
    </row>
    <row r="150" spans="2:65" s="1" customFormat="1" ht="24" customHeight="1">
      <c r="B150" s="38"/>
      <c r="C150" s="225" t="s">
        <v>395</v>
      </c>
      <c r="D150" s="225" t="s">
        <v>259</v>
      </c>
      <c r="E150" s="226" t="s">
        <v>2091</v>
      </c>
      <c r="F150" s="227" t="s">
        <v>2092</v>
      </c>
      <c r="G150" s="228" t="s">
        <v>262</v>
      </c>
      <c r="H150" s="229">
        <v>6</v>
      </c>
      <c r="I150" s="230"/>
      <c r="J150" s="231">
        <f>ROUND(I150*H150,2)</f>
        <v>0</v>
      </c>
      <c r="K150" s="227" t="s">
        <v>1</v>
      </c>
      <c r="L150" s="43"/>
      <c r="M150" s="232" t="s">
        <v>1</v>
      </c>
      <c r="N150" s="233" t="s">
        <v>45</v>
      </c>
      <c r="O150" s="86"/>
      <c r="P150" s="234">
        <f>O150*H150</f>
        <v>0</v>
      </c>
      <c r="Q150" s="234">
        <v>0</v>
      </c>
      <c r="R150" s="234">
        <f>Q150*H150</f>
        <v>0</v>
      </c>
      <c r="S150" s="234">
        <v>0</v>
      </c>
      <c r="T150" s="235">
        <f>S150*H150</f>
        <v>0</v>
      </c>
      <c r="AR150" s="236" t="s">
        <v>264</v>
      </c>
      <c r="AT150" s="236" t="s">
        <v>259</v>
      </c>
      <c r="AU150" s="236" t="s">
        <v>89</v>
      </c>
      <c r="AY150" s="17" t="s">
        <v>257</v>
      </c>
      <c r="BE150" s="237">
        <f>IF(N150="základní",J150,0)</f>
        <v>0</v>
      </c>
      <c r="BF150" s="237">
        <f>IF(N150="snížená",J150,0)</f>
        <v>0</v>
      </c>
      <c r="BG150" s="237">
        <f>IF(N150="zákl. přenesená",J150,0)</f>
        <v>0</v>
      </c>
      <c r="BH150" s="237">
        <f>IF(N150="sníž. přenesená",J150,0)</f>
        <v>0</v>
      </c>
      <c r="BI150" s="237">
        <f>IF(N150="nulová",J150,0)</f>
        <v>0</v>
      </c>
      <c r="BJ150" s="17" t="s">
        <v>21</v>
      </c>
      <c r="BK150" s="237">
        <f>ROUND(I150*H150,2)</f>
        <v>0</v>
      </c>
      <c r="BL150" s="17" t="s">
        <v>264</v>
      </c>
      <c r="BM150" s="236" t="s">
        <v>2093</v>
      </c>
    </row>
    <row r="151" spans="2:65" s="1" customFormat="1" ht="24" customHeight="1">
      <c r="B151" s="38"/>
      <c r="C151" s="282" t="s">
        <v>399</v>
      </c>
      <c r="D151" s="282" t="s">
        <v>314</v>
      </c>
      <c r="E151" s="283" t="s">
        <v>2094</v>
      </c>
      <c r="F151" s="284" t="s">
        <v>2095</v>
      </c>
      <c r="G151" s="285" t="s">
        <v>262</v>
      </c>
      <c r="H151" s="286">
        <v>6</v>
      </c>
      <c r="I151" s="287"/>
      <c r="J151" s="288">
        <f>ROUND(I151*H151,2)</f>
        <v>0</v>
      </c>
      <c r="K151" s="284" t="s">
        <v>1</v>
      </c>
      <c r="L151" s="289"/>
      <c r="M151" s="290" t="s">
        <v>1</v>
      </c>
      <c r="N151" s="291" t="s">
        <v>45</v>
      </c>
      <c r="O151" s="86"/>
      <c r="P151" s="234">
        <f>O151*H151</f>
        <v>0</v>
      </c>
      <c r="Q151" s="234">
        <v>0</v>
      </c>
      <c r="R151" s="234">
        <f>Q151*H151</f>
        <v>0</v>
      </c>
      <c r="S151" s="234">
        <v>0</v>
      </c>
      <c r="T151" s="235">
        <f>S151*H151</f>
        <v>0</v>
      </c>
      <c r="AR151" s="236" t="s">
        <v>308</v>
      </c>
      <c r="AT151" s="236" t="s">
        <v>314</v>
      </c>
      <c r="AU151" s="236" t="s">
        <v>89</v>
      </c>
      <c r="AY151" s="17" t="s">
        <v>257</v>
      </c>
      <c r="BE151" s="237">
        <f>IF(N151="základní",J151,0)</f>
        <v>0</v>
      </c>
      <c r="BF151" s="237">
        <f>IF(N151="snížená",J151,0)</f>
        <v>0</v>
      </c>
      <c r="BG151" s="237">
        <f>IF(N151="zákl. přenesená",J151,0)</f>
        <v>0</v>
      </c>
      <c r="BH151" s="237">
        <f>IF(N151="sníž. přenesená",J151,0)</f>
        <v>0</v>
      </c>
      <c r="BI151" s="237">
        <f>IF(N151="nulová",J151,0)</f>
        <v>0</v>
      </c>
      <c r="BJ151" s="17" t="s">
        <v>21</v>
      </c>
      <c r="BK151" s="237">
        <f>ROUND(I151*H151,2)</f>
        <v>0</v>
      </c>
      <c r="BL151" s="17" t="s">
        <v>264</v>
      </c>
      <c r="BM151" s="236" t="s">
        <v>404</v>
      </c>
    </row>
    <row r="152" spans="2:65" s="1" customFormat="1" ht="16.5" customHeight="1">
      <c r="B152" s="38"/>
      <c r="C152" s="225" t="s">
        <v>404</v>
      </c>
      <c r="D152" s="225" t="s">
        <v>259</v>
      </c>
      <c r="E152" s="226" t="s">
        <v>2096</v>
      </c>
      <c r="F152" s="227" t="s">
        <v>2097</v>
      </c>
      <c r="G152" s="228" t="s">
        <v>262</v>
      </c>
      <c r="H152" s="229">
        <v>6</v>
      </c>
      <c r="I152" s="230"/>
      <c r="J152" s="231">
        <f>ROUND(I152*H152,2)</f>
        <v>0</v>
      </c>
      <c r="K152" s="227" t="s">
        <v>1</v>
      </c>
      <c r="L152" s="43"/>
      <c r="M152" s="232" t="s">
        <v>1</v>
      </c>
      <c r="N152" s="233" t="s">
        <v>45</v>
      </c>
      <c r="O152" s="86"/>
      <c r="P152" s="234">
        <f>O152*H152</f>
        <v>0</v>
      </c>
      <c r="Q152" s="234">
        <v>0</v>
      </c>
      <c r="R152" s="234">
        <f>Q152*H152</f>
        <v>0</v>
      </c>
      <c r="S152" s="234">
        <v>0</v>
      </c>
      <c r="T152" s="235">
        <f>S152*H152</f>
        <v>0</v>
      </c>
      <c r="AR152" s="236" t="s">
        <v>264</v>
      </c>
      <c r="AT152" s="236" t="s">
        <v>259</v>
      </c>
      <c r="AU152" s="236" t="s">
        <v>89</v>
      </c>
      <c r="AY152" s="17" t="s">
        <v>257</v>
      </c>
      <c r="BE152" s="237">
        <f>IF(N152="základní",J152,0)</f>
        <v>0</v>
      </c>
      <c r="BF152" s="237">
        <f>IF(N152="snížená",J152,0)</f>
        <v>0</v>
      </c>
      <c r="BG152" s="237">
        <f>IF(N152="zákl. přenesená",J152,0)</f>
        <v>0</v>
      </c>
      <c r="BH152" s="237">
        <f>IF(N152="sníž. přenesená",J152,0)</f>
        <v>0</v>
      </c>
      <c r="BI152" s="237">
        <f>IF(N152="nulová",J152,0)</f>
        <v>0</v>
      </c>
      <c r="BJ152" s="17" t="s">
        <v>21</v>
      </c>
      <c r="BK152" s="237">
        <f>ROUND(I152*H152,2)</f>
        <v>0</v>
      </c>
      <c r="BL152" s="17" t="s">
        <v>264</v>
      </c>
      <c r="BM152" s="236" t="s">
        <v>2098</v>
      </c>
    </row>
    <row r="153" spans="2:65" s="1" customFormat="1" ht="60" customHeight="1">
      <c r="B153" s="38"/>
      <c r="C153" s="282" t="s">
        <v>408</v>
      </c>
      <c r="D153" s="282" t="s">
        <v>314</v>
      </c>
      <c r="E153" s="283" t="s">
        <v>2099</v>
      </c>
      <c r="F153" s="284" t="s">
        <v>2100</v>
      </c>
      <c r="G153" s="285" t="s">
        <v>328</v>
      </c>
      <c r="H153" s="286">
        <v>60</v>
      </c>
      <c r="I153" s="287"/>
      <c r="J153" s="288">
        <f>ROUND(I153*H153,2)</f>
        <v>0</v>
      </c>
      <c r="K153" s="284" t="s">
        <v>1</v>
      </c>
      <c r="L153" s="289"/>
      <c r="M153" s="290" t="s">
        <v>1</v>
      </c>
      <c r="N153" s="291" t="s">
        <v>45</v>
      </c>
      <c r="O153" s="86"/>
      <c r="P153" s="234">
        <f>O153*H153</f>
        <v>0</v>
      </c>
      <c r="Q153" s="234">
        <v>0</v>
      </c>
      <c r="R153" s="234">
        <f>Q153*H153</f>
        <v>0</v>
      </c>
      <c r="S153" s="234">
        <v>0</v>
      </c>
      <c r="T153" s="235">
        <f>S153*H153</f>
        <v>0</v>
      </c>
      <c r="AR153" s="236" t="s">
        <v>308</v>
      </c>
      <c r="AT153" s="236" t="s">
        <v>314</v>
      </c>
      <c r="AU153" s="236" t="s">
        <v>89</v>
      </c>
      <c r="AY153" s="17" t="s">
        <v>257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7" t="s">
        <v>21</v>
      </c>
      <c r="BK153" s="237">
        <f>ROUND(I153*H153,2)</f>
        <v>0</v>
      </c>
      <c r="BL153" s="17" t="s">
        <v>264</v>
      </c>
      <c r="BM153" s="236" t="s">
        <v>421</v>
      </c>
    </row>
    <row r="154" spans="2:63" s="11" customFormat="1" ht="22.8" customHeight="1">
      <c r="B154" s="209"/>
      <c r="C154" s="210"/>
      <c r="D154" s="211" t="s">
        <v>79</v>
      </c>
      <c r="E154" s="223" t="s">
        <v>2101</v>
      </c>
      <c r="F154" s="223" t="s">
        <v>2102</v>
      </c>
      <c r="G154" s="210"/>
      <c r="H154" s="210"/>
      <c r="I154" s="213"/>
      <c r="J154" s="224">
        <f>BK154</f>
        <v>0</v>
      </c>
      <c r="K154" s="210"/>
      <c r="L154" s="215"/>
      <c r="M154" s="216"/>
      <c r="N154" s="217"/>
      <c r="O154" s="217"/>
      <c r="P154" s="218">
        <f>SUM(P155:P175)</f>
        <v>0</v>
      </c>
      <c r="Q154" s="217"/>
      <c r="R154" s="218">
        <f>SUM(R155:R175)</f>
        <v>0</v>
      </c>
      <c r="S154" s="217"/>
      <c r="T154" s="219">
        <f>SUM(T155:T175)</f>
        <v>0</v>
      </c>
      <c r="AR154" s="220" t="s">
        <v>21</v>
      </c>
      <c r="AT154" s="221" t="s">
        <v>79</v>
      </c>
      <c r="AU154" s="221" t="s">
        <v>21</v>
      </c>
      <c r="AY154" s="220" t="s">
        <v>257</v>
      </c>
      <c r="BK154" s="222">
        <f>SUM(BK155:BK175)</f>
        <v>0</v>
      </c>
    </row>
    <row r="155" spans="2:65" s="1" customFormat="1" ht="72" customHeight="1">
      <c r="B155" s="38"/>
      <c r="C155" s="282" t="s">
        <v>421</v>
      </c>
      <c r="D155" s="282" t="s">
        <v>314</v>
      </c>
      <c r="E155" s="283" t="s">
        <v>2103</v>
      </c>
      <c r="F155" s="284" t="s">
        <v>2104</v>
      </c>
      <c r="G155" s="285" t="s">
        <v>843</v>
      </c>
      <c r="H155" s="286">
        <v>1</v>
      </c>
      <c r="I155" s="287"/>
      <c r="J155" s="288">
        <f>ROUND(I155*H155,2)</f>
        <v>0</v>
      </c>
      <c r="K155" s="284" t="s">
        <v>1</v>
      </c>
      <c r="L155" s="289"/>
      <c r="M155" s="290" t="s">
        <v>1</v>
      </c>
      <c r="N155" s="291" t="s">
        <v>45</v>
      </c>
      <c r="O155" s="86"/>
      <c r="P155" s="234">
        <f>O155*H155</f>
        <v>0</v>
      </c>
      <c r="Q155" s="234">
        <v>0</v>
      </c>
      <c r="R155" s="234">
        <f>Q155*H155</f>
        <v>0</v>
      </c>
      <c r="S155" s="234">
        <v>0</v>
      </c>
      <c r="T155" s="235">
        <f>S155*H155</f>
        <v>0</v>
      </c>
      <c r="AR155" s="236" t="s">
        <v>308</v>
      </c>
      <c r="AT155" s="236" t="s">
        <v>314</v>
      </c>
      <c r="AU155" s="236" t="s">
        <v>89</v>
      </c>
      <c r="AY155" s="17" t="s">
        <v>257</v>
      </c>
      <c r="BE155" s="237">
        <f>IF(N155="základní",J155,0)</f>
        <v>0</v>
      </c>
      <c r="BF155" s="237">
        <f>IF(N155="snížená",J155,0)</f>
        <v>0</v>
      </c>
      <c r="BG155" s="237">
        <f>IF(N155="zákl. přenesená",J155,0)</f>
        <v>0</v>
      </c>
      <c r="BH155" s="237">
        <f>IF(N155="sníž. přenesená",J155,0)</f>
        <v>0</v>
      </c>
      <c r="BI155" s="237">
        <f>IF(N155="nulová",J155,0)</f>
        <v>0</v>
      </c>
      <c r="BJ155" s="17" t="s">
        <v>21</v>
      </c>
      <c r="BK155" s="237">
        <f>ROUND(I155*H155,2)</f>
        <v>0</v>
      </c>
      <c r="BL155" s="17" t="s">
        <v>264</v>
      </c>
      <c r="BM155" s="236" t="s">
        <v>429</v>
      </c>
    </row>
    <row r="156" spans="2:65" s="1" customFormat="1" ht="16.5" customHeight="1">
      <c r="B156" s="38"/>
      <c r="C156" s="225" t="s">
        <v>425</v>
      </c>
      <c r="D156" s="225" t="s">
        <v>259</v>
      </c>
      <c r="E156" s="226" t="s">
        <v>2105</v>
      </c>
      <c r="F156" s="227" t="s">
        <v>2106</v>
      </c>
      <c r="G156" s="228" t="s">
        <v>843</v>
      </c>
      <c r="H156" s="229">
        <v>1</v>
      </c>
      <c r="I156" s="230"/>
      <c r="J156" s="231">
        <f>ROUND(I156*H156,2)</f>
        <v>0</v>
      </c>
      <c r="K156" s="227" t="s">
        <v>1</v>
      </c>
      <c r="L156" s="43"/>
      <c r="M156" s="232" t="s">
        <v>1</v>
      </c>
      <c r="N156" s="233" t="s">
        <v>45</v>
      </c>
      <c r="O156" s="86"/>
      <c r="P156" s="234">
        <f>O156*H156</f>
        <v>0</v>
      </c>
      <c r="Q156" s="234">
        <v>0</v>
      </c>
      <c r="R156" s="234">
        <f>Q156*H156</f>
        <v>0</v>
      </c>
      <c r="S156" s="234">
        <v>0</v>
      </c>
      <c r="T156" s="235">
        <f>S156*H156</f>
        <v>0</v>
      </c>
      <c r="AR156" s="236" t="s">
        <v>264</v>
      </c>
      <c r="AT156" s="236" t="s">
        <v>259</v>
      </c>
      <c r="AU156" s="236" t="s">
        <v>89</v>
      </c>
      <c r="AY156" s="17" t="s">
        <v>257</v>
      </c>
      <c r="BE156" s="237">
        <f>IF(N156="základní",J156,0)</f>
        <v>0</v>
      </c>
      <c r="BF156" s="237">
        <f>IF(N156="snížená",J156,0)</f>
        <v>0</v>
      </c>
      <c r="BG156" s="237">
        <f>IF(N156="zákl. přenesená",J156,0)</f>
        <v>0</v>
      </c>
      <c r="BH156" s="237">
        <f>IF(N156="sníž. přenesená",J156,0)</f>
        <v>0</v>
      </c>
      <c r="BI156" s="237">
        <f>IF(N156="nulová",J156,0)</f>
        <v>0</v>
      </c>
      <c r="BJ156" s="17" t="s">
        <v>21</v>
      </c>
      <c r="BK156" s="237">
        <f>ROUND(I156*H156,2)</f>
        <v>0</v>
      </c>
      <c r="BL156" s="17" t="s">
        <v>264</v>
      </c>
      <c r="BM156" s="236" t="s">
        <v>2107</v>
      </c>
    </row>
    <row r="157" spans="2:65" s="1" customFormat="1" ht="48" customHeight="1">
      <c r="B157" s="38"/>
      <c r="C157" s="282" t="s">
        <v>429</v>
      </c>
      <c r="D157" s="282" t="s">
        <v>314</v>
      </c>
      <c r="E157" s="283" t="s">
        <v>2108</v>
      </c>
      <c r="F157" s="284" t="s">
        <v>2109</v>
      </c>
      <c r="G157" s="285" t="s">
        <v>2034</v>
      </c>
      <c r="H157" s="286">
        <v>1</v>
      </c>
      <c r="I157" s="287"/>
      <c r="J157" s="288">
        <f>ROUND(I157*H157,2)</f>
        <v>0</v>
      </c>
      <c r="K157" s="284" t="s">
        <v>1</v>
      </c>
      <c r="L157" s="289"/>
      <c r="M157" s="290" t="s">
        <v>1</v>
      </c>
      <c r="N157" s="291" t="s">
        <v>45</v>
      </c>
      <c r="O157" s="86"/>
      <c r="P157" s="234">
        <f>O157*H157</f>
        <v>0</v>
      </c>
      <c r="Q157" s="234">
        <v>0</v>
      </c>
      <c r="R157" s="234">
        <f>Q157*H157</f>
        <v>0</v>
      </c>
      <c r="S157" s="234">
        <v>0</v>
      </c>
      <c r="T157" s="235">
        <f>S157*H157</f>
        <v>0</v>
      </c>
      <c r="AR157" s="236" t="s">
        <v>308</v>
      </c>
      <c r="AT157" s="236" t="s">
        <v>314</v>
      </c>
      <c r="AU157" s="236" t="s">
        <v>89</v>
      </c>
      <c r="AY157" s="17" t="s">
        <v>257</v>
      </c>
      <c r="BE157" s="237">
        <f>IF(N157="základní",J157,0)</f>
        <v>0</v>
      </c>
      <c r="BF157" s="237">
        <f>IF(N157="snížená",J157,0)</f>
        <v>0</v>
      </c>
      <c r="BG157" s="237">
        <f>IF(N157="zákl. přenesená",J157,0)</f>
        <v>0</v>
      </c>
      <c r="BH157" s="237">
        <f>IF(N157="sníž. přenesená",J157,0)</f>
        <v>0</v>
      </c>
      <c r="BI157" s="237">
        <f>IF(N157="nulová",J157,0)</f>
        <v>0</v>
      </c>
      <c r="BJ157" s="17" t="s">
        <v>21</v>
      </c>
      <c r="BK157" s="237">
        <f>ROUND(I157*H157,2)</f>
        <v>0</v>
      </c>
      <c r="BL157" s="17" t="s">
        <v>264</v>
      </c>
      <c r="BM157" s="236" t="s">
        <v>451</v>
      </c>
    </row>
    <row r="158" spans="2:65" s="1" customFormat="1" ht="16.5" customHeight="1">
      <c r="B158" s="38"/>
      <c r="C158" s="225" t="s">
        <v>446</v>
      </c>
      <c r="D158" s="225" t="s">
        <v>259</v>
      </c>
      <c r="E158" s="226" t="s">
        <v>2110</v>
      </c>
      <c r="F158" s="227" t="s">
        <v>2111</v>
      </c>
      <c r="G158" s="228" t="s">
        <v>1205</v>
      </c>
      <c r="H158" s="229">
        <v>1</v>
      </c>
      <c r="I158" s="230"/>
      <c r="J158" s="231">
        <f>ROUND(I158*H158,2)</f>
        <v>0</v>
      </c>
      <c r="K158" s="227" t="s">
        <v>1</v>
      </c>
      <c r="L158" s="43"/>
      <c r="M158" s="232" t="s">
        <v>1</v>
      </c>
      <c r="N158" s="233" t="s">
        <v>45</v>
      </c>
      <c r="O158" s="86"/>
      <c r="P158" s="234">
        <f>O158*H158</f>
        <v>0</v>
      </c>
      <c r="Q158" s="234">
        <v>0</v>
      </c>
      <c r="R158" s="234">
        <f>Q158*H158</f>
        <v>0</v>
      </c>
      <c r="S158" s="234">
        <v>0</v>
      </c>
      <c r="T158" s="235">
        <f>S158*H158</f>
        <v>0</v>
      </c>
      <c r="AR158" s="236" t="s">
        <v>264</v>
      </c>
      <c r="AT158" s="236" t="s">
        <v>259</v>
      </c>
      <c r="AU158" s="236" t="s">
        <v>89</v>
      </c>
      <c r="AY158" s="17" t="s">
        <v>257</v>
      </c>
      <c r="BE158" s="237">
        <f>IF(N158="základní",J158,0)</f>
        <v>0</v>
      </c>
      <c r="BF158" s="237">
        <f>IF(N158="snížená",J158,0)</f>
        <v>0</v>
      </c>
      <c r="BG158" s="237">
        <f>IF(N158="zákl. přenesená",J158,0)</f>
        <v>0</v>
      </c>
      <c r="BH158" s="237">
        <f>IF(N158="sníž. přenesená",J158,0)</f>
        <v>0</v>
      </c>
      <c r="BI158" s="237">
        <f>IF(N158="nulová",J158,0)</f>
        <v>0</v>
      </c>
      <c r="BJ158" s="17" t="s">
        <v>21</v>
      </c>
      <c r="BK158" s="237">
        <f>ROUND(I158*H158,2)</f>
        <v>0</v>
      </c>
      <c r="BL158" s="17" t="s">
        <v>264</v>
      </c>
      <c r="BM158" s="236" t="s">
        <v>2112</v>
      </c>
    </row>
    <row r="159" spans="2:65" s="1" customFormat="1" ht="48" customHeight="1">
      <c r="B159" s="38"/>
      <c r="C159" s="282" t="s">
        <v>451</v>
      </c>
      <c r="D159" s="282" t="s">
        <v>314</v>
      </c>
      <c r="E159" s="283" t="s">
        <v>2113</v>
      </c>
      <c r="F159" s="284" t="s">
        <v>2114</v>
      </c>
      <c r="G159" s="285" t="s">
        <v>2034</v>
      </c>
      <c r="H159" s="286">
        <v>1</v>
      </c>
      <c r="I159" s="287"/>
      <c r="J159" s="288">
        <f>ROUND(I159*H159,2)</f>
        <v>0</v>
      </c>
      <c r="K159" s="284" t="s">
        <v>1</v>
      </c>
      <c r="L159" s="289"/>
      <c r="M159" s="290" t="s">
        <v>1</v>
      </c>
      <c r="N159" s="291" t="s">
        <v>45</v>
      </c>
      <c r="O159" s="86"/>
      <c r="P159" s="234">
        <f>O159*H159</f>
        <v>0</v>
      </c>
      <c r="Q159" s="234">
        <v>0</v>
      </c>
      <c r="R159" s="234">
        <f>Q159*H159</f>
        <v>0</v>
      </c>
      <c r="S159" s="234">
        <v>0</v>
      </c>
      <c r="T159" s="235">
        <f>S159*H159</f>
        <v>0</v>
      </c>
      <c r="AR159" s="236" t="s">
        <v>308</v>
      </c>
      <c r="AT159" s="236" t="s">
        <v>314</v>
      </c>
      <c r="AU159" s="236" t="s">
        <v>89</v>
      </c>
      <c r="AY159" s="17" t="s">
        <v>257</v>
      </c>
      <c r="BE159" s="237">
        <f>IF(N159="základní",J159,0)</f>
        <v>0</v>
      </c>
      <c r="BF159" s="237">
        <f>IF(N159="snížená",J159,0)</f>
        <v>0</v>
      </c>
      <c r="BG159" s="237">
        <f>IF(N159="zákl. přenesená",J159,0)</f>
        <v>0</v>
      </c>
      <c r="BH159" s="237">
        <f>IF(N159="sníž. přenesená",J159,0)</f>
        <v>0</v>
      </c>
      <c r="BI159" s="237">
        <f>IF(N159="nulová",J159,0)</f>
        <v>0</v>
      </c>
      <c r="BJ159" s="17" t="s">
        <v>21</v>
      </c>
      <c r="BK159" s="237">
        <f>ROUND(I159*H159,2)</f>
        <v>0</v>
      </c>
      <c r="BL159" s="17" t="s">
        <v>264</v>
      </c>
      <c r="BM159" s="236" t="s">
        <v>497</v>
      </c>
    </row>
    <row r="160" spans="2:65" s="1" customFormat="1" ht="16.5" customHeight="1">
      <c r="B160" s="38"/>
      <c r="C160" s="225" t="s">
        <v>459</v>
      </c>
      <c r="D160" s="225" t="s">
        <v>259</v>
      </c>
      <c r="E160" s="226" t="s">
        <v>2115</v>
      </c>
      <c r="F160" s="227" t="s">
        <v>2116</v>
      </c>
      <c r="G160" s="228" t="s">
        <v>1205</v>
      </c>
      <c r="H160" s="229">
        <v>1</v>
      </c>
      <c r="I160" s="230"/>
      <c r="J160" s="231">
        <f>ROUND(I160*H160,2)</f>
        <v>0</v>
      </c>
      <c r="K160" s="227" t="s">
        <v>1</v>
      </c>
      <c r="L160" s="43"/>
      <c r="M160" s="232" t="s">
        <v>1</v>
      </c>
      <c r="N160" s="233" t="s">
        <v>45</v>
      </c>
      <c r="O160" s="86"/>
      <c r="P160" s="234">
        <f>O160*H160</f>
        <v>0</v>
      </c>
      <c r="Q160" s="234">
        <v>0</v>
      </c>
      <c r="R160" s="234">
        <f>Q160*H160</f>
        <v>0</v>
      </c>
      <c r="S160" s="234">
        <v>0</v>
      </c>
      <c r="T160" s="235">
        <f>S160*H160</f>
        <v>0</v>
      </c>
      <c r="AR160" s="236" t="s">
        <v>264</v>
      </c>
      <c r="AT160" s="236" t="s">
        <v>259</v>
      </c>
      <c r="AU160" s="236" t="s">
        <v>89</v>
      </c>
      <c r="AY160" s="17" t="s">
        <v>257</v>
      </c>
      <c r="BE160" s="237">
        <f>IF(N160="základní",J160,0)</f>
        <v>0</v>
      </c>
      <c r="BF160" s="237">
        <f>IF(N160="snížená",J160,0)</f>
        <v>0</v>
      </c>
      <c r="BG160" s="237">
        <f>IF(N160="zákl. přenesená",J160,0)</f>
        <v>0</v>
      </c>
      <c r="BH160" s="237">
        <f>IF(N160="sníž. přenesená",J160,0)</f>
        <v>0</v>
      </c>
      <c r="BI160" s="237">
        <f>IF(N160="nulová",J160,0)</f>
        <v>0</v>
      </c>
      <c r="BJ160" s="17" t="s">
        <v>21</v>
      </c>
      <c r="BK160" s="237">
        <f>ROUND(I160*H160,2)</f>
        <v>0</v>
      </c>
      <c r="BL160" s="17" t="s">
        <v>264</v>
      </c>
      <c r="BM160" s="236" t="s">
        <v>2117</v>
      </c>
    </row>
    <row r="161" spans="2:65" s="1" customFormat="1" ht="72" customHeight="1">
      <c r="B161" s="38"/>
      <c r="C161" s="282" t="s">
        <v>497</v>
      </c>
      <c r="D161" s="282" t="s">
        <v>314</v>
      </c>
      <c r="E161" s="283" t="s">
        <v>2118</v>
      </c>
      <c r="F161" s="284" t="s">
        <v>2119</v>
      </c>
      <c r="G161" s="285" t="s">
        <v>843</v>
      </c>
      <c r="H161" s="286">
        <v>1</v>
      </c>
      <c r="I161" s="287"/>
      <c r="J161" s="288">
        <f>ROUND(I161*H161,2)</f>
        <v>0</v>
      </c>
      <c r="K161" s="284" t="s">
        <v>1</v>
      </c>
      <c r="L161" s="289"/>
      <c r="M161" s="290" t="s">
        <v>1</v>
      </c>
      <c r="N161" s="291" t="s">
        <v>45</v>
      </c>
      <c r="O161" s="86"/>
      <c r="P161" s="234">
        <f>O161*H161</f>
        <v>0</v>
      </c>
      <c r="Q161" s="234">
        <v>0</v>
      </c>
      <c r="R161" s="234">
        <f>Q161*H161</f>
        <v>0</v>
      </c>
      <c r="S161" s="234">
        <v>0</v>
      </c>
      <c r="T161" s="235">
        <f>S161*H161</f>
        <v>0</v>
      </c>
      <c r="AR161" s="236" t="s">
        <v>308</v>
      </c>
      <c r="AT161" s="236" t="s">
        <v>314</v>
      </c>
      <c r="AU161" s="236" t="s">
        <v>89</v>
      </c>
      <c r="AY161" s="17" t="s">
        <v>257</v>
      </c>
      <c r="BE161" s="237">
        <f>IF(N161="základní",J161,0)</f>
        <v>0</v>
      </c>
      <c r="BF161" s="237">
        <f>IF(N161="snížená",J161,0)</f>
        <v>0</v>
      </c>
      <c r="BG161" s="237">
        <f>IF(N161="zákl. přenesená",J161,0)</f>
        <v>0</v>
      </c>
      <c r="BH161" s="237">
        <f>IF(N161="sníž. přenesená",J161,0)</f>
        <v>0</v>
      </c>
      <c r="BI161" s="237">
        <f>IF(N161="nulová",J161,0)</f>
        <v>0</v>
      </c>
      <c r="BJ161" s="17" t="s">
        <v>21</v>
      </c>
      <c r="BK161" s="237">
        <f>ROUND(I161*H161,2)</f>
        <v>0</v>
      </c>
      <c r="BL161" s="17" t="s">
        <v>264</v>
      </c>
      <c r="BM161" s="236" t="s">
        <v>492</v>
      </c>
    </row>
    <row r="162" spans="2:65" s="1" customFormat="1" ht="24" customHeight="1">
      <c r="B162" s="38"/>
      <c r="C162" s="225" t="s">
        <v>465</v>
      </c>
      <c r="D162" s="225" t="s">
        <v>259</v>
      </c>
      <c r="E162" s="226" t="s">
        <v>2120</v>
      </c>
      <c r="F162" s="227" t="s">
        <v>2121</v>
      </c>
      <c r="G162" s="228" t="s">
        <v>843</v>
      </c>
      <c r="H162" s="229">
        <v>1</v>
      </c>
      <c r="I162" s="230"/>
      <c r="J162" s="231">
        <f>ROUND(I162*H162,2)</f>
        <v>0</v>
      </c>
      <c r="K162" s="227" t="s">
        <v>1</v>
      </c>
      <c r="L162" s="43"/>
      <c r="M162" s="232" t="s">
        <v>1</v>
      </c>
      <c r="N162" s="233" t="s">
        <v>45</v>
      </c>
      <c r="O162" s="86"/>
      <c r="P162" s="234">
        <f>O162*H162</f>
        <v>0</v>
      </c>
      <c r="Q162" s="234">
        <v>0</v>
      </c>
      <c r="R162" s="234">
        <f>Q162*H162</f>
        <v>0</v>
      </c>
      <c r="S162" s="234">
        <v>0</v>
      </c>
      <c r="T162" s="235">
        <f>S162*H162</f>
        <v>0</v>
      </c>
      <c r="AR162" s="236" t="s">
        <v>264</v>
      </c>
      <c r="AT162" s="236" t="s">
        <v>259</v>
      </c>
      <c r="AU162" s="236" t="s">
        <v>89</v>
      </c>
      <c r="AY162" s="17" t="s">
        <v>257</v>
      </c>
      <c r="BE162" s="237">
        <f>IF(N162="základní",J162,0)</f>
        <v>0</v>
      </c>
      <c r="BF162" s="237">
        <f>IF(N162="snížená",J162,0)</f>
        <v>0</v>
      </c>
      <c r="BG162" s="237">
        <f>IF(N162="zákl. přenesená",J162,0)</f>
        <v>0</v>
      </c>
      <c r="BH162" s="237">
        <f>IF(N162="sníž. přenesená",J162,0)</f>
        <v>0</v>
      </c>
      <c r="BI162" s="237">
        <f>IF(N162="nulová",J162,0)</f>
        <v>0</v>
      </c>
      <c r="BJ162" s="17" t="s">
        <v>21</v>
      </c>
      <c r="BK162" s="237">
        <f>ROUND(I162*H162,2)</f>
        <v>0</v>
      </c>
      <c r="BL162" s="17" t="s">
        <v>264</v>
      </c>
      <c r="BM162" s="236" t="s">
        <v>2122</v>
      </c>
    </row>
    <row r="163" spans="2:65" s="1" customFormat="1" ht="48" customHeight="1">
      <c r="B163" s="38"/>
      <c r="C163" s="282" t="s">
        <v>492</v>
      </c>
      <c r="D163" s="282" t="s">
        <v>314</v>
      </c>
      <c r="E163" s="283" t="s">
        <v>2123</v>
      </c>
      <c r="F163" s="284" t="s">
        <v>2124</v>
      </c>
      <c r="G163" s="285" t="s">
        <v>843</v>
      </c>
      <c r="H163" s="286">
        <v>1</v>
      </c>
      <c r="I163" s="287"/>
      <c r="J163" s="288">
        <f>ROUND(I163*H163,2)</f>
        <v>0</v>
      </c>
      <c r="K163" s="284" t="s">
        <v>1</v>
      </c>
      <c r="L163" s="289"/>
      <c r="M163" s="290" t="s">
        <v>1</v>
      </c>
      <c r="N163" s="291" t="s">
        <v>45</v>
      </c>
      <c r="O163" s="86"/>
      <c r="P163" s="234">
        <f>O163*H163</f>
        <v>0</v>
      </c>
      <c r="Q163" s="234">
        <v>0</v>
      </c>
      <c r="R163" s="234">
        <f>Q163*H163</f>
        <v>0</v>
      </c>
      <c r="S163" s="234">
        <v>0</v>
      </c>
      <c r="T163" s="235">
        <f>S163*H163</f>
        <v>0</v>
      </c>
      <c r="AR163" s="236" t="s">
        <v>308</v>
      </c>
      <c r="AT163" s="236" t="s">
        <v>314</v>
      </c>
      <c r="AU163" s="236" t="s">
        <v>89</v>
      </c>
      <c r="AY163" s="17" t="s">
        <v>257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7" t="s">
        <v>21</v>
      </c>
      <c r="BK163" s="237">
        <f>ROUND(I163*H163,2)</f>
        <v>0</v>
      </c>
      <c r="BL163" s="17" t="s">
        <v>264</v>
      </c>
      <c r="BM163" s="236" t="s">
        <v>507</v>
      </c>
    </row>
    <row r="164" spans="2:65" s="1" customFormat="1" ht="16.5" customHeight="1">
      <c r="B164" s="38"/>
      <c r="C164" s="225" t="s">
        <v>503</v>
      </c>
      <c r="D164" s="225" t="s">
        <v>259</v>
      </c>
      <c r="E164" s="226" t="s">
        <v>2125</v>
      </c>
      <c r="F164" s="227" t="s">
        <v>2126</v>
      </c>
      <c r="G164" s="228" t="s">
        <v>843</v>
      </c>
      <c r="H164" s="229">
        <v>1</v>
      </c>
      <c r="I164" s="230"/>
      <c r="J164" s="231">
        <f>ROUND(I164*H164,2)</f>
        <v>0</v>
      </c>
      <c r="K164" s="227" t="s">
        <v>1</v>
      </c>
      <c r="L164" s="43"/>
      <c r="M164" s="232" t="s">
        <v>1</v>
      </c>
      <c r="N164" s="233" t="s">
        <v>45</v>
      </c>
      <c r="O164" s="86"/>
      <c r="P164" s="234">
        <f>O164*H164</f>
        <v>0</v>
      </c>
      <c r="Q164" s="234">
        <v>0</v>
      </c>
      <c r="R164" s="234">
        <f>Q164*H164</f>
        <v>0</v>
      </c>
      <c r="S164" s="234">
        <v>0</v>
      </c>
      <c r="T164" s="235">
        <f>S164*H164</f>
        <v>0</v>
      </c>
      <c r="AR164" s="236" t="s">
        <v>264</v>
      </c>
      <c r="AT164" s="236" t="s">
        <v>259</v>
      </c>
      <c r="AU164" s="236" t="s">
        <v>89</v>
      </c>
      <c r="AY164" s="17" t="s">
        <v>257</v>
      </c>
      <c r="BE164" s="237">
        <f>IF(N164="základní",J164,0)</f>
        <v>0</v>
      </c>
      <c r="BF164" s="237">
        <f>IF(N164="snížená",J164,0)</f>
        <v>0</v>
      </c>
      <c r="BG164" s="237">
        <f>IF(N164="zákl. přenesená",J164,0)</f>
        <v>0</v>
      </c>
      <c r="BH164" s="237">
        <f>IF(N164="sníž. přenesená",J164,0)</f>
        <v>0</v>
      </c>
      <c r="BI164" s="237">
        <f>IF(N164="nulová",J164,0)</f>
        <v>0</v>
      </c>
      <c r="BJ164" s="17" t="s">
        <v>21</v>
      </c>
      <c r="BK164" s="237">
        <f>ROUND(I164*H164,2)</f>
        <v>0</v>
      </c>
      <c r="BL164" s="17" t="s">
        <v>264</v>
      </c>
      <c r="BM164" s="236" t="s">
        <v>2127</v>
      </c>
    </row>
    <row r="165" spans="2:65" s="1" customFormat="1" ht="24" customHeight="1">
      <c r="B165" s="38"/>
      <c r="C165" s="282" t="s">
        <v>507</v>
      </c>
      <c r="D165" s="282" t="s">
        <v>314</v>
      </c>
      <c r="E165" s="283" t="s">
        <v>2128</v>
      </c>
      <c r="F165" s="284" t="s">
        <v>2129</v>
      </c>
      <c r="G165" s="285" t="s">
        <v>843</v>
      </c>
      <c r="H165" s="286">
        <v>1</v>
      </c>
      <c r="I165" s="287"/>
      <c r="J165" s="288">
        <f>ROUND(I165*H165,2)</f>
        <v>0</v>
      </c>
      <c r="K165" s="284" t="s">
        <v>1</v>
      </c>
      <c r="L165" s="289"/>
      <c r="M165" s="290" t="s">
        <v>1</v>
      </c>
      <c r="N165" s="291" t="s">
        <v>45</v>
      </c>
      <c r="O165" s="86"/>
      <c r="P165" s="234">
        <f>O165*H165</f>
        <v>0</v>
      </c>
      <c r="Q165" s="234">
        <v>0</v>
      </c>
      <c r="R165" s="234">
        <f>Q165*H165</f>
        <v>0</v>
      </c>
      <c r="S165" s="234">
        <v>0</v>
      </c>
      <c r="T165" s="235">
        <f>S165*H165</f>
        <v>0</v>
      </c>
      <c r="AR165" s="236" t="s">
        <v>308</v>
      </c>
      <c r="AT165" s="236" t="s">
        <v>314</v>
      </c>
      <c r="AU165" s="236" t="s">
        <v>89</v>
      </c>
      <c r="AY165" s="17" t="s">
        <v>257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7" t="s">
        <v>21</v>
      </c>
      <c r="BK165" s="237">
        <f>ROUND(I165*H165,2)</f>
        <v>0</v>
      </c>
      <c r="BL165" s="17" t="s">
        <v>264</v>
      </c>
      <c r="BM165" s="236" t="s">
        <v>523</v>
      </c>
    </row>
    <row r="166" spans="2:65" s="1" customFormat="1" ht="16.5" customHeight="1">
      <c r="B166" s="38"/>
      <c r="C166" s="225" t="s">
        <v>513</v>
      </c>
      <c r="D166" s="225" t="s">
        <v>259</v>
      </c>
      <c r="E166" s="226" t="s">
        <v>2130</v>
      </c>
      <c r="F166" s="227" t="s">
        <v>2131</v>
      </c>
      <c r="G166" s="228" t="s">
        <v>843</v>
      </c>
      <c r="H166" s="229">
        <v>1</v>
      </c>
      <c r="I166" s="230"/>
      <c r="J166" s="231">
        <f>ROUND(I166*H166,2)</f>
        <v>0</v>
      </c>
      <c r="K166" s="227" t="s">
        <v>1</v>
      </c>
      <c r="L166" s="43"/>
      <c r="M166" s="232" t="s">
        <v>1</v>
      </c>
      <c r="N166" s="233" t="s">
        <v>45</v>
      </c>
      <c r="O166" s="86"/>
      <c r="P166" s="234">
        <f>O166*H166</f>
        <v>0</v>
      </c>
      <c r="Q166" s="234">
        <v>0</v>
      </c>
      <c r="R166" s="234">
        <f>Q166*H166</f>
        <v>0</v>
      </c>
      <c r="S166" s="234">
        <v>0</v>
      </c>
      <c r="T166" s="235">
        <f>S166*H166</f>
        <v>0</v>
      </c>
      <c r="AR166" s="236" t="s">
        <v>264</v>
      </c>
      <c r="AT166" s="236" t="s">
        <v>259</v>
      </c>
      <c r="AU166" s="236" t="s">
        <v>89</v>
      </c>
      <c r="AY166" s="17" t="s">
        <v>257</v>
      </c>
      <c r="BE166" s="237">
        <f>IF(N166="základní",J166,0)</f>
        <v>0</v>
      </c>
      <c r="BF166" s="237">
        <f>IF(N166="snížená",J166,0)</f>
        <v>0</v>
      </c>
      <c r="BG166" s="237">
        <f>IF(N166="zákl. přenesená",J166,0)</f>
        <v>0</v>
      </c>
      <c r="BH166" s="237">
        <f>IF(N166="sníž. přenesená",J166,0)</f>
        <v>0</v>
      </c>
      <c r="BI166" s="237">
        <f>IF(N166="nulová",J166,0)</f>
        <v>0</v>
      </c>
      <c r="BJ166" s="17" t="s">
        <v>21</v>
      </c>
      <c r="BK166" s="237">
        <f>ROUND(I166*H166,2)</f>
        <v>0</v>
      </c>
      <c r="BL166" s="17" t="s">
        <v>264</v>
      </c>
      <c r="BM166" s="236" t="s">
        <v>2132</v>
      </c>
    </row>
    <row r="167" spans="2:65" s="1" customFormat="1" ht="24" customHeight="1">
      <c r="B167" s="38"/>
      <c r="C167" s="282" t="s">
        <v>523</v>
      </c>
      <c r="D167" s="282" t="s">
        <v>314</v>
      </c>
      <c r="E167" s="283" t="s">
        <v>2133</v>
      </c>
      <c r="F167" s="284" t="s">
        <v>2134</v>
      </c>
      <c r="G167" s="285" t="s">
        <v>843</v>
      </c>
      <c r="H167" s="286">
        <v>4</v>
      </c>
      <c r="I167" s="287"/>
      <c r="J167" s="288">
        <f>ROUND(I167*H167,2)</f>
        <v>0</v>
      </c>
      <c r="K167" s="284" t="s">
        <v>1</v>
      </c>
      <c r="L167" s="289"/>
      <c r="M167" s="290" t="s">
        <v>1</v>
      </c>
      <c r="N167" s="291" t="s">
        <v>45</v>
      </c>
      <c r="O167" s="86"/>
      <c r="P167" s="234">
        <f>O167*H167</f>
        <v>0</v>
      </c>
      <c r="Q167" s="234">
        <v>0</v>
      </c>
      <c r="R167" s="234">
        <f>Q167*H167</f>
        <v>0</v>
      </c>
      <c r="S167" s="234">
        <v>0</v>
      </c>
      <c r="T167" s="235">
        <f>S167*H167</f>
        <v>0</v>
      </c>
      <c r="AR167" s="236" t="s">
        <v>308</v>
      </c>
      <c r="AT167" s="236" t="s">
        <v>314</v>
      </c>
      <c r="AU167" s="236" t="s">
        <v>89</v>
      </c>
      <c r="AY167" s="17" t="s">
        <v>257</v>
      </c>
      <c r="BE167" s="237">
        <f>IF(N167="základní",J167,0)</f>
        <v>0</v>
      </c>
      <c r="BF167" s="237">
        <f>IF(N167="snížená",J167,0)</f>
        <v>0</v>
      </c>
      <c r="BG167" s="237">
        <f>IF(N167="zákl. přenesená",J167,0)</f>
        <v>0</v>
      </c>
      <c r="BH167" s="237">
        <f>IF(N167="sníž. přenesená",J167,0)</f>
        <v>0</v>
      </c>
      <c r="BI167" s="237">
        <f>IF(N167="nulová",J167,0)</f>
        <v>0</v>
      </c>
      <c r="BJ167" s="17" t="s">
        <v>21</v>
      </c>
      <c r="BK167" s="237">
        <f>ROUND(I167*H167,2)</f>
        <v>0</v>
      </c>
      <c r="BL167" s="17" t="s">
        <v>264</v>
      </c>
      <c r="BM167" s="236" t="s">
        <v>540</v>
      </c>
    </row>
    <row r="168" spans="2:65" s="1" customFormat="1" ht="16.5" customHeight="1">
      <c r="B168" s="38"/>
      <c r="C168" s="225" t="s">
        <v>528</v>
      </c>
      <c r="D168" s="225" t="s">
        <v>259</v>
      </c>
      <c r="E168" s="226" t="s">
        <v>2135</v>
      </c>
      <c r="F168" s="227" t="s">
        <v>2131</v>
      </c>
      <c r="G168" s="228" t="s">
        <v>843</v>
      </c>
      <c r="H168" s="229">
        <v>4</v>
      </c>
      <c r="I168" s="230"/>
      <c r="J168" s="231">
        <f>ROUND(I168*H168,2)</f>
        <v>0</v>
      </c>
      <c r="K168" s="227" t="s">
        <v>1</v>
      </c>
      <c r="L168" s="43"/>
      <c r="M168" s="232" t="s">
        <v>1</v>
      </c>
      <c r="N168" s="233" t="s">
        <v>45</v>
      </c>
      <c r="O168" s="86"/>
      <c r="P168" s="234">
        <f>O168*H168</f>
        <v>0</v>
      </c>
      <c r="Q168" s="234">
        <v>0</v>
      </c>
      <c r="R168" s="234">
        <f>Q168*H168</f>
        <v>0</v>
      </c>
      <c r="S168" s="234">
        <v>0</v>
      </c>
      <c r="T168" s="235">
        <f>S168*H168</f>
        <v>0</v>
      </c>
      <c r="AR168" s="236" t="s">
        <v>264</v>
      </c>
      <c r="AT168" s="236" t="s">
        <v>259</v>
      </c>
      <c r="AU168" s="236" t="s">
        <v>89</v>
      </c>
      <c r="AY168" s="17" t="s">
        <v>257</v>
      </c>
      <c r="BE168" s="237">
        <f>IF(N168="základní",J168,0)</f>
        <v>0</v>
      </c>
      <c r="BF168" s="237">
        <f>IF(N168="snížená",J168,0)</f>
        <v>0</v>
      </c>
      <c r="BG168" s="237">
        <f>IF(N168="zákl. přenesená",J168,0)</f>
        <v>0</v>
      </c>
      <c r="BH168" s="237">
        <f>IF(N168="sníž. přenesená",J168,0)</f>
        <v>0</v>
      </c>
      <c r="BI168" s="237">
        <f>IF(N168="nulová",J168,0)</f>
        <v>0</v>
      </c>
      <c r="BJ168" s="17" t="s">
        <v>21</v>
      </c>
      <c r="BK168" s="237">
        <f>ROUND(I168*H168,2)</f>
        <v>0</v>
      </c>
      <c r="BL168" s="17" t="s">
        <v>264</v>
      </c>
      <c r="BM168" s="236" t="s">
        <v>2136</v>
      </c>
    </row>
    <row r="169" spans="2:65" s="1" customFormat="1" ht="24" customHeight="1">
      <c r="B169" s="38"/>
      <c r="C169" s="282" t="s">
        <v>540</v>
      </c>
      <c r="D169" s="282" t="s">
        <v>314</v>
      </c>
      <c r="E169" s="283" t="s">
        <v>2137</v>
      </c>
      <c r="F169" s="284" t="s">
        <v>2138</v>
      </c>
      <c r="G169" s="285" t="s">
        <v>262</v>
      </c>
      <c r="H169" s="286">
        <v>87</v>
      </c>
      <c r="I169" s="287"/>
      <c r="J169" s="288">
        <f>ROUND(I169*H169,2)</f>
        <v>0</v>
      </c>
      <c r="K169" s="284" t="s">
        <v>1</v>
      </c>
      <c r="L169" s="289"/>
      <c r="M169" s="290" t="s">
        <v>1</v>
      </c>
      <c r="N169" s="291" t="s">
        <v>45</v>
      </c>
      <c r="O169" s="86"/>
      <c r="P169" s="234">
        <f>O169*H169</f>
        <v>0</v>
      </c>
      <c r="Q169" s="234">
        <v>0</v>
      </c>
      <c r="R169" s="234">
        <f>Q169*H169</f>
        <v>0</v>
      </c>
      <c r="S169" s="234">
        <v>0</v>
      </c>
      <c r="T169" s="235">
        <f>S169*H169</f>
        <v>0</v>
      </c>
      <c r="AR169" s="236" t="s">
        <v>308</v>
      </c>
      <c r="AT169" s="236" t="s">
        <v>314</v>
      </c>
      <c r="AU169" s="236" t="s">
        <v>89</v>
      </c>
      <c r="AY169" s="17" t="s">
        <v>257</v>
      </c>
      <c r="BE169" s="237">
        <f>IF(N169="základní",J169,0)</f>
        <v>0</v>
      </c>
      <c r="BF169" s="237">
        <f>IF(N169="snížená",J169,0)</f>
        <v>0</v>
      </c>
      <c r="BG169" s="237">
        <f>IF(N169="zákl. přenesená",J169,0)</f>
        <v>0</v>
      </c>
      <c r="BH169" s="237">
        <f>IF(N169="sníž. přenesená",J169,0)</f>
        <v>0</v>
      </c>
      <c r="BI169" s="237">
        <f>IF(N169="nulová",J169,0)</f>
        <v>0</v>
      </c>
      <c r="BJ169" s="17" t="s">
        <v>21</v>
      </c>
      <c r="BK169" s="237">
        <f>ROUND(I169*H169,2)</f>
        <v>0</v>
      </c>
      <c r="BL169" s="17" t="s">
        <v>264</v>
      </c>
      <c r="BM169" s="236" t="s">
        <v>565</v>
      </c>
    </row>
    <row r="170" spans="2:65" s="1" customFormat="1" ht="16.5" customHeight="1">
      <c r="B170" s="38"/>
      <c r="C170" s="225" t="s">
        <v>545</v>
      </c>
      <c r="D170" s="225" t="s">
        <v>259</v>
      </c>
      <c r="E170" s="226" t="s">
        <v>2139</v>
      </c>
      <c r="F170" s="227" t="s">
        <v>2140</v>
      </c>
      <c r="G170" s="228" t="s">
        <v>262</v>
      </c>
      <c r="H170" s="229">
        <v>87</v>
      </c>
      <c r="I170" s="230"/>
      <c r="J170" s="231">
        <f>ROUND(I170*H170,2)</f>
        <v>0</v>
      </c>
      <c r="K170" s="227" t="s">
        <v>1</v>
      </c>
      <c r="L170" s="43"/>
      <c r="M170" s="232" t="s">
        <v>1</v>
      </c>
      <c r="N170" s="233" t="s">
        <v>45</v>
      </c>
      <c r="O170" s="86"/>
      <c r="P170" s="234">
        <f>O170*H170</f>
        <v>0</v>
      </c>
      <c r="Q170" s="234">
        <v>0</v>
      </c>
      <c r="R170" s="234">
        <f>Q170*H170</f>
        <v>0</v>
      </c>
      <c r="S170" s="234">
        <v>0</v>
      </c>
      <c r="T170" s="235">
        <f>S170*H170</f>
        <v>0</v>
      </c>
      <c r="AR170" s="236" t="s">
        <v>264</v>
      </c>
      <c r="AT170" s="236" t="s">
        <v>259</v>
      </c>
      <c r="AU170" s="236" t="s">
        <v>89</v>
      </c>
      <c r="AY170" s="17" t="s">
        <v>257</v>
      </c>
      <c r="BE170" s="237">
        <f>IF(N170="základní",J170,0)</f>
        <v>0</v>
      </c>
      <c r="BF170" s="237">
        <f>IF(N170="snížená",J170,0)</f>
        <v>0</v>
      </c>
      <c r="BG170" s="237">
        <f>IF(N170="zákl. přenesená",J170,0)</f>
        <v>0</v>
      </c>
      <c r="BH170" s="237">
        <f>IF(N170="sníž. přenesená",J170,0)</f>
        <v>0</v>
      </c>
      <c r="BI170" s="237">
        <f>IF(N170="nulová",J170,0)</f>
        <v>0</v>
      </c>
      <c r="BJ170" s="17" t="s">
        <v>21</v>
      </c>
      <c r="BK170" s="237">
        <f>ROUND(I170*H170,2)</f>
        <v>0</v>
      </c>
      <c r="BL170" s="17" t="s">
        <v>264</v>
      </c>
      <c r="BM170" s="236" t="s">
        <v>2141</v>
      </c>
    </row>
    <row r="171" spans="2:65" s="1" customFormat="1" ht="36" customHeight="1">
      <c r="B171" s="38"/>
      <c r="C171" s="282" t="s">
        <v>565</v>
      </c>
      <c r="D171" s="282" t="s">
        <v>314</v>
      </c>
      <c r="E171" s="283" t="s">
        <v>2142</v>
      </c>
      <c r="F171" s="284" t="s">
        <v>2143</v>
      </c>
      <c r="G171" s="285" t="s">
        <v>843</v>
      </c>
      <c r="H171" s="286">
        <v>2</v>
      </c>
      <c r="I171" s="287"/>
      <c r="J171" s="288">
        <f>ROUND(I171*H171,2)</f>
        <v>0</v>
      </c>
      <c r="K171" s="284" t="s">
        <v>1</v>
      </c>
      <c r="L171" s="289"/>
      <c r="M171" s="290" t="s">
        <v>1</v>
      </c>
      <c r="N171" s="291" t="s">
        <v>45</v>
      </c>
      <c r="O171" s="86"/>
      <c r="P171" s="234">
        <f>O171*H171</f>
        <v>0</v>
      </c>
      <c r="Q171" s="234">
        <v>0</v>
      </c>
      <c r="R171" s="234">
        <f>Q171*H171</f>
        <v>0</v>
      </c>
      <c r="S171" s="234">
        <v>0</v>
      </c>
      <c r="T171" s="235">
        <f>S171*H171</f>
        <v>0</v>
      </c>
      <c r="AR171" s="236" t="s">
        <v>308</v>
      </c>
      <c r="AT171" s="236" t="s">
        <v>314</v>
      </c>
      <c r="AU171" s="236" t="s">
        <v>89</v>
      </c>
      <c r="AY171" s="17" t="s">
        <v>257</v>
      </c>
      <c r="BE171" s="237">
        <f>IF(N171="základní",J171,0)</f>
        <v>0</v>
      </c>
      <c r="BF171" s="237">
        <f>IF(N171="snížená",J171,0)</f>
        <v>0</v>
      </c>
      <c r="BG171" s="237">
        <f>IF(N171="zákl. přenesená",J171,0)</f>
        <v>0</v>
      </c>
      <c r="BH171" s="237">
        <f>IF(N171="sníž. přenesená",J171,0)</f>
        <v>0</v>
      </c>
      <c r="BI171" s="237">
        <f>IF(N171="nulová",J171,0)</f>
        <v>0</v>
      </c>
      <c r="BJ171" s="17" t="s">
        <v>21</v>
      </c>
      <c r="BK171" s="237">
        <f>ROUND(I171*H171,2)</f>
        <v>0</v>
      </c>
      <c r="BL171" s="17" t="s">
        <v>264</v>
      </c>
      <c r="BM171" s="236" t="s">
        <v>574</v>
      </c>
    </row>
    <row r="172" spans="2:65" s="1" customFormat="1" ht="16.5" customHeight="1">
      <c r="B172" s="38"/>
      <c r="C172" s="225" t="s">
        <v>570</v>
      </c>
      <c r="D172" s="225" t="s">
        <v>259</v>
      </c>
      <c r="E172" s="226" t="s">
        <v>2144</v>
      </c>
      <c r="F172" s="227" t="s">
        <v>2145</v>
      </c>
      <c r="G172" s="228" t="s">
        <v>843</v>
      </c>
      <c r="H172" s="229">
        <v>2</v>
      </c>
      <c r="I172" s="230"/>
      <c r="J172" s="231">
        <f>ROUND(I172*H172,2)</f>
        <v>0</v>
      </c>
      <c r="K172" s="227" t="s">
        <v>1</v>
      </c>
      <c r="L172" s="43"/>
      <c r="M172" s="232" t="s">
        <v>1</v>
      </c>
      <c r="N172" s="233" t="s">
        <v>45</v>
      </c>
      <c r="O172" s="86"/>
      <c r="P172" s="234">
        <f>O172*H172</f>
        <v>0</v>
      </c>
      <c r="Q172" s="234">
        <v>0</v>
      </c>
      <c r="R172" s="234">
        <f>Q172*H172</f>
        <v>0</v>
      </c>
      <c r="S172" s="234">
        <v>0</v>
      </c>
      <c r="T172" s="235">
        <f>S172*H172</f>
        <v>0</v>
      </c>
      <c r="AR172" s="236" t="s">
        <v>264</v>
      </c>
      <c r="AT172" s="236" t="s">
        <v>259</v>
      </c>
      <c r="AU172" s="236" t="s">
        <v>89</v>
      </c>
      <c r="AY172" s="17" t="s">
        <v>257</v>
      </c>
      <c r="BE172" s="237">
        <f>IF(N172="základní",J172,0)</f>
        <v>0</v>
      </c>
      <c r="BF172" s="237">
        <f>IF(N172="snížená",J172,0)</f>
        <v>0</v>
      </c>
      <c r="BG172" s="237">
        <f>IF(N172="zákl. přenesená",J172,0)</f>
        <v>0</v>
      </c>
      <c r="BH172" s="237">
        <f>IF(N172="sníž. přenesená",J172,0)</f>
        <v>0</v>
      </c>
      <c r="BI172" s="237">
        <f>IF(N172="nulová",J172,0)</f>
        <v>0</v>
      </c>
      <c r="BJ172" s="17" t="s">
        <v>21</v>
      </c>
      <c r="BK172" s="237">
        <f>ROUND(I172*H172,2)</f>
        <v>0</v>
      </c>
      <c r="BL172" s="17" t="s">
        <v>264</v>
      </c>
      <c r="BM172" s="236" t="s">
        <v>2146</v>
      </c>
    </row>
    <row r="173" spans="2:65" s="1" customFormat="1" ht="60" customHeight="1">
      <c r="B173" s="38"/>
      <c r="C173" s="282" t="s">
        <v>574</v>
      </c>
      <c r="D173" s="282" t="s">
        <v>314</v>
      </c>
      <c r="E173" s="283" t="s">
        <v>2147</v>
      </c>
      <c r="F173" s="284" t="s">
        <v>2148</v>
      </c>
      <c r="G173" s="285" t="s">
        <v>262</v>
      </c>
      <c r="H173" s="286">
        <v>25</v>
      </c>
      <c r="I173" s="287"/>
      <c r="J173" s="288">
        <f>ROUND(I173*H173,2)</f>
        <v>0</v>
      </c>
      <c r="K173" s="284" t="s">
        <v>1</v>
      </c>
      <c r="L173" s="289"/>
      <c r="M173" s="290" t="s">
        <v>1</v>
      </c>
      <c r="N173" s="291" t="s">
        <v>45</v>
      </c>
      <c r="O173" s="86"/>
      <c r="P173" s="234">
        <f>O173*H173</f>
        <v>0</v>
      </c>
      <c r="Q173" s="234">
        <v>0</v>
      </c>
      <c r="R173" s="234">
        <f>Q173*H173</f>
        <v>0</v>
      </c>
      <c r="S173" s="234">
        <v>0</v>
      </c>
      <c r="T173" s="235">
        <f>S173*H173</f>
        <v>0</v>
      </c>
      <c r="AR173" s="236" t="s">
        <v>308</v>
      </c>
      <c r="AT173" s="236" t="s">
        <v>314</v>
      </c>
      <c r="AU173" s="236" t="s">
        <v>89</v>
      </c>
      <c r="AY173" s="17" t="s">
        <v>257</v>
      </c>
      <c r="BE173" s="237">
        <f>IF(N173="základní",J173,0)</f>
        <v>0</v>
      </c>
      <c r="BF173" s="237">
        <f>IF(N173="snížená",J173,0)</f>
        <v>0</v>
      </c>
      <c r="BG173" s="237">
        <f>IF(N173="zákl. přenesená",J173,0)</f>
        <v>0</v>
      </c>
      <c r="BH173" s="237">
        <f>IF(N173="sníž. přenesená",J173,0)</f>
        <v>0</v>
      </c>
      <c r="BI173" s="237">
        <f>IF(N173="nulová",J173,0)</f>
        <v>0</v>
      </c>
      <c r="BJ173" s="17" t="s">
        <v>21</v>
      </c>
      <c r="BK173" s="237">
        <f>ROUND(I173*H173,2)</f>
        <v>0</v>
      </c>
      <c r="BL173" s="17" t="s">
        <v>264</v>
      </c>
      <c r="BM173" s="236" t="s">
        <v>590</v>
      </c>
    </row>
    <row r="174" spans="2:65" s="1" customFormat="1" ht="16.5" customHeight="1">
      <c r="B174" s="38"/>
      <c r="C174" s="225" t="s">
        <v>585</v>
      </c>
      <c r="D174" s="225" t="s">
        <v>259</v>
      </c>
      <c r="E174" s="226" t="s">
        <v>2149</v>
      </c>
      <c r="F174" s="227" t="s">
        <v>2150</v>
      </c>
      <c r="G174" s="228" t="s">
        <v>262</v>
      </c>
      <c r="H174" s="229">
        <v>25</v>
      </c>
      <c r="I174" s="230"/>
      <c r="J174" s="231">
        <f>ROUND(I174*H174,2)</f>
        <v>0</v>
      </c>
      <c r="K174" s="227" t="s">
        <v>1</v>
      </c>
      <c r="L174" s="43"/>
      <c r="M174" s="232" t="s">
        <v>1</v>
      </c>
      <c r="N174" s="233" t="s">
        <v>45</v>
      </c>
      <c r="O174" s="86"/>
      <c r="P174" s="234">
        <f>O174*H174</f>
        <v>0</v>
      </c>
      <c r="Q174" s="234">
        <v>0</v>
      </c>
      <c r="R174" s="234">
        <f>Q174*H174</f>
        <v>0</v>
      </c>
      <c r="S174" s="234">
        <v>0</v>
      </c>
      <c r="T174" s="235">
        <f>S174*H174</f>
        <v>0</v>
      </c>
      <c r="AR174" s="236" t="s">
        <v>264</v>
      </c>
      <c r="AT174" s="236" t="s">
        <v>259</v>
      </c>
      <c r="AU174" s="236" t="s">
        <v>89</v>
      </c>
      <c r="AY174" s="17" t="s">
        <v>257</v>
      </c>
      <c r="BE174" s="237">
        <f>IF(N174="základní",J174,0)</f>
        <v>0</v>
      </c>
      <c r="BF174" s="237">
        <f>IF(N174="snížená",J174,0)</f>
        <v>0</v>
      </c>
      <c r="BG174" s="237">
        <f>IF(N174="zákl. přenesená",J174,0)</f>
        <v>0</v>
      </c>
      <c r="BH174" s="237">
        <f>IF(N174="sníž. přenesená",J174,0)</f>
        <v>0</v>
      </c>
      <c r="BI174" s="237">
        <f>IF(N174="nulová",J174,0)</f>
        <v>0</v>
      </c>
      <c r="BJ174" s="17" t="s">
        <v>21</v>
      </c>
      <c r="BK174" s="237">
        <f>ROUND(I174*H174,2)</f>
        <v>0</v>
      </c>
      <c r="BL174" s="17" t="s">
        <v>264</v>
      </c>
      <c r="BM174" s="236" t="s">
        <v>2151</v>
      </c>
    </row>
    <row r="175" spans="2:65" s="1" customFormat="1" ht="60" customHeight="1">
      <c r="B175" s="38"/>
      <c r="C175" s="282" t="s">
        <v>590</v>
      </c>
      <c r="D175" s="282" t="s">
        <v>314</v>
      </c>
      <c r="E175" s="283" t="s">
        <v>2152</v>
      </c>
      <c r="F175" s="284" t="s">
        <v>2100</v>
      </c>
      <c r="G175" s="285" t="s">
        <v>328</v>
      </c>
      <c r="H175" s="286">
        <v>80</v>
      </c>
      <c r="I175" s="287"/>
      <c r="J175" s="288">
        <f>ROUND(I175*H175,2)</f>
        <v>0</v>
      </c>
      <c r="K175" s="284" t="s">
        <v>1</v>
      </c>
      <c r="L175" s="289"/>
      <c r="M175" s="290" t="s">
        <v>1</v>
      </c>
      <c r="N175" s="291" t="s">
        <v>45</v>
      </c>
      <c r="O175" s="86"/>
      <c r="P175" s="234">
        <f>O175*H175</f>
        <v>0</v>
      </c>
      <c r="Q175" s="234">
        <v>0</v>
      </c>
      <c r="R175" s="234">
        <f>Q175*H175</f>
        <v>0</v>
      </c>
      <c r="S175" s="234">
        <v>0</v>
      </c>
      <c r="T175" s="235">
        <f>S175*H175</f>
        <v>0</v>
      </c>
      <c r="AR175" s="236" t="s">
        <v>308</v>
      </c>
      <c r="AT175" s="236" t="s">
        <v>314</v>
      </c>
      <c r="AU175" s="236" t="s">
        <v>89</v>
      </c>
      <c r="AY175" s="17" t="s">
        <v>257</v>
      </c>
      <c r="BE175" s="237">
        <f>IF(N175="základní",J175,0)</f>
        <v>0</v>
      </c>
      <c r="BF175" s="237">
        <f>IF(N175="snížená",J175,0)</f>
        <v>0</v>
      </c>
      <c r="BG175" s="237">
        <f>IF(N175="zákl. přenesená",J175,0)</f>
        <v>0</v>
      </c>
      <c r="BH175" s="237">
        <f>IF(N175="sníž. přenesená",J175,0)</f>
        <v>0</v>
      </c>
      <c r="BI175" s="237">
        <f>IF(N175="nulová",J175,0)</f>
        <v>0</v>
      </c>
      <c r="BJ175" s="17" t="s">
        <v>21</v>
      </c>
      <c r="BK175" s="237">
        <f>ROUND(I175*H175,2)</f>
        <v>0</v>
      </c>
      <c r="BL175" s="17" t="s">
        <v>264</v>
      </c>
      <c r="BM175" s="236" t="s">
        <v>599</v>
      </c>
    </row>
    <row r="176" spans="2:63" s="11" customFormat="1" ht="22.8" customHeight="1">
      <c r="B176" s="209"/>
      <c r="C176" s="210"/>
      <c r="D176" s="211" t="s">
        <v>79</v>
      </c>
      <c r="E176" s="223" t="s">
        <v>313</v>
      </c>
      <c r="F176" s="223" t="s">
        <v>2153</v>
      </c>
      <c r="G176" s="210"/>
      <c r="H176" s="210"/>
      <c r="I176" s="213"/>
      <c r="J176" s="224">
        <f>BK176</f>
        <v>0</v>
      </c>
      <c r="K176" s="210"/>
      <c r="L176" s="215"/>
      <c r="M176" s="216"/>
      <c r="N176" s="217"/>
      <c r="O176" s="217"/>
      <c r="P176" s="218">
        <f>SUM(P177:P180)</f>
        <v>0</v>
      </c>
      <c r="Q176" s="217"/>
      <c r="R176" s="218">
        <f>SUM(R177:R180)</f>
        <v>0</v>
      </c>
      <c r="S176" s="217"/>
      <c r="T176" s="219">
        <f>SUM(T177:T180)</f>
        <v>0.36</v>
      </c>
      <c r="AR176" s="220" t="s">
        <v>21</v>
      </c>
      <c r="AT176" s="221" t="s">
        <v>79</v>
      </c>
      <c r="AU176" s="221" t="s">
        <v>21</v>
      </c>
      <c r="AY176" s="220" t="s">
        <v>257</v>
      </c>
      <c r="BK176" s="222">
        <f>SUM(BK177:BK180)</f>
        <v>0</v>
      </c>
    </row>
    <row r="177" spans="2:65" s="1" customFormat="1" ht="24" customHeight="1">
      <c r="B177" s="38"/>
      <c r="C177" s="225" t="s">
        <v>594</v>
      </c>
      <c r="D177" s="225" t="s">
        <v>259</v>
      </c>
      <c r="E177" s="226" t="s">
        <v>2154</v>
      </c>
      <c r="F177" s="227" t="s">
        <v>2155</v>
      </c>
      <c r="G177" s="228" t="s">
        <v>773</v>
      </c>
      <c r="H177" s="229">
        <v>4</v>
      </c>
      <c r="I177" s="230"/>
      <c r="J177" s="231">
        <f>ROUND(I177*H177,2)</f>
        <v>0</v>
      </c>
      <c r="K177" s="227" t="s">
        <v>1</v>
      </c>
      <c r="L177" s="43"/>
      <c r="M177" s="232" t="s">
        <v>1</v>
      </c>
      <c r="N177" s="233" t="s">
        <v>45</v>
      </c>
      <c r="O177" s="86"/>
      <c r="P177" s="234">
        <f>O177*H177</f>
        <v>0</v>
      </c>
      <c r="Q177" s="234">
        <v>0</v>
      </c>
      <c r="R177" s="234">
        <f>Q177*H177</f>
        <v>0</v>
      </c>
      <c r="S177" s="234">
        <v>0</v>
      </c>
      <c r="T177" s="235">
        <f>S177*H177</f>
        <v>0</v>
      </c>
      <c r="AR177" s="236" t="s">
        <v>264</v>
      </c>
      <c r="AT177" s="236" t="s">
        <v>259</v>
      </c>
      <c r="AU177" s="236" t="s">
        <v>89</v>
      </c>
      <c r="AY177" s="17" t="s">
        <v>257</v>
      </c>
      <c r="BE177" s="237">
        <f>IF(N177="základní",J177,0)</f>
        <v>0</v>
      </c>
      <c r="BF177" s="237">
        <f>IF(N177="snížená",J177,0)</f>
        <v>0</v>
      </c>
      <c r="BG177" s="237">
        <f>IF(N177="zákl. přenesená",J177,0)</f>
        <v>0</v>
      </c>
      <c r="BH177" s="237">
        <f>IF(N177="sníž. přenesená",J177,0)</f>
        <v>0</v>
      </c>
      <c r="BI177" s="237">
        <f>IF(N177="nulová",J177,0)</f>
        <v>0</v>
      </c>
      <c r="BJ177" s="17" t="s">
        <v>21</v>
      </c>
      <c r="BK177" s="237">
        <f>ROUND(I177*H177,2)</f>
        <v>0</v>
      </c>
      <c r="BL177" s="17" t="s">
        <v>264</v>
      </c>
      <c r="BM177" s="236" t="s">
        <v>2156</v>
      </c>
    </row>
    <row r="178" spans="2:65" s="1" customFormat="1" ht="24" customHeight="1">
      <c r="B178" s="38"/>
      <c r="C178" s="225" t="s">
        <v>599</v>
      </c>
      <c r="D178" s="225" t="s">
        <v>259</v>
      </c>
      <c r="E178" s="226" t="s">
        <v>2157</v>
      </c>
      <c r="F178" s="227" t="s">
        <v>2158</v>
      </c>
      <c r="G178" s="228" t="s">
        <v>773</v>
      </c>
      <c r="H178" s="229">
        <v>1</v>
      </c>
      <c r="I178" s="230"/>
      <c r="J178" s="231">
        <f>ROUND(I178*H178,2)</f>
        <v>0</v>
      </c>
      <c r="K178" s="227" t="s">
        <v>1</v>
      </c>
      <c r="L178" s="43"/>
      <c r="M178" s="232" t="s">
        <v>1</v>
      </c>
      <c r="N178" s="233" t="s">
        <v>45</v>
      </c>
      <c r="O178" s="86"/>
      <c r="P178" s="234">
        <f>O178*H178</f>
        <v>0</v>
      </c>
      <c r="Q178" s="234">
        <v>0</v>
      </c>
      <c r="R178" s="234">
        <f>Q178*H178</f>
        <v>0</v>
      </c>
      <c r="S178" s="234">
        <v>0</v>
      </c>
      <c r="T178" s="235">
        <f>S178*H178</f>
        <v>0</v>
      </c>
      <c r="AR178" s="236" t="s">
        <v>264</v>
      </c>
      <c r="AT178" s="236" t="s">
        <v>259</v>
      </c>
      <c r="AU178" s="236" t="s">
        <v>89</v>
      </c>
      <c r="AY178" s="17" t="s">
        <v>257</v>
      </c>
      <c r="BE178" s="237">
        <f>IF(N178="základní",J178,0)</f>
        <v>0</v>
      </c>
      <c r="BF178" s="237">
        <f>IF(N178="snížená",J178,0)</f>
        <v>0</v>
      </c>
      <c r="BG178" s="237">
        <f>IF(N178="zákl. přenesená",J178,0)</f>
        <v>0</v>
      </c>
      <c r="BH178" s="237">
        <f>IF(N178="sníž. přenesená",J178,0)</f>
        <v>0</v>
      </c>
      <c r="BI178" s="237">
        <f>IF(N178="nulová",J178,0)</f>
        <v>0</v>
      </c>
      <c r="BJ178" s="17" t="s">
        <v>21</v>
      </c>
      <c r="BK178" s="237">
        <f>ROUND(I178*H178,2)</f>
        <v>0</v>
      </c>
      <c r="BL178" s="17" t="s">
        <v>264</v>
      </c>
      <c r="BM178" s="236" t="s">
        <v>2159</v>
      </c>
    </row>
    <row r="179" spans="2:65" s="1" customFormat="1" ht="24" customHeight="1">
      <c r="B179" s="38"/>
      <c r="C179" s="225" t="s">
        <v>604</v>
      </c>
      <c r="D179" s="225" t="s">
        <v>259</v>
      </c>
      <c r="E179" s="226" t="s">
        <v>2160</v>
      </c>
      <c r="F179" s="227" t="s">
        <v>2161</v>
      </c>
      <c r="G179" s="228" t="s">
        <v>773</v>
      </c>
      <c r="H179" s="229">
        <v>1</v>
      </c>
      <c r="I179" s="230"/>
      <c r="J179" s="231">
        <f>ROUND(I179*H179,2)</f>
        <v>0</v>
      </c>
      <c r="K179" s="227" t="s">
        <v>1</v>
      </c>
      <c r="L179" s="43"/>
      <c r="M179" s="232" t="s">
        <v>1</v>
      </c>
      <c r="N179" s="233" t="s">
        <v>45</v>
      </c>
      <c r="O179" s="86"/>
      <c r="P179" s="234">
        <f>O179*H179</f>
        <v>0</v>
      </c>
      <c r="Q179" s="234">
        <v>0</v>
      </c>
      <c r="R179" s="234">
        <f>Q179*H179</f>
        <v>0</v>
      </c>
      <c r="S179" s="234">
        <v>0</v>
      </c>
      <c r="T179" s="235">
        <f>S179*H179</f>
        <v>0</v>
      </c>
      <c r="AR179" s="236" t="s">
        <v>264</v>
      </c>
      <c r="AT179" s="236" t="s">
        <v>259</v>
      </c>
      <c r="AU179" s="236" t="s">
        <v>89</v>
      </c>
      <c r="AY179" s="17" t="s">
        <v>257</v>
      </c>
      <c r="BE179" s="237">
        <f>IF(N179="základní",J179,0)</f>
        <v>0</v>
      </c>
      <c r="BF179" s="237">
        <f>IF(N179="snížená",J179,0)</f>
        <v>0</v>
      </c>
      <c r="BG179" s="237">
        <f>IF(N179="zákl. přenesená",J179,0)</f>
        <v>0</v>
      </c>
      <c r="BH179" s="237">
        <f>IF(N179="sníž. přenesená",J179,0)</f>
        <v>0</v>
      </c>
      <c r="BI179" s="237">
        <f>IF(N179="nulová",J179,0)</f>
        <v>0</v>
      </c>
      <c r="BJ179" s="17" t="s">
        <v>21</v>
      </c>
      <c r="BK179" s="237">
        <f>ROUND(I179*H179,2)</f>
        <v>0</v>
      </c>
      <c r="BL179" s="17" t="s">
        <v>264</v>
      </c>
      <c r="BM179" s="236" t="s">
        <v>2162</v>
      </c>
    </row>
    <row r="180" spans="2:65" s="1" customFormat="1" ht="24" customHeight="1">
      <c r="B180" s="38"/>
      <c r="C180" s="225" t="s">
        <v>608</v>
      </c>
      <c r="D180" s="225" t="s">
        <v>259</v>
      </c>
      <c r="E180" s="226" t="s">
        <v>2163</v>
      </c>
      <c r="F180" s="227" t="s">
        <v>2164</v>
      </c>
      <c r="G180" s="228" t="s">
        <v>661</v>
      </c>
      <c r="H180" s="229">
        <v>4</v>
      </c>
      <c r="I180" s="230"/>
      <c r="J180" s="231">
        <f>ROUND(I180*H180,2)</f>
        <v>0</v>
      </c>
      <c r="K180" s="227" t="s">
        <v>263</v>
      </c>
      <c r="L180" s="43"/>
      <c r="M180" s="232" t="s">
        <v>1</v>
      </c>
      <c r="N180" s="233" t="s">
        <v>45</v>
      </c>
      <c r="O180" s="86"/>
      <c r="P180" s="234">
        <f>O180*H180</f>
        <v>0</v>
      </c>
      <c r="Q180" s="234">
        <v>0</v>
      </c>
      <c r="R180" s="234">
        <f>Q180*H180</f>
        <v>0</v>
      </c>
      <c r="S180" s="234">
        <v>0.09</v>
      </c>
      <c r="T180" s="235">
        <f>S180*H180</f>
        <v>0.36</v>
      </c>
      <c r="AR180" s="236" t="s">
        <v>264</v>
      </c>
      <c r="AT180" s="236" t="s">
        <v>259</v>
      </c>
      <c r="AU180" s="236" t="s">
        <v>89</v>
      </c>
      <c r="AY180" s="17" t="s">
        <v>257</v>
      </c>
      <c r="BE180" s="237">
        <f>IF(N180="základní",J180,0)</f>
        <v>0</v>
      </c>
      <c r="BF180" s="237">
        <f>IF(N180="snížená",J180,0)</f>
        <v>0</v>
      </c>
      <c r="BG180" s="237">
        <f>IF(N180="zákl. přenesená",J180,0)</f>
        <v>0</v>
      </c>
      <c r="BH180" s="237">
        <f>IF(N180="sníž. přenesená",J180,0)</f>
        <v>0</v>
      </c>
      <c r="BI180" s="237">
        <f>IF(N180="nulová",J180,0)</f>
        <v>0</v>
      </c>
      <c r="BJ180" s="17" t="s">
        <v>21</v>
      </c>
      <c r="BK180" s="237">
        <f>ROUND(I180*H180,2)</f>
        <v>0</v>
      </c>
      <c r="BL180" s="17" t="s">
        <v>264</v>
      </c>
      <c r="BM180" s="236" t="s">
        <v>2165</v>
      </c>
    </row>
    <row r="181" spans="2:63" s="11" customFormat="1" ht="25.9" customHeight="1">
      <c r="B181" s="209"/>
      <c r="C181" s="210"/>
      <c r="D181" s="211" t="s">
        <v>79</v>
      </c>
      <c r="E181" s="212" t="s">
        <v>948</v>
      </c>
      <c r="F181" s="212" t="s">
        <v>949</v>
      </c>
      <c r="G181" s="210"/>
      <c r="H181" s="210"/>
      <c r="I181" s="213"/>
      <c r="J181" s="214">
        <f>BK181</f>
        <v>0</v>
      </c>
      <c r="K181" s="210"/>
      <c r="L181" s="215"/>
      <c r="M181" s="216"/>
      <c r="N181" s="217"/>
      <c r="O181" s="217"/>
      <c r="P181" s="218">
        <f>P182</f>
        <v>0</v>
      </c>
      <c r="Q181" s="217"/>
      <c r="R181" s="218">
        <f>R182</f>
        <v>1</v>
      </c>
      <c r="S181" s="217"/>
      <c r="T181" s="219">
        <f>T182</f>
        <v>0</v>
      </c>
      <c r="AR181" s="220" t="s">
        <v>89</v>
      </c>
      <c r="AT181" s="221" t="s">
        <v>79</v>
      </c>
      <c r="AU181" s="221" t="s">
        <v>80</v>
      </c>
      <c r="AY181" s="220" t="s">
        <v>257</v>
      </c>
      <c r="BK181" s="222">
        <f>BK182</f>
        <v>0</v>
      </c>
    </row>
    <row r="182" spans="2:63" s="11" customFormat="1" ht="22.8" customHeight="1">
      <c r="B182" s="209"/>
      <c r="C182" s="210"/>
      <c r="D182" s="211" t="s">
        <v>79</v>
      </c>
      <c r="E182" s="223" t="s">
        <v>1514</v>
      </c>
      <c r="F182" s="223" t="s">
        <v>2166</v>
      </c>
      <c r="G182" s="210"/>
      <c r="H182" s="210"/>
      <c r="I182" s="213"/>
      <c r="J182" s="224">
        <f>BK182</f>
        <v>0</v>
      </c>
      <c r="K182" s="210"/>
      <c r="L182" s="215"/>
      <c r="M182" s="216"/>
      <c r="N182" s="217"/>
      <c r="O182" s="217"/>
      <c r="P182" s="218">
        <f>SUM(P183:P185)</f>
        <v>0</v>
      </c>
      <c r="Q182" s="217"/>
      <c r="R182" s="218">
        <f>SUM(R183:R185)</f>
        <v>1</v>
      </c>
      <c r="S182" s="217"/>
      <c r="T182" s="219">
        <f>SUM(T183:T185)</f>
        <v>0</v>
      </c>
      <c r="AR182" s="220" t="s">
        <v>89</v>
      </c>
      <c r="AT182" s="221" t="s">
        <v>79</v>
      </c>
      <c r="AU182" s="221" t="s">
        <v>21</v>
      </c>
      <c r="AY182" s="220" t="s">
        <v>257</v>
      </c>
      <c r="BK182" s="222">
        <f>SUM(BK183:BK185)</f>
        <v>0</v>
      </c>
    </row>
    <row r="183" spans="2:65" s="1" customFormat="1" ht="24" customHeight="1">
      <c r="B183" s="38"/>
      <c r="C183" s="225" t="s">
        <v>613</v>
      </c>
      <c r="D183" s="225" t="s">
        <v>259</v>
      </c>
      <c r="E183" s="226" t="s">
        <v>2167</v>
      </c>
      <c r="F183" s="227" t="s">
        <v>2168</v>
      </c>
      <c r="G183" s="228" t="s">
        <v>454</v>
      </c>
      <c r="H183" s="229">
        <v>10</v>
      </c>
      <c r="I183" s="230"/>
      <c r="J183" s="231">
        <f>ROUND(I183*H183,2)</f>
        <v>0</v>
      </c>
      <c r="K183" s="227" t="s">
        <v>1</v>
      </c>
      <c r="L183" s="43"/>
      <c r="M183" s="232" t="s">
        <v>1</v>
      </c>
      <c r="N183" s="233" t="s">
        <v>45</v>
      </c>
      <c r="O183" s="86"/>
      <c r="P183" s="234">
        <f>O183*H183</f>
        <v>0</v>
      </c>
      <c r="Q183" s="234">
        <v>0</v>
      </c>
      <c r="R183" s="234">
        <f>Q183*H183</f>
        <v>0</v>
      </c>
      <c r="S183" s="234">
        <v>0</v>
      </c>
      <c r="T183" s="235">
        <f>S183*H183</f>
        <v>0</v>
      </c>
      <c r="AR183" s="236" t="s">
        <v>264</v>
      </c>
      <c r="AT183" s="236" t="s">
        <v>259</v>
      </c>
      <c r="AU183" s="236" t="s">
        <v>89</v>
      </c>
      <c r="AY183" s="17" t="s">
        <v>257</v>
      </c>
      <c r="BE183" s="237">
        <f>IF(N183="základní",J183,0)</f>
        <v>0</v>
      </c>
      <c r="BF183" s="237">
        <f>IF(N183="snížená",J183,0)</f>
        <v>0</v>
      </c>
      <c r="BG183" s="237">
        <f>IF(N183="zákl. přenesená",J183,0)</f>
        <v>0</v>
      </c>
      <c r="BH183" s="237">
        <f>IF(N183="sníž. přenesená",J183,0)</f>
        <v>0</v>
      </c>
      <c r="BI183" s="237">
        <f>IF(N183="nulová",J183,0)</f>
        <v>0</v>
      </c>
      <c r="BJ183" s="17" t="s">
        <v>21</v>
      </c>
      <c r="BK183" s="237">
        <f>ROUND(I183*H183,2)</f>
        <v>0</v>
      </c>
      <c r="BL183" s="17" t="s">
        <v>264</v>
      </c>
      <c r="BM183" s="236" t="s">
        <v>2169</v>
      </c>
    </row>
    <row r="184" spans="2:65" s="1" customFormat="1" ht="24" customHeight="1">
      <c r="B184" s="38"/>
      <c r="C184" s="225" t="s">
        <v>617</v>
      </c>
      <c r="D184" s="225" t="s">
        <v>259</v>
      </c>
      <c r="E184" s="226" t="s">
        <v>2170</v>
      </c>
      <c r="F184" s="227" t="s">
        <v>2171</v>
      </c>
      <c r="G184" s="228" t="s">
        <v>454</v>
      </c>
      <c r="H184" s="229">
        <v>10</v>
      </c>
      <c r="I184" s="230"/>
      <c r="J184" s="231">
        <f>ROUND(I184*H184,2)</f>
        <v>0</v>
      </c>
      <c r="K184" s="227" t="s">
        <v>1</v>
      </c>
      <c r="L184" s="43"/>
      <c r="M184" s="232" t="s">
        <v>1</v>
      </c>
      <c r="N184" s="233" t="s">
        <v>45</v>
      </c>
      <c r="O184" s="86"/>
      <c r="P184" s="234">
        <f>O184*H184</f>
        <v>0</v>
      </c>
      <c r="Q184" s="234">
        <v>0</v>
      </c>
      <c r="R184" s="234">
        <f>Q184*H184</f>
        <v>0</v>
      </c>
      <c r="S184" s="234">
        <v>0</v>
      </c>
      <c r="T184" s="235">
        <f>S184*H184</f>
        <v>0</v>
      </c>
      <c r="AR184" s="236" t="s">
        <v>264</v>
      </c>
      <c r="AT184" s="236" t="s">
        <v>259</v>
      </c>
      <c r="AU184" s="236" t="s">
        <v>89</v>
      </c>
      <c r="AY184" s="17" t="s">
        <v>257</v>
      </c>
      <c r="BE184" s="237">
        <f>IF(N184="základní",J184,0)</f>
        <v>0</v>
      </c>
      <c r="BF184" s="237">
        <f>IF(N184="snížená",J184,0)</f>
        <v>0</v>
      </c>
      <c r="BG184" s="237">
        <f>IF(N184="zákl. přenesená",J184,0)</f>
        <v>0</v>
      </c>
      <c r="BH184" s="237">
        <f>IF(N184="sníž. přenesená",J184,0)</f>
        <v>0</v>
      </c>
      <c r="BI184" s="237">
        <f>IF(N184="nulová",J184,0)</f>
        <v>0</v>
      </c>
      <c r="BJ184" s="17" t="s">
        <v>21</v>
      </c>
      <c r="BK184" s="237">
        <f>ROUND(I184*H184,2)</f>
        <v>0</v>
      </c>
      <c r="BL184" s="17" t="s">
        <v>264</v>
      </c>
      <c r="BM184" s="236" t="s">
        <v>2172</v>
      </c>
    </row>
    <row r="185" spans="2:65" s="1" customFormat="1" ht="16.5" customHeight="1">
      <c r="B185" s="38"/>
      <c r="C185" s="225" t="s">
        <v>622</v>
      </c>
      <c r="D185" s="225" t="s">
        <v>259</v>
      </c>
      <c r="E185" s="226" t="s">
        <v>2173</v>
      </c>
      <c r="F185" s="227" t="s">
        <v>2174</v>
      </c>
      <c r="G185" s="228" t="s">
        <v>773</v>
      </c>
      <c r="H185" s="229">
        <v>1</v>
      </c>
      <c r="I185" s="230"/>
      <c r="J185" s="231">
        <f>ROUND(I185*H185,2)</f>
        <v>0</v>
      </c>
      <c r="K185" s="227" t="s">
        <v>1</v>
      </c>
      <c r="L185" s="43"/>
      <c r="M185" s="295" t="s">
        <v>1</v>
      </c>
      <c r="N185" s="296" t="s">
        <v>45</v>
      </c>
      <c r="O185" s="297"/>
      <c r="P185" s="298">
        <f>O185*H185</f>
        <v>0</v>
      </c>
      <c r="Q185" s="298">
        <v>1</v>
      </c>
      <c r="R185" s="298">
        <f>Q185*H185</f>
        <v>1</v>
      </c>
      <c r="S185" s="298">
        <v>0</v>
      </c>
      <c r="T185" s="299">
        <f>S185*H185</f>
        <v>0</v>
      </c>
      <c r="AR185" s="236" t="s">
        <v>346</v>
      </c>
      <c r="AT185" s="236" t="s">
        <v>259</v>
      </c>
      <c r="AU185" s="236" t="s">
        <v>89</v>
      </c>
      <c r="AY185" s="17" t="s">
        <v>257</v>
      </c>
      <c r="BE185" s="237">
        <f>IF(N185="základní",J185,0)</f>
        <v>0</v>
      </c>
      <c r="BF185" s="237">
        <f>IF(N185="snížená",J185,0)</f>
        <v>0</v>
      </c>
      <c r="BG185" s="237">
        <f>IF(N185="zákl. přenesená",J185,0)</f>
        <v>0</v>
      </c>
      <c r="BH185" s="237">
        <f>IF(N185="sníž. přenesená",J185,0)</f>
        <v>0</v>
      </c>
      <c r="BI185" s="237">
        <f>IF(N185="nulová",J185,0)</f>
        <v>0</v>
      </c>
      <c r="BJ185" s="17" t="s">
        <v>21</v>
      </c>
      <c r="BK185" s="237">
        <f>ROUND(I185*H185,2)</f>
        <v>0</v>
      </c>
      <c r="BL185" s="17" t="s">
        <v>346</v>
      </c>
      <c r="BM185" s="236" t="s">
        <v>2175</v>
      </c>
    </row>
    <row r="186" spans="2:12" s="1" customFormat="1" ht="6.95" customHeight="1">
      <c r="B186" s="61"/>
      <c r="C186" s="62"/>
      <c r="D186" s="62"/>
      <c r="E186" s="62"/>
      <c r="F186" s="62"/>
      <c r="G186" s="62"/>
      <c r="H186" s="62"/>
      <c r="I186" s="175"/>
      <c r="J186" s="62"/>
      <c r="K186" s="62"/>
      <c r="L186" s="43"/>
    </row>
  </sheetData>
  <sheetProtection password="CC35" sheet="1" objects="1" scenarios="1" formatColumns="0" formatRows="0" autoFilter="0"/>
  <autoFilter ref="C121:K18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98</v>
      </c>
    </row>
    <row r="3" spans="2:46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89</v>
      </c>
    </row>
    <row r="4" spans="2:46" ht="24.95" customHeight="1">
      <c r="B4" s="20"/>
      <c r="D4" s="136" t="s">
        <v>105</v>
      </c>
      <c r="L4" s="20"/>
      <c r="M4" s="137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8" t="s">
        <v>16</v>
      </c>
      <c r="L6" s="20"/>
    </row>
    <row r="7" spans="2:12" ht="16.5" customHeight="1">
      <c r="B7" s="20"/>
      <c r="E7" s="139" t="str">
        <f>'Rekapitulace stavby'!K6</f>
        <v>Regenerace pláště budovy MŠ Na Výsluní - 30.10.2019</v>
      </c>
      <c r="F7" s="138"/>
      <c r="G7" s="138"/>
      <c r="H7" s="138"/>
      <c r="L7" s="20"/>
    </row>
    <row r="8" spans="2:12" s="1" customFormat="1" ht="12" customHeight="1">
      <c r="B8" s="43"/>
      <c r="D8" s="138" t="s">
        <v>117</v>
      </c>
      <c r="I8" s="140"/>
      <c r="L8" s="43"/>
    </row>
    <row r="9" spans="2:12" s="1" customFormat="1" ht="36.95" customHeight="1">
      <c r="B9" s="43"/>
      <c r="E9" s="141" t="s">
        <v>2176</v>
      </c>
      <c r="F9" s="1"/>
      <c r="G9" s="1"/>
      <c r="H9" s="1"/>
      <c r="I9" s="140"/>
      <c r="L9" s="43"/>
    </row>
    <row r="10" spans="2:12" s="1" customFormat="1" ht="12">
      <c r="B10" s="43"/>
      <c r="I10" s="140"/>
      <c r="L10" s="43"/>
    </row>
    <row r="11" spans="2:12" s="1" customFormat="1" ht="12" customHeight="1">
      <c r="B11" s="43"/>
      <c r="D11" s="138" t="s">
        <v>19</v>
      </c>
      <c r="F11" s="142" t="s">
        <v>1</v>
      </c>
      <c r="I11" s="143" t="s">
        <v>20</v>
      </c>
      <c r="J11" s="142" t="s">
        <v>1</v>
      </c>
      <c r="L11" s="43"/>
    </row>
    <row r="12" spans="2:12" s="1" customFormat="1" ht="12" customHeight="1">
      <c r="B12" s="43"/>
      <c r="D12" s="138" t="s">
        <v>22</v>
      </c>
      <c r="F12" s="142" t="s">
        <v>23</v>
      </c>
      <c r="I12" s="143" t="s">
        <v>24</v>
      </c>
      <c r="J12" s="144" t="str">
        <f>'Rekapitulace stavby'!AN8</f>
        <v>16. 1. 2019</v>
      </c>
      <c r="L12" s="43"/>
    </row>
    <row r="13" spans="2:12" s="1" customFormat="1" ht="10.8" customHeight="1">
      <c r="B13" s="43"/>
      <c r="I13" s="140"/>
      <c r="L13" s="43"/>
    </row>
    <row r="14" spans="2:12" s="1" customFormat="1" ht="12" customHeight="1">
      <c r="B14" s="43"/>
      <c r="D14" s="138" t="s">
        <v>28</v>
      </c>
      <c r="I14" s="143" t="s">
        <v>29</v>
      </c>
      <c r="J14" s="142" t="s">
        <v>1</v>
      </c>
      <c r="L14" s="43"/>
    </row>
    <row r="15" spans="2:12" s="1" customFormat="1" ht="18" customHeight="1">
      <c r="B15" s="43"/>
      <c r="E15" s="142" t="s">
        <v>30</v>
      </c>
      <c r="I15" s="143" t="s">
        <v>31</v>
      </c>
      <c r="J15" s="142" t="s">
        <v>1</v>
      </c>
      <c r="L15" s="43"/>
    </row>
    <row r="16" spans="2:12" s="1" customFormat="1" ht="6.95" customHeight="1">
      <c r="B16" s="43"/>
      <c r="I16" s="140"/>
      <c r="L16" s="43"/>
    </row>
    <row r="17" spans="2:12" s="1" customFormat="1" ht="12" customHeight="1">
      <c r="B17" s="43"/>
      <c r="D17" s="138" t="s">
        <v>32</v>
      </c>
      <c r="I17" s="143" t="s">
        <v>29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2"/>
      <c r="G18" s="142"/>
      <c r="H18" s="142"/>
      <c r="I18" s="143" t="s">
        <v>31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40"/>
      <c r="L19" s="43"/>
    </row>
    <row r="20" spans="2:12" s="1" customFormat="1" ht="12" customHeight="1">
      <c r="B20" s="43"/>
      <c r="D20" s="138" t="s">
        <v>34</v>
      </c>
      <c r="I20" s="143" t="s">
        <v>29</v>
      </c>
      <c r="J20" s="142" t="s">
        <v>1</v>
      </c>
      <c r="L20" s="43"/>
    </row>
    <row r="21" spans="2:12" s="1" customFormat="1" ht="18" customHeight="1">
      <c r="B21" s="43"/>
      <c r="E21" s="142" t="s">
        <v>35</v>
      </c>
      <c r="I21" s="143" t="s">
        <v>31</v>
      </c>
      <c r="J21" s="142" t="s">
        <v>1</v>
      </c>
      <c r="L21" s="43"/>
    </row>
    <row r="22" spans="2:12" s="1" customFormat="1" ht="6.95" customHeight="1">
      <c r="B22" s="43"/>
      <c r="I22" s="140"/>
      <c r="L22" s="43"/>
    </row>
    <row r="23" spans="2:12" s="1" customFormat="1" ht="12" customHeight="1">
      <c r="B23" s="43"/>
      <c r="D23" s="138" t="s">
        <v>37</v>
      </c>
      <c r="I23" s="143" t="s">
        <v>29</v>
      </c>
      <c r="J23" s="142" t="str">
        <f>IF('Rekapitulace stavby'!AN19="","",'Rekapitulace stavby'!AN19)</f>
        <v/>
      </c>
      <c r="L23" s="43"/>
    </row>
    <row r="24" spans="2:12" s="1" customFormat="1" ht="18" customHeight="1">
      <c r="B24" s="43"/>
      <c r="E24" s="142" t="str">
        <f>IF('Rekapitulace stavby'!E20="","",'Rekapitulace stavby'!E20)</f>
        <v xml:space="preserve"> </v>
      </c>
      <c r="I24" s="143" t="s">
        <v>31</v>
      </c>
      <c r="J24" s="142" t="str">
        <f>IF('Rekapitulace stavby'!AN20="","",'Rekapitulace stavby'!AN20)</f>
        <v/>
      </c>
      <c r="L24" s="43"/>
    </row>
    <row r="25" spans="2:12" s="1" customFormat="1" ht="6.95" customHeight="1">
      <c r="B25" s="43"/>
      <c r="I25" s="140"/>
      <c r="L25" s="43"/>
    </row>
    <row r="26" spans="2:12" s="1" customFormat="1" ht="12" customHeight="1">
      <c r="B26" s="43"/>
      <c r="D26" s="138" t="s">
        <v>39</v>
      </c>
      <c r="I26" s="140"/>
      <c r="L26" s="43"/>
    </row>
    <row r="27" spans="2:12" s="7" customFormat="1" ht="16.5" customHeight="1">
      <c r="B27" s="145"/>
      <c r="E27" s="146" t="s">
        <v>1</v>
      </c>
      <c r="F27" s="146"/>
      <c r="G27" s="146"/>
      <c r="H27" s="146"/>
      <c r="I27" s="147"/>
      <c r="L27" s="145"/>
    </row>
    <row r="28" spans="2:12" s="1" customFormat="1" ht="6.95" customHeight="1">
      <c r="B28" s="43"/>
      <c r="I28" s="140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9"/>
      <c r="J29" s="78"/>
      <c r="K29" s="78"/>
      <c r="L29" s="43"/>
    </row>
    <row r="30" spans="2:12" s="1" customFormat="1" ht="25.4" customHeight="1">
      <c r="B30" s="43"/>
      <c r="D30" s="150" t="s">
        <v>40</v>
      </c>
      <c r="I30" s="140"/>
      <c r="J30" s="151">
        <f>ROUND(J118,2)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9"/>
      <c r="J31" s="78"/>
      <c r="K31" s="78"/>
      <c r="L31" s="43"/>
    </row>
    <row r="32" spans="2:12" s="1" customFormat="1" ht="14.4" customHeight="1">
      <c r="B32" s="43"/>
      <c r="F32" s="152" t="s">
        <v>42</v>
      </c>
      <c r="I32" s="153" t="s">
        <v>41</v>
      </c>
      <c r="J32" s="152" t="s">
        <v>43</v>
      </c>
      <c r="L32" s="43"/>
    </row>
    <row r="33" spans="2:12" s="1" customFormat="1" ht="14.4" customHeight="1">
      <c r="B33" s="43"/>
      <c r="D33" s="154" t="s">
        <v>44</v>
      </c>
      <c r="E33" s="138" t="s">
        <v>45</v>
      </c>
      <c r="F33" s="155">
        <f>ROUND((SUM(BE118:BE125)),2)</f>
        <v>0</v>
      </c>
      <c r="I33" s="156">
        <v>0.21</v>
      </c>
      <c r="J33" s="155">
        <f>ROUND(((SUM(BE118:BE125))*I33),2)</f>
        <v>0</v>
      </c>
      <c r="L33" s="43"/>
    </row>
    <row r="34" spans="2:12" s="1" customFormat="1" ht="14.4" customHeight="1">
      <c r="B34" s="43"/>
      <c r="E34" s="138" t="s">
        <v>46</v>
      </c>
      <c r="F34" s="155">
        <f>ROUND((SUM(BF118:BF125)),2)</f>
        <v>0</v>
      </c>
      <c r="I34" s="156">
        <v>0.15</v>
      </c>
      <c r="J34" s="155">
        <f>ROUND(((SUM(BF118:BF125))*I34),2)</f>
        <v>0</v>
      </c>
      <c r="L34" s="43"/>
    </row>
    <row r="35" spans="2:12" s="1" customFormat="1" ht="14.4" customHeight="1" hidden="1">
      <c r="B35" s="43"/>
      <c r="E35" s="138" t="s">
        <v>47</v>
      </c>
      <c r="F35" s="155">
        <f>ROUND((SUM(BG118:BG125)),2)</f>
        <v>0</v>
      </c>
      <c r="I35" s="156">
        <v>0.21</v>
      </c>
      <c r="J35" s="155">
        <f>0</f>
        <v>0</v>
      </c>
      <c r="L35" s="43"/>
    </row>
    <row r="36" spans="2:12" s="1" customFormat="1" ht="14.4" customHeight="1" hidden="1">
      <c r="B36" s="43"/>
      <c r="E36" s="138" t="s">
        <v>48</v>
      </c>
      <c r="F36" s="155">
        <f>ROUND((SUM(BH118:BH125)),2)</f>
        <v>0</v>
      </c>
      <c r="I36" s="156">
        <v>0.15</v>
      </c>
      <c r="J36" s="155">
        <f>0</f>
        <v>0</v>
      </c>
      <c r="L36" s="43"/>
    </row>
    <row r="37" spans="2:12" s="1" customFormat="1" ht="14.4" customHeight="1" hidden="1">
      <c r="B37" s="43"/>
      <c r="E37" s="138" t="s">
        <v>49</v>
      </c>
      <c r="F37" s="155">
        <f>ROUND((SUM(BI118:BI125)),2)</f>
        <v>0</v>
      </c>
      <c r="I37" s="156">
        <v>0</v>
      </c>
      <c r="J37" s="155">
        <f>0</f>
        <v>0</v>
      </c>
      <c r="L37" s="43"/>
    </row>
    <row r="38" spans="2:12" s="1" customFormat="1" ht="6.95" customHeight="1">
      <c r="B38" s="43"/>
      <c r="I38" s="140"/>
      <c r="L38" s="43"/>
    </row>
    <row r="39" spans="2:12" s="1" customFormat="1" ht="25.4" customHeight="1">
      <c r="B39" s="43"/>
      <c r="C39" s="157"/>
      <c r="D39" s="158" t="s">
        <v>50</v>
      </c>
      <c r="E39" s="159"/>
      <c r="F39" s="159"/>
      <c r="G39" s="160" t="s">
        <v>51</v>
      </c>
      <c r="H39" s="161" t="s">
        <v>52</v>
      </c>
      <c r="I39" s="162"/>
      <c r="J39" s="163">
        <f>SUM(J30:J37)</f>
        <v>0</v>
      </c>
      <c r="K39" s="164"/>
      <c r="L39" s="43"/>
    </row>
    <row r="40" spans="2:12" s="1" customFormat="1" ht="14.4" customHeight="1">
      <c r="B40" s="43"/>
      <c r="I40" s="140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5" t="s">
        <v>53</v>
      </c>
      <c r="E50" s="166"/>
      <c r="F50" s="166"/>
      <c r="G50" s="165" t="s">
        <v>54</v>
      </c>
      <c r="H50" s="166"/>
      <c r="I50" s="167"/>
      <c r="J50" s="166"/>
      <c r="K50" s="166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8" t="s">
        <v>55</v>
      </c>
      <c r="E61" s="169"/>
      <c r="F61" s="170" t="s">
        <v>56</v>
      </c>
      <c r="G61" s="168" t="s">
        <v>55</v>
      </c>
      <c r="H61" s="169"/>
      <c r="I61" s="171"/>
      <c r="J61" s="172" t="s">
        <v>56</v>
      </c>
      <c r="K61" s="169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5" t="s">
        <v>57</v>
      </c>
      <c r="E65" s="166"/>
      <c r="F65" s="166"/>
      <c r="G65" s="165" t="s">
        <v>58</v>
      </c>
      <c r="H65" s="166"/>
      <c r="I65" s="167"/>
      <c r="J65" s="166"/>
      <c r="K65" s="166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8" t="s">
        <v>55</v>
      </c>
      <c r="E76" s="169"/>
      <c r="F76" s="170" t="s">
        <v>56</v>
      </c>
      <c r="G76" s="168" t="s">
        <v>55</v>
      </c>
      <c r="H76" s="169"/>
      <c r="I76" s="171"/>
      <c r="J76" s="172" t="s">
        <v>56</v>
      </c>
      <c r="K76" s="169"/>
      <c r="L76" s="43"/>
    </row>
    <row r="77" spans="2:12" s="1" customFormat="1" ht="14.4" customHeight="1">
      <c r="B77" s="173"/>
      <c r="C77" s="174"/>
      <c r="D77" s="174"/>
      <c r="E77" s="174"/>
      <c r="F77" s="174"/>
      <c r="G77" s="174"/>
      <c r="H77" s="174"/>
      <c r="I77" s="175"/>
      <c r="J77" s="174"/>
      <c r="K77" s="174"/>
      <c r="L77" s="43"/>
    </row>
    <row r="81" spans="2:12" s="1" customFormat="1" ht="6.95" customHeight="1">
      <c r="B81" s="176"/>
      <c r="C81" s="177"/>
      <c r="D81" s="177"/>
      <c r="E81" s="177"/>
      <c r="F81" s="177"/>
      <c r="G81" s="177"/>
      <c r="H81" s="177"/>
      <c r="I81" s="178"/>
      <c r="J81" s="177"/>
      <c r="K81" s="177"/>
      <c r="L81" s="43"/>
    </row>
    <row r="82" spans="2:12" s="1" customFormat="1" ht="24.95" customHeight="1">
      <c r="B82" s="38"/>
      <c r="C82" s="23" t="s">
        <v>207</v>
      </c>
      <c r="D82" s="39"/>
      <c r="E82" s="39"/>
      <c r="F82" s="39"/>
      <c r="G82" s="39"/>
      <c r="H82" s="39"/>
      <c r="I82" s="140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40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40"/>
      <c r="J84" s="39"/>
      <c r="K84" s="39"/>
      <c r="L84" s="43"/>
    </row>
    <row r="85" spans="2:12" s="1" customFormat="1" ht="16.5" customHeight="1">
      <c r="B85" s="38"/>
      <c r="C85" s="39"/>
      <c r="D85" s="39"/>
      <c r="E85" s="179" t="str">
        <f>E7</f>
        <v>Regenerace pláště budovy MŠ Na Výsluní - 30.10.2019</v>
      </c>
      <c r="F85" s="32"/>
      <c r="G85" s="32"/>
      <c r="H85" s="32"/>
      <c r="I85" s="140"/>
      <c r="J85" s="39"/>
      <c r="K85" s="39"/>
      <c r="L85" s="43"/>
    </row>
    <row r="86" spans="2:12" s="1" customFormat="1" ht="12" customHeight="1">
      <c r="B86" s="38"/>
      <c r="C86" s="32" t="s">
        <v>117</v>
      </c>
      <c r="D86" s="39"/>
      <c r="E86" s="39"/>
      <c r="F86" s="39"/>
      <c r="G86" s="39"/>
      <c r="H86" s="39"/>
      <c r="I86" s="140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 xml:space="preserve">04 - Ostatní a vedlejší náklady - vzduchotechnika </v>
      </c>
      <c r="F87" s="39"/>
      <c r="G87" s="39"/>
      <c r="H87" s="39"/>
      <c r="I87" s="140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40"/>
      <c r="J88" s="39"/>
      <c r="K88" s="39"/>
      <c r="L88" s="43"/>
    </row>
    <row r="89" spans="2:12" s="1" customFormat="1" ht="12" customHeight="1">
      <c r="B89" s="38"/>
      <c r="C89" s="32" t="s">
        <v>22</v>
      </c>
      <c r="D89" s="39"/>
      <c r="E89" s="39"/>
      <c r="F89" s="27" t="str">
        <f>F12</f>
        <v>p.č.st.5825/253,k.ú. Česká Lípa</v>
      </c>
      <c r="G89" s="39"/>
      <c r="H89" s="39"/>
      <c r="I89" s="143" t="s">
        <v>24</v>
      </c>
      <c r="J89" s="74" t="str">
        <f>IF(J12="","",J12)</f>
        <v>16. 1. 2019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40"/>
      <c r="J90" s="39"/>
      <c r="K90" s="39"/>
      <c r="L90" s="43"/>
    </row>
    <row r="91" spans="2:12" s="1" customFormat="1" ht="43.05" customHeight="1">
      <c r="B91" s="38"/>
      <c r="C91" s="32" t="s">
        <v>28</v>
      </c>
      <c r="D91" s="39"/>
      <c r="E91" s="39"/>
      <c r="F91" s="27" t="str">
        <f>E15</f>
        <v>Město Česká Lípa,Náměstí T.G.Masaryka 1,Česká Lípa</v>
      </c>
      <c r="G91" s="39"/>
      <c r="H91" s="39"/>
      <c r="I91" s="143" t="s">
        <v>34</v>
      </c>
      <c r="J91" s="36" t="str">
        <f>E21</f>
        <v>Projecticon s.r.o.,A.Kopeckého 151,Nový Hrádek</v>
      </c>
      <c r="K91" s="39"/>
      <c r="L91" s="43"/>
    </row>
    <row r="92" spans="2:12" s="1" customFormat="1" ht="15.15" customHeight="1">
      <c r="B92" s="38"/>
      <c r="C92" s="32" t="s">
        <v>32</v>
      </c>
      <c r="D92" s="39"/>
      <c r="E92" s="39"/>
      <c r="F92" s="27" t="str">
        <f>IF(E18="","",E18)</f>
        <v>Vyplň údaj</v>
      </c>
      <c r="G92" s="39"/>
      <c r="H92" s="39"/>
      <c r="I92" s="143" t="s">
        <v>37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40"/>
      <c r="J93" s="39"/>
      <c r="K93" s="39"/>
      <c r="L93" s="43"/>
    </row>
    <row r="94" spans="2:12" s="1" customFormat="1" ht="29.25" customHeight="1">
      <c r="B94" s="38"/>
      <c r="C94" s="180" t="s">
        <v>208</v>
      </c>
      <c r="D94" s="181"/>
      <c r="E94" s="181"/>
      <c r="F94" s="181"/>
      <c r="G94" s="181"/>
      <c r="H94" s="181"/>
      <c r="I94" s="182"/>
      <c r="J94" s="183" t="s">
        <v>209</v>
      </c>
      <c r="K94" s="181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40"/>
      <c r="J95" s="39"/>
      <c r="K95" s="39"/>
      <c r="L95" s="43"/>
    </row>
    <row r="96" spans="2:47" s="1" customFormat="1" ht="22.8" customHeight="1">
      <c r="B96" s="38"/>
      <c r="C96" s="184" t="s">
        <v>210</v>
      </c>
      <c r="D96" s="39"/>
      <c r="E96" s="39"/>
      <c r="F96" s="39"/>
      <c r="G96" s="39"/>
      <c r="H96" s="39"/>
      <c r="I96" s="140"/>
      <c r="J96" s="105">
        <f>J118</f>
        <v>0</v>
      </c>
      <c r="K96" s="39"/>
      <c r="L96" s="43"/>
      <c r="AU96" s="17" t="s">
        <v>211</v>
      </c>
    </row>
    <row r="97" spans="2:12" s="8" customFormat="1" ht="24.95" customHeight="1">
      <c r="B97" s="185"/>
      <c r="C97" s="186"/>
      <c r="D97" s="187" t="s">
        <v>1980</v>
      </c>
      <c r="E97" s="188"/>
      <c r="F97" s="188"/>
      <c r="G97" s="188"/>
      <c r="H97" s="188"/>
      <c r="I97" s="189"/>
      <c r="J97" s="190">
        <f>J119</f>
        <v>0</v>
      </c>
      <c r="K97" s="186"/>
      <c r="L97" s="191"/>
    </row>
    <row r="98" spans="2:12" s="9" customFormat="1" ht="19.9" customHeight="1">
      <c r="B98" s="192"/>
      <c r="C98" s="193"/>
      <c r="D98" s="194" t="s">
        <v>1981</v>
      </c>
      <c r="E98" s="195"/>
      <c r="F98" s="195"/>
      <c r="G98" s="195"/>
      <c r="H98" s="195"/>
      <c r="I98" s="196"/>
      <c r="J98" s="197">
        <f>J120</f>
        <v>0</v>
      </c>
      <c r="K98" s="193"/>
      <c r="L98" s="198"/>
    </row>
    <row r="99" spans="2:12" s="1" customFormat="1" ht="21.8" customHeight="1">
      <c r="B99" s="38"/>
      <c r="C99" s="39"/>
      <c r="D99" s="39"/>
      <c r="E99" s="39"/>
      <c r="F99" s="39"/>
      <c r="G99" s="39"/>
      <c r="H99" s="39"/>
      <c r="I99" s="140"/>
      <c r="J99" s="39"/>
      <c r="K99" s="39"/>
      <c r="L99" s="43"/>
    </row>
    <row r="100" spans="2:12" s="1" customFormat="1" ht="6.95" customHeight="1">
      <c r="B100" s="61"/>
      <c r="C100" s="62"/>
      <c r="D100" s="62"/>
      <c r="E100" s="62"/>
      <c r="F100" s="62"/>
      <c r="G100" s="62"/>
      <c r="H100" s="62"/>
      <c r="I100" s="175"/>
      <c r="J100" s="62"/>
      <c r="K100" s="62"/>
      <c r="L100" s="43"/>
    </row>
    <row r="104" spans="2:12" s="1" customFormat="1" ht="6.95" customHeight="1">
      <c r="B104" s="63"/>
      <c r="C104" s="64"/>
      <c r="D104" s="64"/>
      <c r="E104" s="64"/>
      <c r="F104" s="64"/>
      <c r="G104" s="64"/>
      <c r="H104" s="64"/>
      <c r="I104" s="178"/>
      <c r="J104" s="64"/>
      <c r="K104" s="64"/>
      <c r="L104" s="43"/>
    </row>
    <row r="105" spans="2:12" s="1" customFormat="1" ht="24.95" customHeight="1">
      <c r="B105" s="38"/>
      <c r="C105" s="23" t="s">
        <v>242</v>
      </c>
      <c r="D105" s="39"/>
      <c r="E105" s="39"/>
      <c r="F105" s="39"/>
      <c r="G105" s="39"/>
      <c r="H105" s="39"/>
      <c r="I105" s="140"/>
      <c r="J105" s="39"/>
      <c r="K105" s="39"/>
      <c r="L105" s="43"/>
    </row>
    <row r="106" spans="2:12" s="1" customFormat="1" ht="6.95" customHeight="1">
      <c r="B106" s="38"/>
      <c r="C106" s="39"/>
      <c r="D106" s="39"/>
      <c r="E106" s="39"/>
      <c r="F106" s="39"/>
      <c r="G106" s="39"/>
      <c r="H106" s="39"/>
      <c r="I106" s="140"/>
      <c r="J106" s="39"/>
      <c r="K106" s="39"/>
      <c r="L106" s="43"/>
    </row>
    <row r="107" spans="2:12" s="1" customFormat="1" ht="12" customHeight="1">
      <c r="B107" s="38"/>
      <c r="C107" s="32" t="s">
        <v>16</v>
      </c>
      <c r="D107" s="39"/>
      <c r="E107" s="39"/>
      <c r="F107" s="39"/>
      <c r="G107" s="39"/>
      <c r="H107" s="39"/>
      <c r="I107" s="140"/>
      <c r="J107" s="39"/>
      <c r="K107" s="39"/>
      <c r="L107" s="43"/>
    </row>
    <row r="108" spans="2:12" s="1" customFormat="1" ht="16.5" customHeight="1">
      <c r="B108" s="38"/>
      <c r="C108" s="39"/>
      <c r="D108" s="39"/>
      <c r="E108" s="179" t="str">
        <f>E7</f>
        <v>Regenerace pláště budovy MŠ Na Výsluní - 30.10.2019</v>
      </c>
      <c r="F108" s="32"/>
      <c r="G108" s="32"/>
      <c r="H108" s="32"/>
      <c r="I108" s="140"/>
      <c r="J108" s="39"/>
      <c r="K108" s="39"/>
      <c r="L108" s="43"/>
    </row>
    <row r="109" spans="2:12" s="1" customFormat="1" ht="12" customHeight="1">
      <c r="B109" s="38"/>
      <c r="C109" s="32" t="s">
        <v>117</v>
      </c>
      <c r="D109" s="39"/>
      <c r="E109" s="39"/>
      <c r="F109" s="39"/>
      <c r="G109" s="39"/>
      <c r="H109" s="39"/>
      <c r="I109" s="140"/>
      <c r="J109" s="39"/>
      <c r="K109" s="39"/>
      <c r="L109" s="43"/>
    </row>
    <row r="110" spans="2:12" s="1" customFormat="1" ht="16.5" customHeight="1">
      <c r="B110" s="38"/>
      <c r="C110" s="39"/>
      <c r="D110" s="39"/>
      <c r="E110" s="71" t="str">
        <f>E9</f>
        <v xml:space="preserve">04 - Ostatní a vedlejší náklady - vzduchotechnika </v>
      </c>
      <c r="F110" s="39"/>
      <c r="G110" s="39"/>
      <c r="H110" s="39"/>
      <c r="I110" s="140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40"/>
      <c r="J111" s="39"/>
      <c r="K111" s="39"/>
      <c r="L111" s="43"/>
    </row>
    <row r="112" spans="2:12" s="1" customFormat="1" ht="12" customHeight="1">
      <c r="B112" s="38"/>
      <c r="C112" s="32" t="s">
        <v>22</v>
      </c>
      <c r="D112" s="39"/>
      <c r="E112" s="39"/>
      <c r="F112" s="27" t="str">
        <f>F12</f>
        <v>p.č.st.5825/253,k.ú. Česká Lípa</v>
      </c>
      <c r="G112" s="39"/>
      <c r="H112" s="39"/>
      <c r="I112" s="143" t="s">
        <v>24</v>
      </c>
      <c r="J112" s="74" t="str">
        <f>IF(J12="","",J12)</f>
        <v>16. 1. 2019</v>
      </c>
      <c r="K112" s="39"/>
      <c r="L112" s="43"/>
    </row>
    <row r="113" spans="2:12" s="1" customFormat="1" ht="6.95" customHeight="1">
      <c r="B113" s="38"/>
      <c r="C113" s="39"/>
      <c r="D113" s="39"/>
      <c r="E113" s="39"/>
      <c r="F113" s="39"/>
      <c r="G113" s="39"/>
      <c r="H113" s="39"/>
      <c r="I113" s="140"/>
      <c r="J113" s="39"/>
      <c r="K113" s="39"/>
      <c r="L113" s="43"/>
    </row>
    <row r="114" spans="2:12" s="1" customFormat="1" ht="43.05" customHeight="1">
      <c r="B114" s="38"/>
      <c r="C114" s="32" t="s">
        <v>28</v>
      </c>
      <c r="D114" s="39"/>
      <c r="E114" s="39"/>
      <c r="F114" s="27" t="str">
        <f>E15</f>
        <v>Město Česká Lípa,Náměstí T.G.Masaryka 1,Česká Lípa</v>
      </c>
      <c r="G114" s="39"/>
      <c r="H114" s="39"/>
      <c r="I114" s="143" t="s">
        <v>34</v>
      </c>
      <c r="J114" s="36" t="str">
        <f>E21</f>
        <v>Projecticon s.r.o.,A.Kopeckého 151,Nový Hrádek</v>
      </c>
      <c r="K114" s="39"/>
      <c r="L114" s="43"/>
    </row>
    <row r="115" spans="2:12" s="1" customFormat="1" ht="15.15" customHeight="1">
      <c r="B115" s="38"/>
      <c r="C115" s="32" t="s">
        <v>32</v>
      </c>
      <c r="D115" s="39"/>
      <c r="E115" s="39"/>
      <c r="F115" s="27" t="str">
        <f>IF(E18="","",E18)</f>
        <v>Vyplň údaj</v>
      </c>
      <c r="G115" s="39"/>
      <c r="H115" s="39"/>
      <c r="I115" s="143" t="s">
        <v>37</v>
      </c>
      <c r="J115" s="36" t="str">
        <f>E24</f>
        <v xml:space="preserve"> </v>
      </c>
      <c r="K115" s="39"/>
      <c r="L115" s="43"/>
    </row>
    <row r="116" spans="2:12" s="1" customFormat="1" ht="10.3" customHeight="1">
      <c r="B116" s="38"/>
      <c r="C116" s="39"/>
      <c r="D116" s="39"/>
      <c r="E116" s="39"/>
      <c r="F116" s="39"/>
      <c r="G116" s="39"/>
      <c r="H116" s="39"/>
      <c r="I116" s="140"/>
      <c r="J116" s="39"/>
      <c r="K116" s="39"/>
      <c r="L116" s="43"/>
    </row>
    <row r="117" spans="2:20" s="10" customFormat="1" ht="29.25" customHeight="1">
      <c r="B117" s="199"/>
      <c r="C117" s="200" t="s">
        <v>243</v>
      </c>
      <c r="D117" s="201" t="s">
        <v>65</v>
      </c>
      <c r="E117" s="201" t="s">
        <v>61</v>
      </c>
      <c r="F117" s="201" t="s">
        <v>62</v>
      </c>
      <c r="G117" s="201" t="s">
        <v>244</v>
      </c>
      <c r="H117" s="201" t="s">
        <v>245</v>
      </c>
      <c r="I117" s="202" t="s">
        <v>246</v>
      </c>
      <c r="J117" s="201" t="s">
        <v>209</v>
      </c>
      <c r="K117" s="203" t="s">
        <v>247</v>
      </c>
      <c r="L117" s="204"/>
      <c r="M117" s="95" t="s">
        <v>1</v>
      </c>
      <c r="N117" s="96" t="s">
        <v>44</v>
      </c>
      <c r="O117" s="96" t="s">
        <v>248</v>
      </c>
      <c r="P117" s="96" t="s">
        <v>249</v>
      </c>
      <c r="Q117" s="96" t="s">
        <v>250</v>
      </c>
      <c r="R117" s="96" t="s">
        <v>251</v>
      </c>
      <c r="S117" s="96" t="s">
        <v>252</v>
      </c>
      <c r="T117" s="97" t="s">
        <v>253</v>
      </c>
    </row>
    <row r="118" spans="2:63" s="1" customFormat="1" ht="22.8" customHeight="1">
      <c r="B118" s="38"/>
      <c r="C118" s="102" t="s">
        <v>254</v>
      </c>
      <c r="D118" s="39"/>
      <c r="E118" s="39"/>
      <c r="F118" s="39"/>
      <c r="G118" s="39"/>
      <c r="H118" s="39"/>
      <c r="I118" s="140"/>
      <c r="J118" s="205">
        <f>BK118</f>
        <v>0</v>
      </c>
      <c r="K118" s="39"/>
      <c r="L118" s="43"/>
      <c r="M118" s="98"/>
      <c r="N118" s="99"/>
      <c r="O118" s="99"/>
      <c r="P118" s="206">
        <f>P119</f>
        <v>0</v>
      </c>
      <c r="Q118" s="99"/>
      <c r="R118" s="206">
        <f>R119</f>
        <v>0</v>
      </c>
      <c r="S118" s="99"/>
      <c r="T118" s="207">
        <f>T119</f>
        <v>0</v>
      </c>
      <c r="AT118" s="17" t="s">
        <v>79</v>
      </c>
      <c r="AU118" s="17" t="s">
        <v>211</v>
      </c>
      <c r="BK118" s="208">
        <f>BK119</f>
        <v>0</v>
      </c>
    </row>
    <row r="119" spans="2:63" s="11" customFormat="1" ht="25.9" customHeight="1">
      <c r="B119" s="209"/>
      <c r="C119" s="210"/>
      <c r="D119" s="211" t="s">
        <v>79</v>
      </c>
      <c r="E119" s="212" t="s">
        <v>1983</v>
      </c>
      <c r="F119" s="212" t="s">
        <v>1984</v>
      </c>
      <c r="G119" s="210"/>
      <c r="H119" s="210"/>
      <c r="I119" s="213"/>
      <c r="J119" s="214">
        <f>BK119</f>
        <v>0</v>
      </c>
      <c r="K119" s="210"/>
      <c r="L119" s="215"/>
      <c r="M119" s="216"/>
      <c r="N119" s="217"/>
      <c r="O119" s="217"/>
      <c r="P119" s="218">
        <f>P120</f>
        <v>0</v>
      </c>
      <c r="Q119" s="217"/>
      <c r="R119" s="218">
        <f>R120</f>
        <v>0</v>
      </c>
      <c r="S119" s="217"/>
      <c r="T119" s="219">
        <f>T120</f>
        <v>0</v>
      </c>
      <c r="AR119" s="220" t="s">
        <v>293</v>
      </c>
      <c r="AT119" s="221" t="s">
        <v>79</v>
      </c>
      <c r="AU119" s="221" t="s">
        <v>80</v>
      </c>
      <c r="AY119" s="220" t="s">
        <v>257</v>
      </c>
      <c r="BK119" s="222">
        <f>BK120</f>
        <v>0</v>
      </c>
    </row>
    <row r="120" spans="2:63" s="11" customFormat="1" ht="22.8" customHeight="1">
      <c r="B120" s="209"/>
      <c r="C120" s="210"/>
      <c r="D120" s="211" t="s">
        <v>79</v>
      </c>
      <c r="E120" s="223" t="s">
        <v>1985</v>
      </c>
      <c r="F120" s="223" t="s">
        <v>1986</v>
      </c>
      <c r="G120" s="210"/>
      <c r="H120" s="210"/>
      <c r="I120" s="213"/>
      <c r="J120" s="224">
        <f>BK120</f>
        <v>0</v>
      </c>
      <c r="K120" s="210"/>
      <c r="L120" s="215"/>
      <c r="M120" s="216"/>
      <c r="N120" s="217"/>
      <c r="O120" s="217"/>
      <c r="P120" s="218">
        <f>SUM(P121:P125)</f>
        <v>0</v>
      </c>
      <c r="Q120" s="217"/>
      <c r="R120" s="218">
        <f>SUM(R121:R125)</f>
        <v>0</v>
      </c>
      <c r="S120" s="217"/>
      <c r="T120" s="219">
        <f>SUM(T121:T125)</f>
        <v>0</v>
      </c>
      <c r="AR120" s="220" t="s">
        <v>293</v>
      </c>
      <c r="AT120" s="221" t="s">
        <v>79</v>
      </c>
      <c r="AU120" s="221" t="s">
        <v>21</v>
      </c>
      <c r="AY120" s="220" t="s">
        <v>257</v>
      </c>
      <c r="BK120" s="222">
        <f>SUM(BK121:BK125)</f>
        <v>0</v>
      </c>
    </row>
    <row r="121" spans="2:65" s="1" customFormat="1" ht="24" customHeight="1">
      <c r="B121" s="38"/>
      <c r="C121" s="225" t="s">
        <v>21</v>
      </c>
      <c r="D121" s="225" t="s">
        <v>259</v>
      </c>
      <c r="E121" s="226" t="s">
        <v>1987</v>
      </c>
      <c r="F121" s="227" t="s">
        <v>1988</v>
      </c>
      <c r="G121" s="228" t="s">
        <v>773</v>
      </c>
      <c r="H121" s="229">
        <v>1</v>
      </c>
      <c r="I121" s="230"/>
      <c r="J121" s="231">
        <f>ROUND(I121*H121,2)</f>
        <v>0</v>
      </c>
      <c r="K121" s="227" t="s">
        <v>1</v>
      </c>
      <c r="L121" s="43"/>
      <c r="M121" s="232" t="s">
        <v>1</v>
      </c>
      <c r="N121" s="233" t="s">
        <v>45</v>
      </c>
      <c r="O121" s="86"/>
      <c r="P121" s="234">
        <f>O121*H121</f>
        <v>0</v>
      </c>
      <c r="Q121" s="234">
        <v>0</v>
      </c>
      <c r="R121" s="234">
        <f>Q121*H121</f>
        <v>0</v>
      </c>
      <c r="S121" s="234">
        <v>0</v>
      </c>
      <c r="T121" s="235">
        <f>S121*H121</f>
        <v>0</v>
      </c>
      <c r="AR121" s="236" t="s">
        <v>1989</v>
      </c>
      <c r="AT121" s="236" t="s">
        <v>259</v>
      </c>
      <c r="AU121" s="236" t="s">
        <v>89</v>
      </c>
      <c r="AY121" s="17" t="s">
        <v>257</v>
      </c>
      <c r="BE121" s="237">
        <f>IF(N121="základní",J121,0)</f>
        <v>0</v>
      </c>
      <c r="BF121" s="237">
        <f>IF(N121="snížená",J121,0)</f>
        <v>0</v>
      </c>
      <c r="BG121" s="237">
        <f>IF(N121="zákl. přenesená",J121,0)</f>
        <v>0</v>
      </c>
      <c r="BH121" s="237">
        <f>IF(N121="sníž. přenesená",J121,0)</f>
        <v>0</v>
      </c>
      <c r="BI121" s="237">
        <f>IF(N121="nulová",J121,0)</f>
        <v>0</v>
      </c>
      <c r="BJ121" s="17" t="s">
        <v>21</v>
      </c>
      <c r="BK121" s="237">
        <f>ROUND(I121*H121,2)</f>
        <v>0</v>
      </c>
      <c r="BL121" s="17" t="s">
        <v>1989</v>
      </c>
      <c r="BM121" s="236" t="s">
        <v>1990</v>
      </c>
    </row>
    <row r="122" spans="2:65" s="1" customFormat="1" ht="24" customHeight="1">
      <c r="B122" s="38"/>
      <c r="C122" s="225" t="s">
        <v>89</v>
      </c>
      <c r="D122" s="225" t="s">
        <v>259</v>
      </c>
      <c r="E122" s="226" t="s">
        <v>2177</v>
      </c>
      <c r="F122" s="227" t="s">
        <v>2178</v>
      </c>
      <c r="G122" s="228" t="s">
        <v>773</v>
      </c>
      <c r="H122" s="229">
        <v>1</v>
      </c>
      <c r="I122" s="230"/>
      <c r="J122" s="231">
        <f>ROUND(I122*H122,2)</f>
        <v>0</v>
      </c>
      <c r="K122" s="227" t="s">
        <v>1</v>
      </c>
      <c r="L122" s="43"/>
      <c r="M122" s="232" t="s">
        <v>1</v>
      </c>
      <c r="N122" s="233" t="s">
        <v>45</v>
      </c>
      <c r="O122" s="86"/>
      <c r="P122" s="234">
        <f>O122*H122</f>
        <v>0</v>
      </c>
      <c r="Q122" s="234">
        <v>0</v>
      </c>
      <c r="R122" s="234">
        <f>Q122*H122</f>
        <v>0</v>
      </c>
      <c r="S122" s="234">
        <v>0</v>
      </c>
      <c r="T122" s="235">
        <f>S122*H122</f>
        <v>0</v>
      </c>
      <c r="AR122" s="236" t="s">
        <v>1989</v>
      </c>
      <c r="AT122" s="236" t="s">
        <v>259</v>
      </c>
      <c r="AU122" s="236" t="s">
        <v>89</v>
      </c>
      <c r="AY122" s="17" t="s">
        <v>257</v>
      </c>
      <c r="BE122" s="237">
        <f>IF(N122="základní",J122,0)</f>
        <v>0</v>
      </c>
      <c r="BF122" s="237">
        <f>IF(N122="snížená",J122,0)</f>
        <v>0</v>
      </c>
      <c r="BG122" s="237">
        <f>IF(N122="zákl. přenesená",J122,0)</f>
        <v>0</v>
      </c>
      <c r="BH122" s="237">
        <f>IF(N122="sníž. přenesená",J122,0)</f>
        <v>0</v>
      </c>
      <c r="BI122" s="237">
        <f>IF(N122="nulová",J122,0)</f>
        <v>0</v>
      </c>
      <c r="BJ122" s="17" t="s">
        <v>21</v>
      </c>
      <c r="BK122" s="237">
        <f>ROUND(I122*H122,2)</f>
        <v>0</v>
      </c>
      <c r="BL122" s="17" t="s">
        <v>1989</v>
      </c>
      <c r="BM122" s="236" t="s">
        <v>2179</v>
      </c>
    </row>
    <row r="123" spans="2:65" s="1" customFormat="1" ht="16.5" customHeight="1">
      <c r="B123" s="38"/>
      <c r="C123" s="225" t="s">
        <v>130</v>
      </c>
      <c r="D123" s="225" t="s">
        <v>259</v>
      </c>
      <c r="E123" s="226" t="s">
        <v>2180</v>
      </c>
      <c r="F123" s="227" t="s">
        <v>2181</v>
      </c>
      <c r="G123" s="228" t="s">
        <v>773</v>
      </c>
      <c r="H123" s="229">
        <v>1</v>
      </c>
      <c r="I123" s="230"/>
      <c r="J123" s="231">
        <f>ROUND(I123*H123,2)</f>
        <v>0</v>
      </c>
      <c r="K123" s="227" t="s">
        <v>1</v>
      </c>
      <c r="L123" s="43"/>
      <c r="M123" s="232" t="s">
        <v>1</v>
      </c>
      <c r="N123" s="233" t="s">
        <v>45</v>
      </c>
      <c r="O123" s="86"/>
      <c r="P123" s="234">
        <f>O123*H123</f>
        <v>0</v>
      </c>
      <c r="Q123" s="234">
        <v>0</v>
      </c>
      <c r="R123" s="234">
        <f>Q123*H123</f>
        <v>0</v>
      </c>
      <c r="S123" s="234">
        <v>0</v>
      </c>
      <c r="T123" s="235">
        <f>S123*H123</f>
        <v>0</v>
      </c>
      <c r="AR123" s="236" t="s">
        <v>1989</v>
      </c>
      <c r="AT123" s="236" t="s">
        <v>259</v>
      </c>
      <c r="AU123" s="236" t="s">
        <v>89</v>
      </c>
      <c r="AY123" s="17" t="s">
        <v>257</v>
      </c>
      <c r="BE123" s="237">
        <f>IF(N123="základní",J123,0)</f>
        <v>0</v>
      </c>
      <c r="BF123" s="237">
        <f>IF(N123="snížená",J123,0)</f>
        <v>0</v>
      </c>
      <c r="BG123" s="237">
        <f>IF(N123="zákl. přenesená",J123,0)</f>
        <v>0</v>
      </c>
      <c r="BH123" s="237">
        <f>IF(N123="sníž. přenesená",J123,0)</f>
        <v>0</v>
      </c>
      <c r="BI123" s="237">
        <f>IF(N123="nulová",J123,0)</f>
        <v>0</v>
      </c>
      <c r="BJ123" s="17" t="s">
        <v>21</v>
      </c>
      <c r="BK123" s="237">
        <f>ROUND(I123*H123,2)</f>
        <v>0</v>
      </c>
      <c r="BL123" s="17" t="s">
        <v>1989</v>
      </c>
      <c r="BM123" s="236" t="s">
        <v>1993</v>
      </c>
    </row>
    <row r="124" spans="2:65" s="1" customFormat="1" ht="16.5" customHeight="1">
      <c r="B124" s="38"/>
      <c r="C124" s="225" t="s">
        <v>264</v>
      </c>
      <c r="D124" s="225" t="s">
        <v>259</v>
      </c>
      <c r="E124" s="226" t="s">
        <v>2182</v>
      </c>
      <c r="F124" s="227" t="s">
        <v>2183</v>
      </c>
      <c r="G124" s="228" t="s">
        <v>773</v>
      </c>
      <c r="H124" s="229">
        <v>1</v>
      </c>
      <c r="I124" s="230"/>
      <c r="J124" s="231">
        <f>ROUND(I124*H124,2)</f>
        <v>0</v>
      </c>
      <c r="K124" s="227" t="s">
        <v>1</v>
      </c>
      <c r="L124" s="43"/>
      <c r="M124" s="232" t="s">
        <v>1</v>
      </c>
      <c r="N124" s="233" t="s">
        <v>45</v>
      </c>
      <c r="O124" s="86"/>
      <c r="P124" s="234">
        <f>O124*H124</f>
        <v>0</v>
      </c>
      <c r="Q124" s="234">
        <v>0</v>
      </c>
      <c r="R124" s="234">
        <f>Q124*H124</f>
        <v>0</v>
      </c>
      <c r="S124" s="234">
        <v>0</v>
      </c>
      <c r="T124" s="235">
        <f>S124*H124</f>
        <v>0</v>
      </c>
      <c r="AR124" s="236" t="s">
        <v>1989</v>
      </c>
      <c r="AT124" s="236" t="s">
        <v>259</v>
      </c>
      <c r="AU124" s="236" t="s">
        <v>89</v>
      </c>
      <c r="AY124" s="17" t="s">
        <v>257</v>
      </c>
      <c r="BE124" s="237">
        <f>IF(N124="základní",J124,0)</f>
        <v>0</v>
      </c>
      <c r="BF124" s="237">
        <f>IF(N124="snížená",J124,0)</f>
        <v>0</v>
      </c>
      <c r="BG124" s="237">
        <f>IF(N124="zákl. přenesená",J124,0)</f>
        <v>0</v>
      </c>
      <c r="BH124" s="237">
        <f>IF(N124="sníž. přenesená",J124,0)</f>
        <v>0</v>
      </c>
      <c r="BI124" s="237">
        <f>IF(N124="nulová",J124,0)</f>
        <v>0</v>
      </c>
      <c r="BJ124" s="17" t="s">
        <v>21</v>
      </c>
      <c r="BK124" s="237">
        <f>ROUND(I124*H124,2)</f>
        <v>0</v>
      </c>
      <c r="BL124" s="17" t="s">
        <v>1989</v>
      </c>
      <c r="BM124" s="236" t="s">
        <v>2184</v>
      </c>
    </row>
    <row r="125" spans="2:65" s="1" customFormat="1" ht="16.5" customHeight="1">
      <c r="B125" s="38"/>
      <c r="C125" s="225" t="s">
        <v>293</v>
      </c>
      <c r="D125" s="225" t="s">
        <v>259</v>
      </c>
      <c r="E125" s="226" t="s">
        <v>2185</v>
      </c>
      <c r="F125" s="227" t="s">
        <v>2186</v>
      </c>
      <c r="G125" s="228" t="s">
        <v>773</v>
      </c>
      <c r="H125" s="229">
        <v>1</v>
      </c>
      <c r="I125" s="230"/>
      <c r="J125" s="231">
        <f>ROUND(I125*H125,2)</f>
        <v>0</v>
      </c>
      <c r="K125" s="227" t="s">
        <v>1</v>
      </c>
      <c r="L125" s="43"/>
      <c r="M125" s="295" t="s">
        <v>1</v>
      </c>
      <c r="N125" s="296" t="s">
        <v>45</v>
      </c>
      <c r="O125" s="297"/>
      <c r="P125" s="298">
        <f>O125*H125</f>
        <v>0</v>
      </c>
      <c r="Q125" s="298">
        <v>0</v>
      </c>
      <c r="R125" s="298">
        <f>Q125*H125</f>
        <v>0</v>
      </c>
      <c r="S125" s="298">
        <v>0</v>
      </c>
      <c r="T125" s="299">
        <f>S125*H125</f>
        <v>0</v>
      </c>
      <c r="AR125" s="236" t="s">
        <v>1989</v>
      </c>
      <c r="AT125" s="236" t="s">
        <v>259</v>
      </c>
      <c r="AU125" s="236" t="s">
        <v>89</v>
      </c>
      <c r="AY125" s="17" t="s">
        <v>257</v>
      </c>
      <c r="BE125" s="237">
        <f>IF(N125="základní",J125,0)</f>
        <v>0</v>
      </c>
      <c r="BF125" s="237">
        <f>IF(N125="snížená",J125,0)</f>
        <v>0</v>
      </c>
      <c r="BG125" s="237">
        <f>IF(N125="zákl. přenesená",J125,0)</f>
        <v>0</v>
      </c>
      <c r="BH125" s="237">
        <f>IF(N125="sníž. přenesená",J125,0)</f>
        <v>0</v>
      </c>
      <c r="BI125" s="237">
        <f>IF(N125="nulová",J125,0)</f>
        <v>0</v>
      </c>
      <c r="BJ125" s="17" t="s">
        <v>21</v>
      </c>
      <c r="BK125" s="237">
        <f>ROUND(I125*H125,2)</f>
        <v>0</v>
      </c>
      <c r="BL125" s="17" t="s">
        <v>1989</v>
      </c>
      <c r="BM125" s="236" t="s">
        <v>2187</v>
      </c>
    </row>
    <row r="126" spans="2:12" s="1" customFormat="1" ht="6.95" customHeight="1">
      <c r="B126" s="61"/>
      <c r="C126" s="62"/>
      <c r="D126" s="62"/>
      <c r="E126" s="62"/>
      <c r="F126" s="62"/>
      <c r="G126" s="62"/>
      <c r="H126" s="62"/>
      <c r="I126" s="175"/>
      <c r="J126" s="62"/>
      <c r="K126" s="62"/>
      <c r="L126" s="43"/>
    </row>
  </sheetData>
  <sheetProtection password="CC35" sheet="1" objects="1" scenarios="1" formatColumns="0" formatRows="0" autoFilter="0"/>
  <autoFilter ref="C117:K12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DESKTOP-Q4TDFDN\Jana</dc:creator>
  <cp:keywords/>
  <dc:description/>
  <cp:lastModifiedBy>DESKTOP-Q4TDFDN\Jana</cp:lastModifiedBy>
  <dcterms:created xsi:type="dcterms:W3CDTF">2019-10-30T12:46:30Z</dcterms:created>
  <dcterms:modified xsi:type="dcterms:W3CDTF">2019-10-30T12:46:44Z</dcterms:modified>
  <cp:category/>
  <cp:version/>
  <cp:contentType/>
  <cp:contentStatus/>
</cp:coreProperties>
</file>