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kapitulace stavby" sheetId="1" r:id="rId4"/>
    <sheet name="D1 - PŘELOŽENÍ STŘEŠNÍ KR..." sheetId="2" r:id="rId5"/>
    <sheet name="2 - VEDLEJŠÍ NÁKLADY" sheetId="3" r:id="rId6"/>
    <sheet name="Pokyny pro vyplnění" sheetId="4" r:id="rId7"/>
  </sheets>
</workbook>
</file>

<file path=xl/sharedStrings.xml><?xml version="1.0" encoding="utf-8"?>
<sst xmlns="http://schemas.openxmlformats.org/spreadsheetml/2006/main" uniqueCount="948">
  <si>
    <t>Export Komplet</t>
  </si>
  <si>
    <t>VZ</t>
  </si>
  <si>
    <t>2.0</t>
  </si>
  <si>
    <t>False</t>
  </si>
  <si>
    <t>{fe1a15c1-cc0c-4b82-8a26-942ffbc1991a}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</si>
  <si>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</si>
  <si>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</si>
  <si>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</si>
  <si>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</si>
  <si>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</si>
  <si>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</si>
  <si>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</si>
  <si>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</si>
  <si>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</si>
  <si>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3691HL</t>
  </si>
  <si>
    <t>Měnit lze pouze buňky se žlutým podbarvením!
1) v Rekapitulaci stavby vyplňte údaje o Uchazeči (přenesou se do ostatních sestav i v jiných listech)
2) na vybraných listech vyplňte v sestavě Soupis prací ceny u položek</t>
  </si>
  <si>
    <t>Stavba:</t>
  </si>
  <si>
    <t>ČESKÁ LÍPA - BYTOVÉ DOMY V UL.ČS ARMÁDY 881/40 a 888/48</t>
  </si>
  <si>
    <t>KSO:</t>
  </si>
  <si>
    <t>803</t>
  </si>
  <si>
    <t>CC-CZ:</t>
  </si>
  <si>
    <t>Místo:</t>
  </si>
  <si>
    <t>ČESKÁ LÍPA</t>
  </si>
  <si>
    <t>Datum:</t>
  </si>
  <si>
    <t>27. 5. 2019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</si>
  <si>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</si>
  <si>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</si>
  <si>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</si>
  <si>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</si>
  <si>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</si>
  <si>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</si>
  <si>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</si>
  <si>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M.PLESCHINGER</t>
  </si>
  <si>
    <t>True</t>
  </si>
  <si>
    <t>Zpracovatel:</t>
  </si>
  <si>
    <t>V.RENČOVÁ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</si>
  <si>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</si>
  <si>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</si>
  <si>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</si>
  <si>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</si>
  <si>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</si>
  <si>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</si>
  <si>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</si>
  <si>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</si>
  <si>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</si>
  <si>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</si>
  <si>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</si>
  <si>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</si>
  <si>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</si>
  <si>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</si>
  <si>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</si>
  <si>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</si>
  <si>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r>
      <rPr>
        <sz val="10"/>
        <color indexed="8"/>
        <rFont val="Arial CE"/>
      </rPr>
      <t>3691HL</t>
    </r>
  </si>
  <si>
    <r>
      <rPr>
        <b val="1"/>
        <sz val="11"/>
        <color indexed="8"/>
        <rFont val="Arial CE"/>
      </rPr>
      <t>ČESKÁ LÍPA - BYTOVÉ DOMY V UL.ČS ARMÁDY 881/40 a 888/48</t>
    </r>
  </si>
  <si>
    <r>
      <rPr>
        <b val="1"/>
        <sz val="10"/>
        <color indexed="8"/>
        <rFont val="Arial CE"/>
      </rPr>
      <t>ČESKÁ LÍPA</t>
    </r>
  </si>
  <si>
    <r>
      <rPr>
        <sz val="10"/>
        <color indexed="8"/>
        <rFont val="Arial CE"/>
      </rPr>
      <t>27. 5. 2019</t>
    </r>
  </si>
  <si>
    <r>
      <rPr>
        <sz val="10"/>
        <color indexed="8"/>
        <rFont val="Arial CE"/>
      </rPr>
      <t>MĚSTO ČESKÁ LÍPA</t>
    </r>
  </si>
  <si>
    <r>
      <rPr>
        <sz val="10"/>
        <color indexed="8"/>
        <rFont val="Arial CE"/>
      </rPr>
      <t>M.PLESCHINGER</t>
    </r>
  </si>
  <si>
    <t>Informatívní údaje z listů zakázek</t>
  </si>
  <si>
    <r>
      <rPr>
        <sz val="10"/>
        <color indexed="8"/>
        <rFont val="Arial CE"/>
      </rPr>
      <t>V.RENČOVÁ</t>
    </r>
  </si>
  <si>
    <t>Kód</t>
  </si>
  <si>
    <t>Popis</t>
  </si>
  <si>
    <t>Cena bez DPH [CZK]</t>
  </si>
  <si>
    <t>Cena s DPH [CZK]</t>
  </si>
  <si>
    <t>Typ</t>
  </si>
  <si>
    <t>z toho Ostat.
náklady [CZK]</t>
  </si>
  <si>
    <t>DPH [CZK]</t>
  </si>
  <si>
    <t>Normohodiny [h]</t>
  </si>
  <si>
    <t>DPH základní [CZK]</t>
  </si>
  <si>
    <t>DPH snížená [CZK]</t>
  </si>
  <si>
    <t>DPH základní přenesená
[CZK]</t>
  </si>
  <si>
    <t>DPH snížená přenesená
[CZK]</t>
  </si>
  <si>
    <t>Základna
DPH základní</t>
  </si>
  <si>
    <t>Základna
DPH snížená</t>
  </si>
  <si>
    <t>Základna
DPH zákl. přenesená</t>
  </si>
  <si>
    <t>Základna
DPH sníž. přenesená</t>
  </si>
  <si>
    <t>Základna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</si>
  <si>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</si>
  <si>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</si>
  <si>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</si>
  <si>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</si>
  <si>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</si>
  <si>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</si>
  <si>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r>
      <rPr>
        <sz val="18"/>
        <color indexed="16"/>
        <rFont val="Wingdings 2"/>
      </rPr>
      <t>/</t>
    </r>
  </si>
  <si>
    <t>D1</t>
  </si>
  <si>
    <t>PŘELOŽENÍ STŘEŠNÍ KRYTINY A VÝMĚNA NAVAZUJÍCÍCH PRVKŮ</t>
  </si>
  <si>
    <t>STA</t>
  </si>
  <si>
    <t>1</t>
  </si>
  <si>
    <t>{16c96a75-1030-415e-bdf0-d3a955fda1a6}</t>
  </si>
  <si>
    <t>2</t>
  </si>
  <si>
    <t>VEDLEJŠÍ NÁKLADY</t>
  </si>
  <si>
    <t>{8788ea5f-b184-4152-9279-1a967601ff83}</t>
  </si>
  <si>
    <t>KRYCÍ LIST SOUPISU PRACÍ</t>
  </si>
  <si>
    <r>
      <rPr>
        <sz val="10"/>
        <color indexed="13"/>
        <rFont val="Arial CE"/>
      </rPr>
      <t>ČESKÁ LÍPA - BYTOVÉ DOMY V UL.ČS ARMÁDY 881/40 a 888/48</t>
    </r>
  </si>
  <si>
    <t>Objekt:</t>
  </si>
  <si>
    <t>D1 - PŘELOŽENÍ STŘEŠNÍ KRYTINY A VÝMĚNA NAVAZUJÍCÍCH PRVKŮ</t>
  </si>
  <si>
    <r>
      <rPr>
        <sz val="10"/>
        <color indexed="8"/>
        <rFont val="Arial CE"/>
      </rPr>
      <t>Vyplň údaj</t>
    </r>
  </si>
  <si>
    <t xml:space="preserve">NEDÍLNOU SOUČÁSTÍ PRO OCENĚNÍ JE PROJEKTOVÁ DOKUMENTACE.  VÝMĚRY JSOU PŘEVZATY PD (výkres č.D.1.1 b1-b3), VÝPOČET A POPIS JE UVNITŘ POLOŽKY.   PŘI OPRAVĚ STŘECHY JE NUTNÉ DODRŽET TECHN.PODKLADY VÝROBCE KRYTINY.  MATERIÁLY  P Ř Í P A D N Ě   UVEDENÉ V ROZPOČTU JSOU  O R I E N T A Č N Í. MOHOU BÝT DODVATELEM V SOULADU SE ZÁKONEM č.134/2016 SB ZAMĚNĚNY ZA PŘEDPOKLADU, ŽE BUDOU SPLŇOVAT SROVNATELNÉ  TECHNICKÉ PARAMETRY </t>
  </si>
  <si>
    <t>REKAPITULACE ČLENĚNÍ SOUPISU PRACÍ</t>
  </si>
  <si>
    <r>
      <rPr>
        <b val="1"/>
        <sz val="11"/>
        <color indexed="8"/>
        <rFont val="Arial CE"/>
      </rPr>
      <t>D1 - PŘELOŽENÍ STŘEŠNÍ KRYTINY A VÝMĚNA NAVAZUJÍCÍCH PRVKŮ</t>
    </r>
  </si>
  <si>
    <r>
      <rPr>
        <sz val="10"/>
        <color indexed="8"/>
        <rFont val="Arial CE"/>
      </rPr>
      <t>ČESKÁ LÍPA</t>
    </r>
  </si>
  <si>
    <t>Kód dílu - Popis</t>
  </si>
  <si>
    <t>Cena celkem [CZK]</t>
  </si>
  <si>
    <t>-1</t>
  </si>
  <si>
    <t>HSV - Práce a dodávky HSV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</si>
  <si>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</si>
  <si>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</si>
  <si>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</si>
  <si>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</si>
  <si>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</si>
  <si>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</si>
  <si>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</si>
  <si>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</si>
  <si>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</si>
  <si>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</si>
  <si>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</si>
  <si>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</si>
  <si>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</si>
  <si>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21-M - Elektromontáže</t>
  </si>
  <si>
    <t>N00 - Nepojmenované práce</t>
  </si>
  <si>
    <t xml:space="preserve">    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</si>
  <si>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</si>
  <si>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</si>
  <si>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</si>
  <si>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</si>
  <si>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</si>
  <si>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</si>
  <si>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</si>
  <si>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</si>
  <si>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</si>
  <si>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</si>
  <si>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</si>
  <si>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</si>
  <si>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</si>
  <si>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</si>
  <si>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</si>
  <si>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</si>
  <si>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62</t>
  </si>
  <si>
    <t>Úprava povrchů vnějších</t>
  </si>
  <si>
    <t>K</t>
  </si>
  <si>
    <t>629135102</t>
  </si>
  <si>
    <t>Vyrovnávací vrstva z cementové malty pod klempířskými prvky šířky přes 150 do 300 mm</t>
  </si>
  <si>
    <t>m</t>
  </si>
  <si>
    <t>CS ÚRS 2019 01</t>
  </si>
  <si>
    <t>4</t>
  </si>
  <si>
    <t>-749370831</t>
  </si>
  <si>
    <t>VV</t>
  </si>
  <si>
    <t>POD NOVE OPLECHOVANI ATIKY</t>
  </si>
  <si>
    <t>/viz vykres c.b3 - vypis prvku/</t>
  </si>
  <si>
    <t>15,20</t>
  </si>
  <si>
    <t>628195001</t>
  </si>
  <si>
    <t>Očištění zdiva nebo betonu zdí a valů před započetím oprav ručně</t>
  </si>
  <si>
    <t>m2</t>
  </si>
  <si>
    <t>-238508827</t>
  </si>
  <si>
    <t>9</t>
  </si>
  <si>
    <t>Ostatní konstrukce a práce, bourání</t>
  </si>
  <si>
    <t>3</t>
  </si>
  <si>
    <t>953941811</t>
  </si>
  <si>
    <t>Osazení drobných kovových výrobků bez jejich dodání s vysekáním kapes pro upevňovací prvky se zazděním, zabetonováním nebo zalitím podpěr a zábradlí komínových lávek do připravených otvorů</t>
  </si>
  <si>
    <t>kus</t>
  </si>
  <si>
    <t>-1416978635</t>
  </si>
  <si>
    <t>KOTVENI LAVKY</t>
  </si>
  <si>
    <t>619991001</t>
  </si>
  <si>
    <t>Zakrytí vnitřních ploch před znečištěním včetně pozdějšího odkrytí podlah fólií přilepenou lepící páskou</t>
  </si>
  <si>
    <t>1273238467</t>
  </si>
  <si>
    <t>OCHRANA PODLAH U STRESNICH OKEN</t>
  </si>
  <si>
    <t>5 M2/OTVOR</t>
  </si>
  <si>
    <t>5,00*(12+22+2)</t>
  </si>
  <si>
    <t>5</t>
  </si>
  <si>
    <t>953951111</t>
  </si>
  <si>
    <t>Dodání a osazení špalíků ve stěnách, velikosti do 70x70x50 mm</t>
  </si>
  <si>
    <t>1374964863</t>
  </si>
  <si>
    <t>PRO KOTVENI OPLECH.ATIKY</t>
  </si>
  <si>
    <t>66</t>
  </si>
  <si>
    <t>6</t>
  </si>
  <si>
    <t>765192001</t>
  </si>
  <si>
    <t>Nouzové zakrytí střechy plachtou</t>
  </si>
  <si>
    <t>-1361082808</t>
  </si>
  <si>
    <t xml:space="preserve">V PRIPADE NEPRIZNIVYCH </t>
  </si>
  <si>
    <t>POVETRNOSTNICH PODMINEK</t>
  </si>
  <si>
    <t>/viz vykres c.b1-3/</t>
  </si>
  <si>
    <t>(32,386+38,496)/2*8,00*2</t>
  </si>
  <si>
    <t>11,94*8,00/2</t>
  </si>
  <si>
    <t>Součet</t>
  </si>
  <si>
    <t>7</t>
  </si>
  <si>
    <t>952901111</t>
  </si>
  <si>
    <t>Vyčištění budov nebo objektů před předáním do užívání budov bytové nebo občanské výstavby, světlé výšky podlaží do 4 m</t>
  </si>
  <si>
    <t>1367087024</t>
  </si>
  <si>
    <t>PO UKONCENI STAVEBNICH PRACI</t>
  </si>
  <si>
    <t>CCA 3 M2 U STRESNICH OKEN</t>
  </si>
  <si>
    <t>3,00*(12+22+2)</t>
  </si>
  <si>
    <t>94</t>
  </si>
  <si>
    <t>Lešení a stavební výtahy</t>
  </si>
  <si>
    <t>8</t>
  </si>
  <si>
    <t>949101112</t>
  </si>
  <si>
    <t>Lešení pomocné pracovní pro objekty pozemních staveb pro zatížení do 150 kg/m2, o výšce lešeňové podlahy přes 1,9 do 3,5 m</t>
  </si>
  <si>
    <t>-840512639</t>
  </si>
  <si>
    <t>PRO UPRAVU OSTENI STRES.OKEN</t>
  </si>
  <si>
    <t>108,00</t>
  </si>
  <si>
    <t>94541111R</t>
  </si>
  <si>
    <t>Žebříkový výtah s kloubově lomenou pojezdovou dráhou po střeše</t>
  </si>
  <si>
    <t>den</t>
  </si>
  <si>
    <t>156496454</t>
  </si>
  <si>
    <t>PLOSINA PRO MONTAZ A DEMONTAZ PRVKU STRECHY</t>
  </si>
  <si>
    <t>/viz TZ/</t>
  </si>
  <si>
    <t>60</t>
  </si>
  <si>
    <t>998</t>
  </si>
  <si>
    <t>Přesun hmot</t>
  </si>
  <si>
    <t>10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</si>
  <si>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</si>
  <si>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</si>
  <si>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t</t>
  </si>
  <si>
    <t>-1476019478</t>
  </si>
  <si>
    <t>PSV</t>
  </si>
  <si>
    <t>Práce a dodávky PSV</t>
  </si>
  <si>
    <t>762</t>
  </si>
  <si>
    <t>Konstrukce tesařské</t>
  </si>
  <si>
    <t>11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</si>
  <si>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</si>
  <si>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</si>
  <si>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16</t>
  </si>
  <si>
    <t>-624213984</t>
  </si>
  <si>
    <t>STAVAJICI LATOVANI</t>
  </si>
  <si>
    <t>/viz TZ a vykres c.b3/</t>
  </si>
  <si>
    <t>514,00</t>
  </si>
  <si>
    <t>12</t>
  </si>
  <si>
    <t>762342813</t>
  </si>
  <si>
    <t>Demontáž bednění a laťování laťování střech sklonu do 60° se všemi nadstřešními konstrukcemi, z latí průřezové plochy do 25 cm2 při osové vzdálenosti přes 0,50 m</t>
  </si>
  <si>
    <t>-810557954</t>
  </si>
  <si>
    <t>STAVAJICI KONTRALATE</t>
  </si>
  <si>
    <t>13</t>
  </si>
  <si>
    <t>997013151</t>
  </si>
  <si>
    <t>Vnitrostaveništní doprava suti a vybouraných hmot vodorovně do 50 m svisle s omezením mechanizace pro budovy a haly výšky do 6 m</t>
  </si>
  <si>
    <t>-1266167602</t>
  </si>
  <si>
    <t>K MISTU NALOZENI</t>
  </si>
  <si>
    <t>PRESUN PLOSINOU</t>
  </si>
  <si>
    <t>4,112</t>
  </si>
  <si>
    <t>14</t>
  </si>
  <si>
    <t>997013511</t>
  </si>
  <si>
    <t>Odvoz suti a vybouraných hmot z meziskládky na skládku s naložením a se složením, na vzdálenost do 1 km</t>
  </si>
  <si>
    <t>1390870578</t>
  </si>
  <si>
    <t>ODVOZ NA SKLADKU</t>
  </si>
  <si>
    <t>997013509</t>
  </si>
  <si>
    <t>Odvoz suti a vybouraných hmot na skládku nebo meziskládku se složením, na vzdálenost Příplatek k ceně za každý další i započatý 1 km přes 1 km</t>
  </si>
  <si>
    <t>452483724</t>
  </si>
  <si>
    <t>4,112*19</t>
  </si>
  <si>
    <t>997013811</t>
  </si>
  <si>
    <t>Poplatek za uložení stavebního odpadu na skládce (skládkovné) dřevěného zatříděného do Katalogu odpadů pod kódem 170 201</t>
  </si>
  <si>
    <t>-250833060</t>
  </si>
  <si>
    <t>17</t>
  </si>
  <si>
    <t>762342214</t>
  </si>
  <si>
    <t>Bednění a laťování montáž laťování střech jednoduchých sklonu do 60° při osové vzdálenosti latí přes 150 do 360 mm</t>
  </si>
  <si>
    <t>105530288</t>
  </si>
  <si>
    <t>NOVE LATOVANI - PREDPOKLAD 5/3 CM</t>
  </si>
  <si>
    <t>NUTNO DODRZET TECHNICKE PODKLADY VYROBCE KRYTINY</t>
  </si>
  <si>
    <t>18</t>
  </si>
  <si>
    <t>M</t>
  </si>
  <si>
    <t>60514114</t>
  </si>
  <si>
    <t>řezivo jehličnaté lať impregnovaná dl 4 m</t>
  </si>
  <si>
    <t>m3</t>
  </si>
  <si>
    <t>32</t>
  </si>
  <si>
    <t>-1565362441</t>
  </si>
  <si>
    <t>514,00*4*0,05*0,03</t>
  </si>
  <si>
    <t>3,084*1,1 "Přepočtené koeficientem množství</t>
  </si>
  <si>
    <t>19</t>
  </si>
  <si>
    <t>762342441</t>
  </si>
  <si>
    <t>Bednění a laťování montáž lišt trojúhelníkových nebo kontralatí</t>
  </si>
  <si>
    <t>205667943</t>
  </si>
  <si>
    <t>NOVE KONTRALATE</t>
  </si>
  <si>
    <t>PREDPOKLAD LAT 6/4 CM</t>
  </si>
  <si>
    <t>/viz TZ a vykres c.b1-3/</t>
  </si>
  <si>
    <t>8,00*2*39</t>
  </si>
  <si>
    <t>20</t>
  </si>
  <si>
    <t>60514106</t>
  </si>
  <si>
    <t>řezivo jehličnaté lať pevnostní třída S10-13 průžez 40x60mm</t>
  </si>
  <si>
    <t>-866872517</t>
  </si>
  <si>
    <t>624,00*0,06*0,04</t>
  </si>
  <si>
    <t>1,498*1,1 "Přepočtené koeficientem množství</t>
  </si>
  <si>
    <t>762083121</t>
  </si>
  <si>
    <t>Práce společné pro tesařské konstrukce impregnace řeziva máčením proti dřevokaznému hmyzu, houbám a plísním, třída ohrožení 1 a 2 (dřevo v interiéru)</t>
  </si>
  <si>
    <t>1729498004</t>
  </si>
  <si>
    <t>KONTRALATE</t>
  </si>
  <si>
    <t>1,498</t>
  </si>
  <si>
    <t>22</t>
  </si>
  <si>
    <t>762395000</t>
  </si>
  <si>
    <t>Spojovací prostředky krovů, bednění a laťování, nadstřešních konstrukcí svory, prkna, hřebíky, pásová ocel, vruty</t>
  </si>
  <si>
    <t>1721469855</t>
  </si>
  <si>
    <t>3,084+1,498</t>
  </si>
  <si>
    <t>23</t>
  </si>
  <si>
    <t>998762103</t>
  </si>
  <si>
    <t>Přesun hmot pro konstrukce tesařské stanovený z hmotnosti přesunovaného materiálu vodorovná dopravní vzdálenost do 50 m v objektech výšky přes 12 do 24 m</t>
  </si>
  <si>
    <t>-502056355</t>
  </si>
  <si>
    <t>24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</si>
  <si>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</si>
  <si>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</si>
  <si>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-50400605</t>
  </si>
  <si>
    <t>763</t>
  </si>
  <si>
    <t>Konstrukce suché výstavby</t>
  </si>
  <si>
    <t>25</t>
  </si>
  <si>
    <t>763182313</t>
  </si>
  <si>
    <t>Výplně otvorů konstrukcí ze sádrokartonových desek ostění oken z desek hloubky do 0,2 m</t>
  </si>
  <si>
    <t>-209425600</t>
  </si>
  <si>
    <t>UPRAVA VNITRNIHO OSTENI STRESNICH OKEN</t>
  </si>
  <si>
    <t>/viz vykres c.b3-vypis/</t>
  </si>
  <si>
    <t>(0,60+0,90)*2*12</t>
  </si>
  <si>
    <t>(0,94+1,40)*2*22</t>
  </si>
  <si>
    <t>26</t>
  </si>
  <si>
    <t>763131714</t>
  </si>
  <si>
    <t>Podhled ze sádrokartonových desek ostatní práce a konstrukce na podhledech ze sádrokartonových desek základní penetrační nátěr</t>
  </si>
  <si>
    <t>-1262914765</t>
  </si>
  <si>
    <t>138,96*0,20</t>
  </si>
  <si>
    <t>27</t>
  </si>
  <si>
    <t>763131751</t>
  </si>
  <si>
    <t>Podhled ze sádrokartonových desek ostatní práce a konstrukce na podhledech ze sádrokartonových desek montáž parotěsné zábrany</t>
  </si>
  <si>
    <t>880804682</t>
  </si>
  <si>
    <t>138,96*0,30</t>
  </si>
  <si>
    <t>28</t>
  </si>
  <si>
    <t>28329276</t>
  </si>
  <si>
    <t>fólie PE vyztužená pro parotěsnou vrstvu (reakce na oheň - třída E) 140g/m2</t>
  </si>
  <si>
    <t>-756495501</t>
  </si>
  <si>
    <t>41,688*1,1 "Přepočtené koeficientem množství</t>
  </si>
  <si>
    <t>29</t>
  </si>
  <si>
    <t>763131752</t>
  </si>
  <si>
    <t>Podhled ze sádrokartonových desek ostatní práce a konstrukce na podhledech ze sádrokartonových desek montáž jedné vrstvy tepelné izolace</t>
  </si>
  <si>
    <t>-284005237</t>
  </si>
  <si>
    <t>DOPLNENI TEPELNE IZOLACE VE STRESE</t>
  </si>
  <si>
    <t>30</t>
  </si>
  <si>
    <t>63150799</t>
  </si>
  <si>
    <t>pás tepelně izolační mezi krokve λ=0,036-0,037 tl 200mm</t>
  </si>
  <si>
    <t>360797483</t>
  </si>
  <si>
    <t>31</t>
  </si>
  <si>
    <t>998763102</t>
  </si>
  <si>
    <t>Přesun hmot pro dřevostavby stanovený z hmotnosti přesunovaného materiálu vodorovná dopravní vzdálenost do 50 m v objektech výšky přes 12 do 24 m</t>
  </si>
  <si>
    <t>1463318211</t>
  </si>
  <si>
    <t>998763181</t>
  </si>
  <si>
    <t>Přesun hmot pro dřevostavby stanovený z hmotnosti přesunovaného materiálu Příplatek k ceně za přesun prováděný bez použití mechanizace pro jakoukoliv výšku objektu</t>
  </si>
  <si>
    <t>1615791053</t>
  </si>
  <si>
    <t>764</t>
  </si>
  <si>
    <t>Konstrukce klempířské</t>
  </si>
  <si>
    <t>33</t>
  </si>
  <si>
    <t>764002812</t>
  </si>
  <si>
    <t>Demontáž klempířských konstrukcí okapového plechu do suti, v krytině skládané</t>
  </si>
  <si>
    <t>316131151</t>
  </si>
  <si>
    <t>DEMONTAZ STAVAJICICH KLEMPIR.PRVKU</t>
  </si>
  <si>
    <t>OKAP</t>
  </si>
  <si>
    <t>88,67</t>
  </si>
  <si>
    <t>34</t>
  </si>
  <si>
    <t>764002871</t>
  </si>
  <si>
    <t>Demontáž klempířských konstrukcí lemování zdí do suti</t>
  </si>
  <si>
    <t>-360271786</t>
  </si>
  <si>
    <t>LEMOVANI ATIKY</t>
  </si>
  <si>
    <t>35</t>
  </si>
  <si>
    <t>764002841</t>
  </si>
  <si>
    <t>Demontáž klempířských konstrukcí oplechování horních ploch zdí a nadezdívek do suti</t>
  </si>
  <si>
    <t>2030775670</t>
  </si>
  <si>
    <t>ATIKA</t>
  </si>
  <si>
    <t>36</t>
  </si>
  <si>
    <t>764003801</t>
  </si>
  <si>
    <t>Demontáž klempířských konstrukcí lemování trub, konzol, držáků, ventilačních nástavců a ostatních kusových prvků do suti</t>
  </si>
  <si>
    <t>1881187891</t>
  </si>
  <si>
    <t>PROSTUPY KRYTINOU</t>
  </si>
  <si>
    <t>/viz vykres c.b1 - legenda/</t>
  </si>
  <si>
    <t xml:space="preserve">ANTENNI STOZAR </t>
  </si>
  <si>
    <t>OZN.2</t>
  </si>
  <si>
    <t>ODTAH PLYNOVEHO KOTLE</t>
  </si>
  <si>
    <t>OZN.3</t>
  </si>
  <si>
    <t>ODVETRANI KANALIZACE</t>
  </si>
  <si>
    <t>OZN.4</t>
  </si>
  <si>
    <t>37</t>
  </si>
  <si>
    <t>764002891</t>
  </si>
  <si>
    <t>Demontáž klempířských konstrukcí lemování sloupků komínových lávek do suti</t>
  </si>
  <si>
    <t>155120946</t>
  </si>
  <si>
    <t>STOUPACI PLOSINA</t>
  </si>
  <si>
    <t>2*2</t>
  </si>
  <si>
    <t>38</t>
  </si>
  <si>
    <t>-778640576</t>
  </si>
  <si>
    <t>0,233</t>
  </si>
  <si>
    <t>39</t>
  </si>
  <si>
    <t>-543995389</t>
  </si>
  <si>
    <t>ODVOZ DO SBERNY BEZ SKLADKOVNEHO</t>
  </si>
  <si>
    <t>40</t>
  </si>
  <si>
    <t>731695897</t>
  </si>
  <si>
    <t>0,233*19</t>
  </si>
  <si>
    <t>41</t>
  </si>
  <si>
    <t>76422440R</t>
  </si>
  <si>
    <t>Oplechování horních ploch zdí a nadezdívek (atik) z eloxovaného hliníkového plechu tl.0,6 mm mechanicky kotvené rš 750 mm</t>
  </si>
  <si>
    <t>-1315164889</t>
  </si>
  <si>
    <t>NOVE KLEMPIRSKE PRVKY</t>
  </si>
  <si>
    <t>LEMOVANI A OPLECHOVANI ATIKY</t>
  </si>
  <si>
    <t>OZN.5</t>
  </si>
  <si>
    <t>42</t>
  </si>
  <si>
    <t>764225446</t>
  </si>
  <si>
    <t>Oplechování horních ploch zdí a nadezdívek (atik) z hliníkového plechu Příplatek k cenám za zvýšenou pracnost při provedení rohu nebo koutu přes rš 400 mm</t>
  </si>
  <si>
    <t>-1794643479</t>
  </si>
  <si>
    <t>43</t>
  </si>
  <si>
    <t>76432241R</t>
  </si>
  <si>
    <t>Lemování zdí z eloxovaného hliníkového plechu tl.0,6 mm spodní s formováním do tvaru krytiny rovných, střech s krytinou skládanou mimo prejzovou rš 750 mm</t>
  </si>
  <si>
    <t>-1495833933</t>
  </si>
  <si>
    <t>LEMOVANI KOMINU</t>
  </si>
  <si>
    <t>OZN.6</t>
  </si>
  <si>
    <t>36,10</t>
  </si>
  <si>
    <t>44</t>
  </si>
  <si>
    <t>76402142R</t>
  </si>
  <si>
    <t>Dilatační lišta z eloxovaného hliníkového tl.0,6 mm plechu připojovací, včetně tmelení rš 80 mm</t>
  </si>
  <si>
    <t>2023035643</t>
  </si>
  <si>
    <t>45</t>
  </si>
  <si>
    <t>76412141R</t>
  </si>
  <si>
    <t>Krytina z eloxovaného hliníkového plechu tl.0,6 mm s úpravou u okapů, prostupů a výčnělků střechy rovné drážkováním ze svitků rš 670 mm, sklon střechy přes 30 do 60°</t>
  </si>
  <si>
    <t>403139737</t>
  </si>
  <si>
    <t>OKAP STRECHY RS 1000 MM</t>
  </si>
  <si>
    <t>OZN.17</t>
  </si>
  <si>
    <t>88,67*1,00</t>
  </si>
  <si>
    <t>46</t>
  </si>
  <si>
    <t>76432445R</t>
  </si>
  <si>
    <t>Lemování sloupků komínových lávek z hliníkového plechu tl.0,6 mm s podložkou, střech s krytinou skládanou mimo prejzovou nebo z plechu rš 330 x 500 mm</t>
  </si>
  <si>
    <t>974490634</t>
  </si>
  <si>
    <t>/odhad- detaily upresní vyrobce krytiny/</t>
  </si>
  <si>
    <t>OZN.16</t>
  </si>
  <si>
    <t>47</t>
  </si>
  <si>
    <t>76432542R</t>
  </si>
  <si>
    <t>Lemování trub, konzol, držáků a ostatních kusových prvků z hliníkového plechu tl.0,6 mm střech s krytinou skládanou mimo prejzovou nebo z plechu, průměr přes 100 do 150 mm</t>
  </si>
  <si>
    <t>301692840</t>
  </si>
  <si>
    <t>48</t>
  </si>
  <si>
    <t>998764103</t>
  </si>
  <si>
    <t>Přesun hmot pro konstrukce klempířské stanovený z hmotnosti přesunovaného materiálu vodorovná dopravní vzdálenost do 50 m v objektech výšky přes 12 do 24 m</t>
  </si>
  <si>
    <t>1444857973</t>
  </si>
  <si>
    <t>49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</si>
  <si>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</si>
  <si>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</si>
  <si>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184909018</t>
  </si>
  <si>
    <t>765</t>
  </si>
  <si>
    <t>Krytina skládaná</t>
  </si>
  <si>
    <t>50</t>
  </si>
  <si>
    <t>765121802</t>
  </si>
  <si>
    <t>Demontáž krytiny betonové na sucho, sklonu do 30° k dalšímu použití</t>
  </si>
  <si>
    <t>-2104850407</t>
  </si>
  <si>
    <t>STAVAJICI KRYTINA K PRELOZENI</t>
  </si>
  <si>
    <t>/viz TZ a výkres c.b3-plocha strechy/</t>
  </si>
  <si>
    <t>OZN.11</t>
  </si>
  <si>
    <t>51</t>
  </si>
  <si>
    <t>765121822</t>
  </si>
  <si>
    <t>Demontáž krytiny betonové Příplatek k cenám za sklon přes 30° k dalšímu použití</t>
  </si>
  <si>
    <t>1732573759</t>
  </si>
  <si>
    <t>52</t>
  </si>
  <si>
    <t>765121882</t>
  </si>
  <si>
    <t>Demontáž krytiny betonové hřebenů a nároží, sklonu do 30° z hřebenáčů na sucho k dalšímu použití</t>
  </si>
  <si>
    <t>2109072195</t>
  </si>
  <si>
    <t>STAVAJICI HREBENAC K PRELOZENI</t>
  </si>
  <si>
    <t>/viz TZ a vykres c.b1/</t>
  </si>
  <si>
    <t>OZN.12</t>
  </si>
  <si>
    <t>32,386</t>
  </si>
  <si>
    <t>53</t>
  </si>
  <si>
    <t>765121892</t>
  </si>
  <si>
    <t>-18099361</t>
  </si>
  <si>
    <t>54</t>
  </si>
  <si>
    <t>765192811</t>
  </si>
  <si>
    <t>Demontáž střešního výlezu jakékoliv plochy</t>
  </si>
  <si>
    <t>927209624</t>
  </si>
  <si>
    <t xml:space="preserve"> STAV. VÝLEZ </t>
  </si>
  <si>
    <t>55</t>
  </si>
  <si>
    <t>-1489529154</t>
  </si>
  <si>
    <t>K MISTU ULOZENI A NALOZENI</t>
  </si>
  <si>
    <t>23,655</t>
  </si>
  <si>
    <t>56</t>
  </si>
  <si>
    <t>1201182781</t>
  </si>
  <si>
    <t>STRESNI VYLEZ NA SKLADKU</t>
  </si>
  <si>
    <t>0,033</t>
  </si>
  <si>
    <t>57</t>
  </si>
  <si>
    <t>2071773335</t>
  </si>
  <si>
    <t>0,033*19</t>
  </si>
  <si>
    <t>58</t>
  </si>
  <si>
    <t>-1487795035</t>
  </si>
  <si>
    <t>0,033/2</t>
  </si>
  <si>
    <t>59</t>
  </si>
  <si>
    <t>997013804</t>
  </si>
  <si>
    <t>Poplatek za uložení stavebního odpadu na skládce (skládkovné) ze skla zatříděného do Katalogu odpadů pod kódem 170 202</t>
  </si>
  <si>
    <t>-2047251654</t>
  </si>
  <si>
    <t>765121014</t>
  </si>
  <si>
    <t>Montáž krytiny betonové sklonu do 30° drážkové na sucho, počet kusů přes 8 do 10 ks/m2</t>
  </si>
  <si>
    <t>-1897530090</t>
  </si>
  <si>
    <t>ZPETNE POLOZENI KRYTINY</t>
  </si>
  <si>
    <t>61</t>
  </si>
  <si>
    <t>5924446R</t>
  </si>
  <si>
    <t>taška betonová hladká symetrická - materiál investora</t>
  </si>
  <si>
    <t>-126869432</t>
  </si>
  <si>
    <t>661</t>
  </si>
  <si>
    <t>/polozka zarazena pro presun hmot-manipulaci/</t>
  </si>
  <si>
    <t>765121504</t>
  </si>
  <si>
    <t>Montáž krytiny betonové Příplatek k cenám včetně připevňovacích prostředků za sklon přes 40 do 50°</t>
  </si>
  <si>
    <t>185772324</t>
  </si>
  <si>
    <t>63</t>
  </si>
  <si>
    <t>765191021</t>
  </si>
  <si>
    <t>Montáž pojistné hydroizolační fólie kladené ve sklonu přes 20° s lepenými přesahy na krokve</t>
  </si>
  <si>
    <t>-1326226100</t>
  </si>
  <si>
    <t>POJISTNA HYDROIZOLACE</t>
  </si>
  <si>
    <t>64</t>
  </si>
  <si>
    <t>2832903R</t>
  </si>
  <si>
    <t>fólie kontaktní difuzně propustná pro doplňkovou hydroizolační vrstvu</t>
  </si>
  <si>
    <t>1561154290</t>
  </si>
  <si>
    <t>514*1,1 "Přepočtené koeficientem množství</t>
  </si>
  <si>
    <t>65</t>
  </si>
  <si>
    <t>765121251</t>
  </si>
  <si>
    <t>Montáž krytiny betonové hřebene na sucho vkládaným větracím pásem</t>
  </si>
  <si>
    <t>919343337</t>
  </si>
  <si>
    <t>ZPETNA MONTAZ HREBENE + DOPLNENI CCA 5%</t>
  </si>
  <si>
    <t>/detaily upresnit dle vyrobce krytiny/</t>
  </si>
  <si>
    <t>59244384</t>
  </si>
  <si>
    <t>taška betonová rovný profil hladká hřebenáč s jednou příchytkou</t>
  </si>
  <si>
    <t>-357151957</t>
  </si>
  <si>
    <t>67</t>
  </si>
  <si>
    <t>59244005</t>
  </si>
  <si>
    <t>pás větrací hřebene a nároží vrapovaný Al s výztužnou mřížkou rub lepící</t>
  </si>
  <si>
    <t>1742265713</t>
  </si>
  <si>
    <t>32,386*1,05 "Přepočtené koeficientem množství</t>
  </si>
  <si>
    <t>68</t>
  </si>
  <si>
    <t>59244259</t>
  </si>
  <si>
    <t>prvek hřebenový těsnící</t>
  </si>
  <si>
    <t>814724170</t>
  </si>
  <si>
    <t>69</t>
  </si>
  <si>
    <t>59244031</t>
  </si>
  <si>
    <t>příchytka hřebenáče</t>
  </si>
  <si>
    <t>1049082075</t>
  </si>
  <si>
    <t>70</t>
  </si>
  <si>
    <t>765121221</t>
  </si>
  <si>
    <t>Montáž krytiny betonové nárožní hrany na sucho vkládaným větracím pásem lepícím</t>
  </si>
  <si>
    <t>193883141</t>
  </si>
  <si>
    <t>12,00*2</t>
  </si>
  <si>
    <t>71</t>
  </si>
  <si>
    <t>-851594644</t>
  </si>
  <si>
    <t>72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</si>
  <si>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</si>
  <si>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</si>
  <si>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1161273103</t>
  </si>
  <si>
    <t>DOPLNKY KRYTINY</t>
  </si>
  <si>
    <t>/viz vykres c.b1/</t>
  </si>
  <si>
    <t>4*2</t>
  </si>
  <si>
    <t>73</t>
  </si>
  <si>
    <t>59244481</t>
  </si>
  <si>
    <t>taška betonová hladká symetrická nosná stoupací plošiny bez držáku</t>
  </si>
  <si>
    <t>-309275958</t>
  </si>
  <si>
    <t>74</t>
  </si>
  <si>
    <t>765125201</t>
  </si>
  <si>
    <t>Montáž střešních doplňků krytiny betonové nástavce pro anténu</t>
  </si>
  <si>
    <t>-1484512548</t>
  </si>
  <si>
    <t>75</t>
  </si>
  <si>
    <t>59244022</t>
  </si>
  <si>
    <t>komplet pro anténu (průchozí taška,nástavec 22-110mm plastový)</t>
  </si>
  <si>
    <t>553860473</t>
  </si>
  <si>
    <t>76</t>
  </si>
  <si>
    <t>765125202</t>
  </si>
  <si>
    <t>Montáž střešních doplňků krytiny betonové nástavce pro odvětrání kanalizace</t>
  </si>
  <si>
    <t>1421926005</t>
  </si>
  <si>
    <t>77</t>
  </si>
  <si>
    <t>59244019</t>
  </si>
  <si>
    <t>komplet odvětrání kanalizace (průchozí taška,napojovací trubka 100/125mm,nástavec,kryt)</t>
  </si>
  <si>
    <t>2116007289</t>
  </si>
  <si>
    <t>78</t>
  </si>
  <si>
    <t>765125251</t>
  </si>
  <si>
    <t>Montáž střešních doplňků krytiny betonové držáku hromosvodu na hřeben</t>
  </si>
  <si>
    <t>439821222</t>
  </si>
  <si>
    <t>79</t>
  </si>
  <si>
    <t>59244426</t>
  </si>
  <si>
    <t>nástavec pro příčné vedení hromosvodu</t>
  </si>
  <si>
    <t>1019064788</t>
  </si>
  <si>
    <t>80</t>
  </si>
  <si>
    <t>765125302</t>
  </si>
  <si>
    <t>Montáž střešních doplňků krytiny betonové střešního výlezu plochy jednotlivě přes 0,25 m2</t>
  </si>
  <si>
    <t>1592779838</t>
  </si>
  <si>
    <t>NOVY STRESNI VYLEZ</t>
  </si>
  <si>
    <t>/viz TZ a vykres c.b3-vypis/</t>
  </si>
  <si>
    <t>OZN.15</t>
  </si>
  <si>
    <t>81</t>
  </si>
  <si>
    <t>5924431R</t>
  </si>
  <si>
    <t>15 - okno střešní výstupní pro krytinu betonovou 590x640mm plný nebo s neprůsvit.zasklením vč.Al oplechování a doplňků</t>
  </si>
  <si>
    <t>934457402</t>
  </si>
  <si>
    <t>82</t>
  </si>
  <si>
    <t>998765103</t>
  </si>
  <si>
    <t>Přesun hmot pro krytiny skládané stanovený z hmotnosti přesunovaného materiálu vodorovná dopravní vzdálenost do 50 m na objektech výšky přes 12 do 24 m</t>
  </si>
  <si>
    <t>1823752666</t>
  </si>
  <si>
    <t>83</t>
  </si>
  <si>
    <t>998765181</t>
  </si>
  <si>
    <t>Přesun hmot pro krytiny skládané stanovený z hmotnosti přesunovaného materiálu Příplatek k cenám za přesun prováděný bez použití mechanizace pro jakoukoliv výšku objektu</t>
  </si>
  <si>
    <t>-1213629803</t>
  </si>
  <si>
    <t>766</t>
  </si>
  <si>
    <t>Konstrukce truhlářské</t>
  </si>
  <si>
    <t>84</t>
  </si>
  <si>
    <t>766674811</t>
  </si>
  <si>
    <t>Demontáž střešních oken na krytině hladké a drážkové, sklonu přes 30 do 45°</t>
  </si>
  <si>
    <t>1943797466</t>
  </si>
  <si>
    <t>STAVAJICI STRESNI OKNA</t>
  </si>
  <si>
    <t>/viz TZ a vykres c.b3-vykaz/</t>
  </si>
  <si>
    <t>12+22</t>
  </si>
  <si>
    <t>85</t>
  </si>
  <si>
    <t>2146443433</t>
  </si>
  <si>
    <t>1,451</t>
  </si>
  <si>
    <t>86</t>
  </si>
  <si>
    <t>-1190724846</t>
  </si>
  <si>
    <t>87</t>
  </si>
  <si>
    <t>918682744</t>
  </si>
  <si>
    <t>1,451*19</t>
  </si>
  <si>
    <t>88</t>
  </si>
  <si>
    <t>-19738132</t>
  </si>
  <si>
    <t>1,451/2</t>
  </si>
  <si>
    <t>89</t>
  </si>
  <si>
    <t>-2034806679</t>
  </si>
  <si>
    <t>90</t>
  </si>
  <si>
    <t>766671002</t>
  </si>
  <si>
    <t>Montáž střešních oken dřevěných nebo plastových kyvných, výklopných/kyvných s okenním rámem a lemováním, s plisovaným límcem, s napojením na krytinu do krytiny ploché, rozměru 66 x 118 cm</t>
  </si>
  <si>
    <t>400163861</t>
  </si>
  <si>
    <t>NOVA STRESNI OKNA</t>
  </si>
  <si>
    <t>OZN.13</t>
  </si>
  <si>
    <t>91</t>
  </si>
  <si>
    <t>6112451R</t>
  </si>
  <si>
    <t>13 - okno střešní dřevěné kyvné, izolační trojsklo 60x90cm, Uw=1,0W/m2K Al oplechování</t>
  </si>
  <si>
    <t>-1077381563</t>
  </si>
  <si>
    <t>92</t>
  </si>
  <si>
    <t>6112416R</t>
  </si>
  <si>
    <t>lemování střešních oken 600x900mm</t>
  </si>
  <si>
    <t>797636608</t>
  </si>
  <si>
    <t>93</t>
  </si>
  <si>
    <t>61124231</t>
  </si>
  <si>
    <t>manžeta z parotěsné fólie pro střešní okno 600x900mm</t>
  </si>
  <si>
    <t>-448617777</t>
  </si>
  <si>
    <t>766671009</t>
  </si>
  <si>
    <t>Montáž střešních oken dřevěných nebo plastových kyvných, výklopných/kyvných s okenním rámem a lemováním, s plisovaným límcem, s napojením na krytinu do krytiny ploché, rozměru 94 x 140 cm</t>
  </si>
  <si>
    <t>1564329879</t>
  </si>
  <si>
    <t>OZN.14</t>
  </si>
  <si>
    <t>95</t>
  </si>
  <si>
    <t>61124522</t>
  </si>
  <si>
    <t>14 - okno střešní dřevěné kyvné, izolační trojsklo 94x140cm, Uw=1,0W/m2K Al oplechování</t>
  </si>
  <si>
    <t>-764949635</t>
  </si>
  <si>
    <t>96</t>
  </si>
  <si>
    <t>61124166</t>
  </si>
  <si>
    <t>lemování střešních oken 940x1400mm</t>
  </si>
  <si>
    <t>-230801869</t>
  </si>
  <si>
    <t>97</t>
  </si>
  <si>
    <t>61124234</t>
  </si>
  <si>
    <t>manžeta z parotěsné fólie pro střešní okno 780x1400mm</t>
  </si>
  <si>
    <t>1846327475</t>
  </si>
  <si>
    <t>98</t>
  </si>
  <si>
    <t>998766103</t>
  </si>
  <si>
    <t>Přesun hmot pro konstrukce truhlářské stanovený z hmotnosti přesunovaného materiálu vodorovná dopravní vzdálenost do 50 m v objektech výšky přes 12 do 24 m</t>
  </si>
  <si>
    <t>1084584653</t>
  </si>
  <si>
    <t>99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</si>
  <si>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</si>
  <si>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</si>
  <si>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-568077037</t>
  </si>
  <si>
    <t>767</t>
  </si>
  <si>
    <t>Konstrukce zámečnické</t>
  </si>
  <si>
    <t>100</t>
  </si>
  <si>
    <t>767851803</t>
  </si>
  <si>
    <t>Demontáž komínových lávek kompletní celé lávky</t>
  </si>
  <si>
    <t>1098786062</t>
  </si>
  <si>
    <t>STOUPACI PLOSINY</t>
  </si>
  <si>
    <t>K OPETOVNEMU OSAZENI</t>
  </si>
  <si>
    <t>/viz vykres c.b1-legenda/</t>
  </si>
  <si>
    <t>101</t>
  </si>
  <si>
    <t>-766804651</t>
  </si>
  <si>
    <t>K MISTU ULOZENI</t>
  </si>
  <si>
    <t>0,070</t>
  </si>
  <si>
    <t>102</t>
  </si>
  <si>
    <t>767851104</t>
  </si>
  <si>
    <t>Montáž komínových lávek kompletní celé lávky</t>
  </si>
  <si>
    <t>-1389539527</t>
  </si>
  <si>
    <t>ZPETNA MONTAZ STAV.PLOSINY</t>
  </si>
  <si>
    <t>0,80*2</t>
  </si>
  <si>
    <t>103</t>
  </si>
  <si>
    <t>5924402R</t>
  </si>
  <si>
    <t>plošina stoupací - materiál investora</t>
  </si>
  <si>
    <t>-1031676504</t>
  </si>
  <si>
    <t>104</t>
  </si>
  <si>
    <t>59244096</t>
  </si>
  <si>
    <t>držák stoupací plošiny</t>
  </si>
  <si>
    <t>1885046210</t>
  </si>
  <si>
    <t>105</t>
  </si>
  <si>
    <t>998767103</t>
  </si>
  <si>
    <t>Přesun hmot pro zámečnické konstrukce stanovený z hmotnosti přesunovaného materiálu vodorovná dopravní vzdálenost do 50 m v objektech výšky přes 12 do 24 m</t>
  </si>
  <si>
    <t>502959449</t>
  </si>
  <si>
    <t>106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</si>
  <si>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</si>
  <si>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</si>
  <si>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635016922</t>
  </si>
  <si>
    <t>784</t>
  </si>
  <si>
    <t>Dokončovací práce - malby a tapety</t>
  </si>
  <si>
    <t>107</t>
  </si>
  <si>
    <t>784211111</t>
  </si>
  <si>
    <t>Malby z malířských směsí otěruvzdorných za mokra dvojnásobné, bílé za mokra otěruvzdorné velmi dobře v místnostech výšky do 3,80 m</t>
  </si>
  <si>
    <t>-284873741</t>
  </si>
  <si>
    <t>0,50*(0,60+1,00)*2*12</t>
  </si>
  <si>
    <t>0,50*(0,94+1,40)*2*22</t>
  </si>
  <si>
    <t>0,50*(0,59+0,64)*2*2</t>
  </si>
  <si>
    <t>DOTCENE PLOCHY</t>
  </si>
  <si>
    <t>/upresni investor dle skutecnosti/</t>
  </si>
  <si>
    <t>20,00</t>
  </si>
  <si>
    <t>108</t>
  </si>
  <si>
    <t>784171101</t>
  </si>
  <si>
    <t>Zakrytí nemalovaných ploch (materiál ve specifikaci) včetně pozdějšího odkrytí podlah</t>
  </si>
  <si>
    <t>445610555</t>
  </si>
  <si>
    <t>109</t>
  </si>
  <si>
    <t>581248440</t>
  </si>
  <si>
    <t>fólie pro malířské potřeby zakrývací,  25µ,  4 x 5 m</t>
  </si>
  <si>
    <t>-514477951</t>
  </si>
  <si>
    <t>108*1,05 "Přepočtené koeficientem množství</t>
  </si>
  <si>
    <t>Práce a dodávky M</t>
  </si>
  <si>
    <t>21-M</t>
  </si>
  <si>
    <t>Elektromontáže</t>
  </si>
  <si>
    <t>110</t>
  </si>
  <si>
    <t>R POL 1</t>
  </si>
  <si>
    <t>OZN.9 - DMTŽ, likvidace a nový hromosvod - kompletní D+ M</t>
  </si>
  <si>
    <t>-1112486273</t>
  </si>
  <si>
    <t>NOVE HROMOSVODY</t>
  </si>
  <si>
    <t>NA MISTE STAVAJICICH DEMONTOVANYCH</t>
  </si>
  <si>
    <t>111</t>
  </si>
  <si>
    <t>R POL 2</t>
  </si>
  <si>
    <t>OZN.10 - Nové zemnící vedení od hromosvodu k hlavní římse + napojení na stávající vedení - kompletní D+ M vč.svorek a ostatního příslušenství</t>
  </si>
  <si>
    <t>1293845465</t>
  </si>
  <si>
    <t>NOVE ZEMNICI VEDENI</t>
  </si>
  <si>
    <t>68,00</t>
  </si>
  <si>
    <t>N00</t>
  </si>
  <si>
    <t>Nepojmenované práce</t>
  </si>
  <si>
    <t>HZS</t>
  </si>
  <si>
    <t>Hodinové zúčtovací sazby</t>
  </si>
  <si>
    <t>112</t>
  </si>
  <si>
    <t>HZS 1</t>
  </si>
  <si>
    <t>Ostatní pomocné práce a zednické výpomoce - přesný počet hodin bude fakturován dle skutečnosti za hodinovou sazbu zhotovitele po odsouhlasení ve stavebním deníku</t>
  </si>
  <si>
    <t>hod</t>
  </si>
  <si>
    <t>512</t>
  </si>
  <si>
    <t>1167265588</t>
  </si>
  <si>
    <t>REKONSTRUKCE</t>
  </si>
  <si>
    <t>/prace a detaily neodhalitelne PD/</t>
  </si>
  <si>
    <t>100,00</t>
  </si>
  <si>
    <t>2 - VEDLEJŠÍ NÁKLADY</t>
  </si>
  <si>
    <r>
      <rPr>
        <b val="1"/>
        <sz val="11"/>
        <color indexed="8"/>
        <rFont val="Arial CE"/>
      </rPr>
      <t>2 - VEDLEJŠÍ NÁKLADY</t>
    </r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</si>
  <si>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</si>
  <si>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</si>
  <si>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</si>
  <si>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</si>
  <si>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</si>
  <si>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</si>
  <si>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</si>
  <si>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</si>
  <si>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</si>
  <si>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</si>
  <si>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</si>
  <si>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1024</t>
  </si>
  <si>
    <t>-1340762634</t>
  </si>
  <si>
    <t>VRN3</t>
  </si>
  <si>
    <t>Zařízení staveniště</t>
  </si>
  <si>
    <t>030001000</t>
  </si>
  <si>
    <t>Zařízení staveniště - zřízení, provoz, zrušení</t>
  </si>
  <si>
    <t>835103312</t>
  </si>
  <si>
    <t>034002000</t>
  </si>
  <si>
    <t>Zabezpečení staveniště - ochrana proti pádu, dopravní značení atd.</t>
  </si>
  <si>
    <t>-312307327</t>
  </si>
  <si>
    <t>035103001</t>
  </si>
  <si>
    <t>Pronájem ploch - zábor veřejného prostranství</t>
  </si>
  <si>
    <t>-1722635337</t>
  </si>
  <si>
    <t>VRN7</t>
  </si>
  <si>
    <t>Provozní vlivy</t>
  </si>
  <si>
    <t>071002000</t>
  </si>
  <si>
    <t>Provoz investora, třetích osob</t>
  </si>
  <si>
    <t>1715259134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</si>
  <si>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</si>
  <si>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</si>
  <si>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</si>
  <si>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</si>
  <si>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 val="1"/>
        <sz val="9"/>
        <color indexed="8"/>
        <rFont val="Trebuchet MS"/>
      </rPr>
      <t xml:space="preserve">Rekapitulace stavby </t>
    </r>
    <r>
      <rPr>
        <sz val="9"/>
        <color indexed="8"/>
        <rFont val="Trebuchet MS"/>
      </rPr>
      <t>obsahuje sestavu Rekapitulace stavby a Rekapitulace objektů stavby a soupisů prací.</t>
    </r>
  </si>
  <si>
    <r>
      <rPr>
        <sz val="9"/>
        <color indexed="8"/>
        <rFont val="Trebuchet MS"/>
      </rPr>
      <t xml:space="preserve">V sestavě </t>
    </r>
    <r>
      <rPr>
        <b val="1"/>
        <sz val="9"/>
        <color indexed="8"/>
        <rFont val="Trebuchet MS"/>
      </rPr>
      <t>Rekapitulace stavby</t>
    </r>
    <r>
      <rPr>
        <sz val="9"/>
        <color indexed="8"/>
        <rFont val="Trebuchet MS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</si>
  <si>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</si>
  <si>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</si>
  <si>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rPr>
        <sz val="9"/>
        <color indexed="8"/>
        <rFont val="Trebuchet MS"/>
      </rPr>
      <t xml:space="preserve">V sestavě </t>
    </r>
    <r>
      <rPr>
        <b val="1"/>
        <sz val="9"/>
        <color indexed="8"/>
        <rFont val="Trebuchet MS"/>
      </rPr>
      <t>Rekapitulace objektů stavby a soupisů prací</t>
    </r>
    <r>
      <rPr>
        <sz val="9"/>
        <color indexed="8"/>
        <rFont val="Trebuchet MS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</si>
  <si>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</si>
  <si>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</si>
  <si>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</si>
  <si>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</si>
  <si>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</si>
  <si>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</si>
  <si>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</si>
  <si>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</si>
  <si>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</si>
  <si>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</si>
  <si>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</si>
  <si>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</si>
  <si>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</si>
  <si>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 val="1"/>
        <sz val="9"/>
        <color indexed="8"/>
        <rFont val="Trebuchet MS"/>
      </rPr>
      <t xml:space="preserve">Soupis prací </t>
    </r>
    <r>
      <rPr>
        <sz val="9"/>
        <color indexed="8"/>
        <rFont val="Trebuchet MS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</si>
  <si>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</si>
  <si>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 val="1"/>
        <sz val="9"/>
        <color indexed="8"/>
        <rFont val="Trebuchet MS"/>
      </rPr>
      <t>Krycí list soupisu</t>
    </r>
    <r>
      <rPr>
        <sz val="9"/>
        <color indexed="8"/>
        <rFont val="Trebuchet MS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</si>
  <si>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</si>
  <si>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 val="1"/>
        <sz val="9"/>
        <color indexed="8"/>
        <rFont val="Trebuchet MS"/>
      </rPr>
      <t>Rekapitulace členění soupisu prací</t>
    </r>
    <r>
      <rPr>
        <sz val="9"/>
        <color indexed="8"/>
        <rFont val="Trebuchet MS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</si>
  <si>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</si>
  <si>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 val="1"/>
        <sz val="9"/>
        <color indexed="8"/>
        <rFont val="Trebuchet MS"/>
      </rPr>
      <t xml:space="preserve">Soupis prací </t>
    </r>
    <r>
      <rPr>
        <sz val="9"/>
        <color indexed="8"/>
        <rFont val="Trebuchet MS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</si>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</sst>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#,##0.00%"/>
    <numFmt numFmtId="60" formatCode="dd&quot;.&quot;mm&quot;.&quot;yyyy"/>
    <numFmt numFmtId="61" formatCode="#,##0.00000"/>
    <numFmt numFmtId="62" formatCode="#,##0.000"/>
  </numFmts>
  <fonts count="45">
    <font>
      <sz val="8"/>
      <color indexed="8"/>
      <name val="Arial CE"/>
    </font>
    <font>
      <sz val="10"/>
      <color indexed="8"/>
      <name val="Arial CE"/>
    </font>
    <font>
      <sz val="8"/>
      <color indexed="9"/>
      <name val="Arial CE"/>
    </font>
    <font>
      <sz val="8"/>
      <color indexed="11"/>
      <name val="Arial CE"/>
    </font>
    <font>
      <b val="1"/>
      <sz val="14"/>
      <color indexed="8"/>
      <name val="Arial CE"/>
    </font>
    <font>
      <b val="1"/>
      <sz val="12"/>
      <color indexed="13"/>
      <name val="Arial CE"/>
    </font>
    <font>
      <sz val="10"/>
      <color indexed="13"/>
      <name val="Arial CE"/>
    </font>
    <font>
      <sz val="10"/>
      <color indexed="8"/>
      <name val="Arial CE"/>
    </font>
    <font>
      <b val="1"/>
      <sz val="8"/>
      <color indexed="13"/>
      <name val="Arial CE"/>
    </font>
    <font>
      <b val="1"/>
      <sz val="11"/>
      <color indexed="8"/>
      <name val="Arial CE"/>
    </font>
    <font>
      <b val="1"/>
      <sz val="10"/>
      <color indexed="8"/>
      <name val="Arial CE"/>
    </font>
    <font>
      <b val="1"/>
      <sz val="10"/>
      <color indexed="13"/>
      <name val="Arial CE"/>
    </font>
    <font>
      <b val="1"/>
      <sz val="12"/>
      <color indexed="8"/>
      <name val="Arial CE"/>
    </font>
    <font>
      <sz val="12"/>
      <color indexed="13"/>
      <name val="Arial CE"/>
    </font>
    <font>
      <sz val="8"/>
      <color indexed="13"/>
      <name val="Arial CE"/>
    </font>
    <font>
      <sz val="9"/>
      <color indexed="8"/>
      <name val="Arial CE"/>
    </font>
    <font>
      <sz val="9"/>
      <color indexed="13"/>
      <name val="Arial CE"/>
    </font>
    <font>
      <b val="1"/>
      <sz val="12"/>
      <color indexed="15"/>
      <name val="Arial CE"/>
    </font>
    <font>
      <sz val="12"/>
      <color indexed="8"/>
      <name val="Arial CE"/>
    </font>
    <font>
      <sz val="18"/>
      <color indexed="16"/>
      <name val="Wingdings 2"/>
    </font>
    <font>
      <b val="1"/>
      <sz val="11"/>
      <color indexed="17"/>
      <name val="Arial CE"/>
    </font>
    <font>
      <sz val="11"/>
      <color indexed="17"/>
      <name val="Arial CE"/>
    </font>
    <font>
      <sz val="11"/>
      <color indexed="13"/>
      <name val="Arial CE"/>
    </font>
    <font>
      <sz val="11"/>
      <color indexed="8"/>
      <name val="Arial CE"/>
    </font>
    <font>
      <sz val="10"/>
      <color indexed="11"/>
      <name val="Arial CE"/>
    </font>
    <font>
      <sz val="12"/>
      <color indexed="17"/>
      <name val="Arial CE"/>
    </font>
    <font>
      <sz val="10"/>
      <color indexed="17"/>
      <name val="Arial CE"/>
    </font>
    <font>
      <sz val="8"/>
      <color indexed="15"/>
      <name val="Arial CE"/>
    </font>
    <font>
      <b val="1"/>
      <sz val="8"/>
      <color indexed="8"/>
      <name val="Arial CE"/>
    </font>
    <font>
      <sz val="8"/>
      <color indexed="17"/>
      <name val="Arial CE"/>
    </font>
    <font>
      <sz val="7"/>
      <color indexed="13"/>
      <name val="Arial CE"/>
    </font>
    <font>
      <sz val="8"/>
      <color indexed="18"/>
      <name val="Arial CE"/>
    </font>
    <font>
      <sz val="8"/>
      <color indexed="19"/>
      <name val="Arial CE"/>
    </font>
    <font>
      <sz val="8"/>
      <color indexed="20"/>
      <name val="Arial CE"/>
    </font>
    <font>
      <i val="1"/>
      <sz val="9"/>
      <color indexed="16"/>
      <name val="Arial CE"/>
    </font>
    <font>
      <i val="1"/>
      <sz val="8"/>
      <color indexed="16"/>
      <name val="Arial CE"/>
    </font>
    <font>
      <sz val="12"/>
      <color indexed="8"/>
      <name val="Helvetica Neue"/>
    </font>
    <font>
      <sz val="8"/>
      <color indexed="8"/>
      <name val="Trebuchet MS"/>
    </font>
    <font>
      <b val="1"/>
      <sz val="16"/>
      <color indexed="8"/>
      <name val="Trebuchet MS"/>
    </font>
    <font>
      <b val="1"/>
      <sz val="11"/>
      <color indexed="8"/>
      <name val="Trebuchet MS"/>
    </font>
    <font>
      <sz val="9"/>
      <color indexed="8"/>
      <name val="Trebuchet MS"/>
    </font>
    <font>
      <i val="1"/>
      <sz val="9"/>
      <color indexed="8"/>
      <name val="Trebuchet MS"/>
    </font>
    <font>
      <b val="1"/>
      <sz val="9"/>
      <color indexed="8"/>
      <name val="Trebuchet MS"/>
    </font>
    <font>
      <sz val="10"/>
      <color indexed="8"/>
      <name val="Trebuchet MS"/>
    </font>
    <font>
      <sz val="11"/>
      <color indexed="8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</fills>
  <borders count="68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13"/>
      </bottom>
      <diagonal/>
    </border>
    <border>
      <left style="thin">
        <color indexed="8"/>
      </left>
      <right style="hair">
        <color indexed="13"/>
      </right>
      <top/>
      <bottom/>
      <diagonal/>
    </border>
    <border>
      <left style="hair">
        <color indexed="13"/>
      </left>
      <right/>
      <top style="hair">
        <color indexed="13"/>
      </top>
      <bottom/>
      <diagonal/>
    </border>
    <border>
      <left/>
      <right/>
      <top style="hair">
        <color indexed="13"/>
      </top>
      <bottom/>
      <diagonal/>
    </border>
    <border>
      <left/>
      <right style="hair">
        <color indexed="13"/>
      </right>
      <top style="hair">
        <color indexed="13"/>
      </top>
      <bottom/>
      <diagonal/>
    </border>
    <border>
      <left style="hair">
        <color indexed="13"/>
      </left>
      <right/>
      <top/>
      <bottom/>
      <diagonal/>
    </border>
    <border>
      <left/>
      <right style="hair">
        <color indexed="13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13"/>
      </left>
      <right/>
      <top/>
      <bottom style="hair">
        <color indexed="13"/>
      </bottom>
      <diagonal/>
    </border>
    <border>
      <left/>
      <right style="hair">
        <color indexed="13"/>
      </right>
      <top/>
      <bottom style="hair">
        <color indexed="13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3"/>
      </left>
      <right/>
      <top style="hair">
        <color indexed="13"/>
      </top>
      <bottom style="hair">
        <color indexed="13"/>
      </bottom>
      <diagonal/>
    </border>
    <border>
      <left/>
      <right/>
      <top style="hair">
        <color indexed="13"/>
      </top>
      <bottom style="hair">
        <color indexed="13"/>
      </bottom>
      <diagonal/>
    </border>
    <border>
      <left/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13"/>
      </bottom>
      <diagonal/>
    </border>
    <border>
      <left style="thin">
        <color indexed="8"/>
      </left>
      <right style="thin">
        <color indexed="8"/>
      </right>
      <top/>
      <bottom style="hair">
        <color indexed="13"/>
      </bottom>
      <diagonal/>
    </border>
    <border>
      <left/>
      <right style="thin">
        <color indexed="8"/>
      </right>
      <top style="hair">
        <color indexed="13"/>
      </top>
      <bottom/>
      <diagonal/>
    </border>
    <border>
      <left style="thin">
        <color indexed="8"/>
      </left>
      <right style="thin">
        <color indexed="8"/>
      </right>
      <top style="hair">
        <color indexed="13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hair">
        <color indexed="1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13"/>
      </left>
      <right style="thin">
        <color indexed="8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13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hair">
        <color indexed="13"/>
      </bottom>
      <diagonal/>
    </border>
    <border>
      <left/>
      <right/>
      <top style="hair">
        <color indexed="13"/>
      </top>
      <bottom style="thin">
        <color indexed="10"/>
      </bottom>
      <diagonal/>
    </border>
    <border>
      <left/>
      <right/>
      <top style="hair">
        <color indexed="13"/>
      </top>
      <bottom style="thin">
        <color indexed="8"/>
      </bottom>
      <diagonal/>
    </border>
    <border>
      <left/>
      <right style="thin">
        <color indexed="8"/>
      </right>
      <top style="hair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13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6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vertical="bottom"/>
    </xf>
    <xf numFmtId="49" fontId="2" fillId="2" borderId="2" applyNumberFormat="1" applyFont="1" applyFill="1" applyBorder="1" applyAlignment="1" applyProtection="0">
      <alignment horizontal="left" vertical="center"/>
    </xf>
    <xf numFmtId="0" fontId="2" fillId="2" borderId="2" applyNumberFormat="0" applyFont="1" applyFill="1" applyBorder="1" applyAlignment="1" applyProtection="0">
      <alignment horizontal="left" vertical="center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3" fillId="3" borderId="6" applyNumberFormat="1" applyFont="1" applyFill="1" applyBorder="1" applyAlignment="1" applyProtection="0">
      <alignment horizontal="center" vertical="center"/>
    </xf>
    <xf numFmtId="0" fontId="0" fillId="2" borderId="6" applyNumberFormat="0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center"/>
    </xf>
    <xf numFmtId="0" fontId="0" fillId="2" borderId="7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left" vertical="center"/>
    </xf>
    <xf numFmtId="0" fontId="0" fillId="2" borderId="13" applyNumberFormat="0" applyFont="1" applyFill="1" applyBorder="1" applyAlignment="1" applyProtection="0">
      <alignment vertical="bottom"/>
    </xf>
    <xf numFmtId="49" fontId="3" fillId="2" borderId="6" applyNumberFormat="1" applyFont="1" applyFill="1" applyBorder="1" applyAlignment="1" applyProtection="0">
      <alignment horizontal="left" vertical="center"/>
    </xf>
    <xf numFmtId="49" fontId="5" fillId="2" borderId="6" applyNumberFormat="1" applyFont="1" applyFill="1" applyBorder="1" applyAlignment="1" applyProtection="0">
      <alignment horizontal="left" vertical="center"/>
    </xf>
    <xf numFmtId="49" fontId="6" fillId="2" borderId="6" applyNumberFormat="1" applyFont="1" applyFill="1" applyBorder="1" applyAlignment="1" applyProtection="0">
      <alignment horizontal="left" vertical="top"/>
    </xf>
    <xf numFmtId="49" fontId="7" fillId="2" borderId="6" applyNumberFormat="1" applyFont="1" applyFill="1" applyBorder="1" applyAlignment="1" applyProtection="0">
      <alignment horizontal="left" vertical="center"/>
    </xf>
    <xf numFmtId="49" fontId="8" fillId="2" borderId="6" applyNumberFormat="1" applyFont="1" applyFill="1" applyBorder="1" applyAlignment="1" applyProtection="0">
      <alignment horizontal="left" vertical="top" wrapText="1"/>
    </xf>
    <xf numFmtId="49" fontId="9" fillId="2" borderId="6" applyNumberFormat="1" applyFont="1" applyFill="1" applyBorder="1" applyAlignment="1" applyProtection="0">
      <alignment horizontal="left" vertical="top"/>
    </xf>
    <xf numFmtId="49" fontId="9" fillId="2" borderId="6" applyNumberFormat="1" applyFont="1" applyFill="1" applyBorder="1" applyAlignment="1" applyProtection="0">
      <alignment horizontal="left" vertical="top" wrapText="1"/>
    </xf>
    <xf numFmtId="0" fontId="8" fillId="2" borderId="6" applyNumberFormat="0" applyFont="1" applyFill="1" applyBorder="1" applyAlignment="1" applyProtection="0">
      <alignment horizontal="left" vertical="center"/>
    </xf>
    <xf numFmtId="49" fontId="6" fillId="2" borderId="6" applyNumberFormat="1" applyFont="1" applyFill="1" applyBorder="1" applyAlignment="1" applyProtection="0">
      <alignment horizontal="left" vertical="center"/>
    </xf>
    <xf numFmtId="0" fontId="7" fillId="2" borderId="6" applyNumberFormat="0" applyFont="1" applyFill="1" applyBorder="1" applyAlignment="1" applyProtection="0">
      <alignment horizontal="left" vertical="center"/>
    </xf>
    <xf numFmtId="49" fontId="7" fillId="4" borderId="6" applyNumberFormat="1" applyFont="1" applyFill="1" applyBorder="1" applyAlignment="1" applyProtection="0">
      <alignment horizontal="left" vertical="center"/>
    </xf>
    <xf numFmtId="49" fontId="7" fillId="2" borderId="6" applyNumberFormat="1" applyFont="1" applyFill="1" applyBorder="1" applyAlignment="1" applyProtection="0">
      <alignment horizontal="left" vertical="center" wrapText="1"/>
    </xf>
    <xf numFmtId="0" fontId="7" fillId="2" borderId="6" applyNumberFormat="0" applyFont="1" applyFill="1" applyBorder="1" applyAlignment="1" applyProtection="0">
      <alignment horizontal="left" vertical="center" wrapText="1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49" fontId="10" fillId="2" borderId="14" applyNumberFormat="1" applyFont="1" applyFill="1" applyBorder="1" applyAlignment="1" applyProtection="0">
      <alignment horizontal="left" vertical="bottom"/>
    </xf>
    <xf numFmtId="4" fontId="10" fillId="2" borderId="14" applyNumberFormat="1" applyFont="1" applyFill="1" applyBorder="1" applyAlignment="1" applyProtection="0">
      <alignment vertical="bottom"/>
    </xf>
    <xf numFmtId="0" fontId="8" fillId="2" borderId="6" applyNumberFormat="0" applyFont="1" applyFill="1" applyBorder="1" applyAlignment="1" applyProtection="0">
      <alignment horizontal="left" vertical="bottom"/>
    </xf>
    <xf numFmtId="49" fontId="6" fillId="2" borderId="6" applyNumberFormat="1" applyFont="1" applyFill="1" applyBorder="1" applyAlignment="1" applyProtection="0">
      <alignment horizontal="right" vertical="bottom"/>
    </xf>
    <xf numFmtId="0" fontId="6" fillId="2" borderId="6" applyNumberFormat="0" applyFont="1" applyFill="1" applyBorder="1" applyAlignment="1" applyProtection="0">
      <alignment horizontal="right" vertical="bottom"/>
    </xf>
    <xf numFmtId="49" fontId="6" fillId="2" borderId="6" applyNumberFormat="1" applyFont="1" applyFill="1" applyBorder="1" applyAlignment="1" applyProtection="0">
      <alignment horizontal="left" vertical="bottom"/>
    </xf>
    <xf numFmtId="59" fontId="6" fillId="2" borderId="6" applyNumberFormat="1" applyFont="1" applyFill="1" applyBorder="1" applyAlignment="1" applyProtection="0">
      <alignment horizontal="left" vertical="bottom"/>
    </xf>
    <xf numFmtId="4" fontId="11" fillId="2" borderId="6" applyNumberFormat="1" applyFont="1" applyFill="1" applyBorder="1" applyAlignment="1" applyProtection="0">
      <alignment vertical="bottom"/>
    </xf>
    <xf numFmtId="0" fontId="11" fillId="2" borderId="6" applyNumberFormat="0" applyFont="1" applyFill="1" applyBorder="1" applyAlignment="1" applyProtection="0">
      <alignment horizontal="left" vertical="bottom"/>
    </xf>
    <xf numFmtId="0" fontId="0" fillId="3" borderId="16" applyNumberFormat="0" applyFont="1" applyFill="1" applyBorder="1" applyAlignment="1" applyProtection="0">
      <alignment vertical="center"/>
    </xf>
    <xf numFmtId="49" fontId="12" fillId="3" borderId="17" applyNumberFormat="1" applyFont="1" applyFill="1" applyBorder="1" applyAlignment="1" applyProtection="0">
      <alignment horizontal="left" vertical="center"/>
    </xf>
    <xf numFmtId="0" fontId="0" fillId="3" borderId="18" applyNumberFormat="0" applyFont="1" applyFill="1" applyBorder="1" applyAlignment="1" applyProtection="0">
      <alignment vertical="center"/>
    </xf>
    <xf numFmtId="49" fontId="12" fillId="3" borderId="18" applyNumberFormat="1" applyFont="1" applyFill="1" applyBorder="1" applyAlignment="1" applyProtection="0">
      <alignment horizontal="center" vertical="center"/>
    </xf>
    <xf numFmtId="49" fontId="12" fillId="3" borderId="18" applyNumberFormat="1" applyFont="1" applyFill="1" applyBorder="1" applyAlignment="1" applyProtection="0">
      <alignment horizontal="left" vertical="center"/>
    </xf>
    <xf numFmtId="4" fontId="12" fillId="3" borderId="18" applyNumberFormat="1" applyFont="1" applyFill="1" applyBorder="1" applyAlignment="1" applyProtection="0">
      <alignment vertical="center"/>
    </xf>
    <xf numFmtId="0" fontId="0" fillId="3" borderId="19" applyNumberFormat="0" applyFont="1" applyFill="1" applyBorder="1" applyAlignment="1" applyProtection="0">
      <alignment vertical="center"/>
    </xf>
    <xf numFmtId="0" fontId="0" fillId="3" borderId="20" applyNumberFormat="0" applyFont="1" applyFill="1" applyBorder="1" applyAlignment="1" applyProtection="0">
      <alignment vertical="center"/>
    </xf>
    <xf numFmtId="0" fontId="0" fillId="3" borderId="13" applyNumberFormat="0" applyFont="1" applyFill="1" applyBorder="1" applyAlignment="1" applyProtection="0">
      <alignment vertical="center"/>
    </xf>
    <xf numFmtId="4" fontId="0" fillId="2" borderId="6" applyNumberFormat="1" applyFont="1" applyFill="1" applyBorder="1" applyAlignment="1" applyProtection="0">
      <alignment vertical="bottom"/>
    </xf>
    <xf numFmtId="0" fontId="0" fillId="2" borderId="21" applyNumberFormat="0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left" vertical="bottom"/>
    </xf>
    <xf numFmtId="49" fontId="0" fillId="2" borderId="6" applyNumberFormat="1" applyFont="1" applyFill="1" applyBorder="1" applyAlignment="1" applyProtection="0">
      <alignment vertical="bottom"/>
    </xf>
    <xf numFmtId="49" fontId="9" fillId="2" borderId="6" applyNumberFormat="1" applyFont="1" applyFill="1" applyBorder="1" applyAlignment="1" applyProtection="0">
      <alignment horizontal="left" vertical="bottom"/>
    </xf>
    <xf numFmtId="49" fontId="9" fillId="2" borderId="6" applyNumberFormat="1" applyFont="1" applyFill="1" applyBorder="1" applyAlignment="1" applyProtection="0">
      <alignment horizontal="left" vertical="center" wrapText="1"/>
    </xf>
    <xf numFmtId="49" fontId="10" fillId="2" borderId="6" applyNumberFormat="1" applyFont="1" applyFill="1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horizontal="left" vertical="bottom"/>
    </xf>
    <xf numFmtId="60" fontId="7" fillId="2" borderId="6" applyNumberFormat="1" applyFont="1" applyFill="1" applyBorder="1" applyAlignment="1" applyProtection="0">
      <alignment horizontal="left" vertical="bottom"/>
    </xf>
    <xf numFmtId="0" fontId="0" fillId="2" borderId="23" applyNumberFormat="0" applyFont="1" applyFill="1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vertical="bottom"/>
    </xf>
    <xf numFmtId="49" fontId="7" fillId="2" borderId="6" applyNumberFormat="1" applyFont="1" applyFill="1" applyBorder="1" applyAlignment="1" applyProtection="0">
      <alignment vertical="center" wrapText="1"/>
    </xf>
    <xf numFmtId="0" fontId="7" fillId="2" borderId="6" applyNumberFormat="0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  <xf numFmtId="49" fontId="13" fillId="2" borderId="25" applyNumberFormat="1" applyFont="1" applyFill="1" applyBorder="1" applyAlignment="1" applyProtection="0">
      <alignment horizontal="center" vertical="bottom"/>
    </xf>
    <xf numFmtId="0" fontId="13" fillId="2" borderId="26" applyNumberFormat="0" applyFont="1" applyFill="1" applyBorder="1" applyAlignment="1" applyProtection="0">
      <alignment horizontal="left" vertical="bottom"/>
    </xf>
    <xf numFmtId="0" fontId="0" fillId="2" borderId="26" applyNumberFormat="0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14" fillId="2" borderId="28" applyNumberFormat="0" applyFont="1" applyFill="1" applyBorder="1" applyAlignment="1" applyProtection="0">
      <alignment horizontal="left" vertical="bottom"/>
    </xf>
    <xf numFmtId="0" fontId="14" fillId="2" borderId="6" applyNumberFormat="0" applyFont="1" applyFill="1" applyBorder="1" applyAlignment="1" applyProtection="0">
      <alignment horizontal="left" vertical="bottom"/>
    </xf>
    <xf numFmtId="0" fontId="0" fillId="2" borderId="29" applyNumberFormat="0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vertical="bottom"/>
    </xf>
    <xf numFmtId="0" fontId="14" fillId="2" borderId="31" applyNumberFormat="0" applyFont="1" applyFill="1" applyBorder="1" applyAlignment="1" applyProtection="0">
      <alignment horizontal="left" vertical="bottom"/>
    </xf>
    <xf numFmtId="0" fontId="14" fillId="2" borderId="23" applyNumberFormat="0" applyFont="1" applyFill="1" applyBorder="1" applyAlignment="1" applyProtection="0">
      <alignment horizontal="left" vertical="bottom"/>
    </xf>
    <xf numFmtId="0" fontId="0" fillId="2" borderId="32" applyNumberFormat="0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vertical="bottom"/>
    </xf>
    <xf numFmtId="49" fontId="15" fillId="3" borderId="17" applyNumberFormat="1" applyFont="1" applyFill="1" applyBorder="1" applyAlignment="1" applyProtection="0">
      <alignment horizontal="center" vertical="center"/>
    </xf>
    <xf numFmtId="0" fontId="15" fillId="3" borderId="18" applyNumberFormat="0" applyFont="1" applyFill="1" applyBorder="1" applyAlignment="1" applyProtection="0">
      <alignment horizontal="left" vertical="center"/>
    </xf>
    <xf numFmtId="49" fontId="15" fillId="3" borderId="18" applyNumberFormat="1" applyFont="1" applyFill="1" applyBorder="1" applyAlignment="1" applyProtection="0">
      <alignment horizontal="center" vertical="center"/>
    </xf>
    <xf numFmtId="49" fontId="15" fillId="3" borderId="18" applyNumberFormat="1" applyFont="1" applyFill="1" applyBorder="1" applyAlignment="1" applyProtection="0">
      <alignment horizontal="right" vertical="center"/>
    </xf>
    <xf numFmtId="49" fontId="15" fillId="3" borderId="34" applyNumberFormat="1" applyFont="1" applyFill="1" applyBorder="1" applyAlignment="1" applyProtection="0">
      <alignment horizontal="center" vertical="center"/>
    </xf>
    <xf numFmtId="49" fontId="16" fillId="2" borderId="35" applyNumberFormat="1" applyFont="1" applyFill="1" applyBorder="1" applyAlignment="1" applyProtection="0">
      <alignment horizontal="center" vertical="center" wrapText="1"/>
    </xf>
    <xf numFmtId="49" fontId="16" fillId="2" borderId="36" applyNumberFormat="1" applyFont="1" applyFill="1" applyBorder="1" applyAlignment="1" applyProtection="0">
      <alignment horizontal="center" vertical="center" wrapText="1"/>
    </xf>
    <xf numFmtId="49" fontId="16" fillId="2" borderId="37" applyNumberFormat="1" applyFont="1" applyFill="1" applyBorder="1" applyAlignment="1" applyProtection="0">
      <alignment horizontal="center" vertical="center" wrapText="1"/>
    </xf>
    <xf numFmtId="0" fontId="0" fillId="2" borderId="38" applyNumberFormat="0" applyFont="1" applyFill="1" applyBorder="1" applyAlignment="1" applyProtection="0">
      <alignment vertical="bottom"/>
    </xf>
    <xf numFmtId="0" fontId="0" fillId="2" borderId="25" applyNumberFormat="0" applyFont="1" applyFill="1" applyBorder="1" applyAlignment="1" applyProtection="0">
      <alignment vertical="bottom"/>
    </xf>
    <xf numFmtId="49" fontId="17" fillId="2" borderId="6" applyNumberFormat="1" applyFont="1" applyFill="1" applyBorder="1" applyAlignment="1" applyProtection="0">
      <alignment horizontal="left" vertical="bottom"/>
    </xf>
    <xf numFmtId="0" fontId="17" fillId="2" borderId="6" applyNumberFormat="0" applyFont="1" applyFill="1" applyBorder="1" applyAlignment="1" applyProtection="0">
      <alignment vertical="bottom"/>
    </xf>
    <xf numFmtId="4" fontId="17" fillId="2" borderId="6" applyNumberFormat="1" applyFont="1" applyFill="1" applyBorder="1" applyAlignment="1" applyProtection="0">
      <alignment horizontal="right" vertical="bottom"/>
    </xf>
    <xf numFmtId="4" fontId="17" fillId="2" borderId="6" applyNumberFormat="1" applyFont="1" applyFill="1" applyBorder="1" applyAlignment="1" applyProtection="0">
      <alignment vertical="bottom"/>
    </xf>
    <xf numFmtId="0" fontId="12" fillId="2" borderId="13" applyNumberFormat="0" applyFont="1" applyFill="1" applyBorder="1" applyAlignment="1" applyProtection="0">
      <alignment horizontal="center" vertical="bottom"/>
    </xf>
    <xf numFmtId="4" fontId="13" fillId="2" borderId="28" applyNumberFormat="1" applyFont="1" applyFill="1" applyBorder="1" applyAlignment="1" applyProtection="0">
      <alignment vertical="bottom"/>
    </xf>
    <xf numFmtId="4" fontId="13" fillId="2" borderId="6" applyNumberFormat="1" applyFont="1" applyFill="1" applyBorder="1" applyAlignment="1" applyProtection="0">
      <alignment vertical="bottom"/>
    </xf>
    <xf numFmtId="61" fontId="13" fillId="2" borderId="6" applyNumberFormat="1" applyFont="1" applyFill="1" applyBorder="1" applyAlignment="1" applyProtection="0">
      <alignment vertical="bottom"/>
    </xf>
    <xf numFmtId="4" fontId="13" fillId="2" borderId="29" applyNumberFormat="1" applyFont="1" applyFill="1" applyBorder="1" applyAlignment="1" applyProtection="0">
      <alignment vertical="bottom"/>
    </xf>
    <xf numFmtId="49" fontId="12" fillId="2" borderId="6" applyNumberFormat="1" applyFont="1" applyFill="1" applyBorder="1" applyAlignment="1" applyProtection="0">
      <alignment horizontal="left" vertical="bottom"/>
    </xf>
    <xf numFmtId="49" fontId="18" fillId="2" borderId="6" applyNumberFormat="1" applyFont="1" applyFill="1" applyBorder="1" applyAlignment="1" applyProtection="0">
      <alignment horizontal="left" vertical="bottom"/>
    </xf>
    <xf numFmtId="49" fontId="19" fillId="2" borderId="8" applyNumberFormat="1" applyFont="1" applyFill="1" applyBorder="1" applyAlignment="1" applyProtection="0">
      <alignment horizontal="center" vertical="bottom"/>
    </xf>
    <xf numFmtId="0" fontId="20" fillId="2" borderId="6" applyNumberFormat="0" applyFont="1" applyFill="1" applyBorder="1" applyAlignment="1" applyProtection="0">
      <alignment vertical="bottom"/>
    </xf>
    <xf numFmtId="49" fontId="20" fillId="2" borderId="6" applyNumberFormat="1" applyFont="1" applyFill="1" applyBorder="1" applyAlignment="1" applyProtection="0">
      <alignment horizontal="left" vertical="center" wrapText="1"/>
    </xf>
    <xf numFmtId="0" fontId="20" fillId="2" borderId="6" applyNumberFormat="0" applyFont="1" applyFill="1" applyBorder="1" applyAlignment="1" applyProtection="0">
      <alignment horizontal="left" vertical="center" wrapText="1"/>
    </xf>
    <xf numFmtId="0" fontId="21" fillId="2" borderId="6" applyNumberFormat="0" applyFont="1" applyFill="1" applyBorder="1" applyAlignment="1" applyProtection="0">
      <alignment vertical="bottom"/>
    </xf>
    <xf numFmtId="4" fontId="21" fillId="2" borderId="6" applyNumberFormat="1" applyFont="1" applyFill="1" applyBorder="1" applyAlignment="1" applyProtection="0">
      <alignment vertical="bottom"/>
    </xf>
    <xf numFmtId="49" fontId="9" fillId="2" borderId="13" applyNumberFormat="1" applyFont="1" applyFill="1" applyBorder="1" applyAlignment="1" applyProtection="0">
      <alignment horizontal="center" vertical="bottom"/>
    </xf>
    <xf numFmtId="4" fontId="22" fillId="2" borderId="28" applyNumberFormat="1" applyFont="1" applyFill="1" applyBorder="1" applyAlignment="1" applyProtection="0">
      <alignment vertical="bottom"/>
    </xf>
    <xf numFmtId="4" fontId="22" fillId="2" borderId="6" applyNumberFormat="1" applyFont="1" applyFill="1" applyBorder="1" applyAlignment="1" applyProtection="0">
      <alignment vertical="bottom"/>
    </xf>
    <xf numFmtId="61" fontId="22" fillId="2" borderId="6" applyNumberFormat="1" applyFont="1" applyFill="1" applyBorder="1" applyAlignment="1" applyProtection="0">
      <alignment vertical="bottom"/>
    </xf>
    <xf numFmtId="4" fontId="22" fillId="2" borderId="29" applyNumberFormat="1" applyFont="1" applyFill="1" applyBorder="1" applyAlignment="1" applyProtection="0">
      <alignment vertical="bottom"/>
    </xf>
    <xf numFmtId="49" fontId="23" fillId="2" borderId="6" applyNumberFormat="1" applyFont="1" applyFill="1" applyBorder="1" applyAlignment="1" applyProtection="0">
      <alignment horizontal="left" vertical="bottom"/>
    </xf>
    <xf numFmtId="4" fontId="22" fillId="2" borderId="31" applyNumberFormat="1" applyFont="1" applyFill="1" applyBorder="1" applyAlignment="1" applyProtection="0">
      <alignment vertical="bottom"/>
    </xf>
    <xf numFmtId="4" fontId="22" fillId="2" borderId="23" applyNumberFormat="1" applyFont="1" applyFill="1" applyBorder="1" applyAlignment="1" applyProtection="0">
      <alignment vertical="bottom"/>
    </xf>
    <xf numFmtId="61" fontId="22" fillId="2" borderId="23" applyNumberFormat="1" applyFont="1" applyFill="1" applyBorder="1" applyAlignment="1" applyProtection="0">
      <alignment vertical="bottom"/>
    </xf>
    <xf numFmtId="4" fontId="22" fillId="2" borderId="32" applyNumberFormat="1" applyFont="1" applyFill="1" applyBorder="1" applyAlignment="1" applyProtection="0">
      <alignment vertical="bottom"/>
    </xf>
    <xf numFmtId="0" fontId="0" fillId="2" borderId="39" applyNumberFormat="0" applyFont="1" applyFill="1" applyBorder="1" applyAlignment="1" applyProtection="0">
      <alignment vertical="bottom"/>
    </xf>
    <xf numFmtId="0" fontId="0" fillId="2" borderId="40" applyNumberFormat="0" applyFont="1" applyFill="1" applyBorder="1" applyAlignment="1" applyProtection="0">
      <alignment vertical="bottom"/>
    </xf>
    <xf numFmtId="0" fontId="0" fillId="2" borderId="41" applyNumberFormat="0" applyFont="1" applyFill="1" applyBorder="1" applyAlignment="1" applyProtection="0">
      <alignment vertical="bottom"/>
    </xf>
    <xf numFmtId="0" fontId="0" fillId="2" borderId="42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43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49" fontId="24" fillId="2" borderId="6" applyNumberFormat="1" applyFont="1" applyFill="1" applyBorder="1" applyAlignment="1" applyProtection="0">
      <alignment horizontal="left" vertical="center"/>
    </xf>
    <xf numFmtId="49" fontId="6" fillId="2" borderId="6" applyNumberFormat="1" applyFont="1" applyFill="1" applyBorder="1" applyAlignment="1" applyProtection="0">
      <alignment horizontal="left" vertical="center" wrapText="1"/>
    </xf>
    <xf numFmtId="0" fontId="6" fillId="2" borderId="6" applyNumberFormat="0" applyFont="1" applyFill="1" applyBorder="1" applyAlignment="1" applyProtection="0">
      <alignment horizontal="left" vertical="center"/>
    </xf>
    <xf numFmtId="0" fontId="7" fillId="2" borderId="13" applyNumberFormat="0" applyFont="1" applyFill="1" applyBorder="1" applyAlignment="1" applyProtection="0">
      <alignment horizontal="left" vertical="bottom"/>
    </xf>
    <xf numFmtId="49" fontId="7" fillId="2" borderId="13" applyNumberFormat="1" applyFont="1" applyFill="1" applyBorder="1" applyAlignment="1" applyProtection="0">
      <alignment horizontal="left" vertical="bottom"/>
    </xf>
    <xf numFmtId="49" fontId="7" fillId="4" borderId="13" applyNumberFormat="1" applyFont="1" applyFill="1" applyBorder="1" applyAlignment="1" applyProtection="0">
      <alignment horizontal="left" vertical="center"/>
    </xf>
    <xf numFmtId="0" fontId="7" fillId="2" borderId="6" applyNumberFormat="0" applyFont="1" applyFill="1" applyBorder="1" applyAlignment="1" applyProtection="0">
      <alignment horizontal="left" vertical="bottom"/>
    </xf>
    <xf numFmtId="0" fontId="0" fillId="2" borderId="45" applyNumberFormat="0" applyFont="1" applyFill="1" applyBorder="1" applyAlignment="1" applyProtection="0">
      <alignment vertical="bottom"/>
    </xf>
    <xf numFmtId="0" fontId="0" fillId="2" borderId="46" applyNumberFormat="0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bottom"/>
    </xf>
    <xf numFmtId="49" fontId="10" fillId="2" borderId="23" applyNumberFormat="1" applyFont="1" applyFill="1" applyBorder="1" applyAlignment="1" applyProtection="0">
      <alignment horizontal="left" vertical="bottom"/>
    </xf>
    <xf numFmtId="4" fontId="17" fillId="2" borderId="45" applyNumberFormat="1" applyFont="1" applyFill="1" applyBorder="1" applyAlignment="1" applyProtection="0">
      <alignment vertical="bottom"/>
    </xf>
    <xf numFmtId="49" fontId="6" fillId="2" borderId="13" applyNumberFormat="1" applyFont="1" applyFill="1" applyBorder="1" applyAlignment="1" applyProtection="0">
      <alignment horizontal="right" vertical="bottom"/>
    </xf>
    <xf numFmtId="49" fontId="14" fillId="2" borderId="6" applyNumberFormat="1" applyFont="1" applyFill="1" applyBorder="1" applyAlignment="1" applyProtection="0">
      <alignment horizontal="left" vertical="bottom"/>
    </xf>
    <xf numFmtId="4" fontId="6" fillId="2" borderId="6" applyNumberFormat="1" applyFont="1" applyFill="1" applyBorder="1" applyAlignment="1" applyProtection="0">
      <alignment vertical="bottom"/>
    </xf>
    <xf numFmtId="59" fontId="6" fillId="2" borderId="6" applyNumberFormat="1" applyFont="1" applyFill="1" applyBorder="1" applyAlignment="1" applyProtection="0">
      <alignment horizontal="right" vertical="bottom"/>
    </xf>
    <xf numFmtId="4" fontId="6" fillId="2" borderId="13" applyNumberFormat="1" applyFont="1" applyFill="1" applyBorder="1" applyAlignment="1" applyProtection="0">
      <alignment vertical="bottom"/>
    </xf>
    <xf numFmtId="0" fontId="0" fillId="2" borderId="49" applyNumberFormat="0" applyFont="1" applyFill="1" applyBorder="1" applyAlignment="1" applyProtection="0">
      <alignment vertical="bottom"/>
    </xf>
    <xf numFmtId="49" fontId="12" fillId="3" borderId="18" applyNumberFormat="1" applyFont="1" applyFill="1" applyBorder="1" applyAlignment="1" applyProtection="0">
      <alignment horizontal="right" vertical="center"/>
    </xf>
    <xf numFmtId="4" fontId="12" fillId="3" borderId="34" applyNumberFormat="1" applyFont="1" applyFill="1" applyBorder="1" applyAlignment="1" applyProtection="0">
      <alignment vertical="center"/>
    </xf>
    <xf numFmtId="0" fontId="0" fillId="3" borderId="50" applyNumberFormat="0" applyFont="1" applyFill="1" applyBorder="1" applyAlignment="1" applyProtection="0">
      <alignment vertical="center"/>
    </xf>
    <xf numFmtId="0" fontId="0" fillId="2" borderId="51" applyNumberFormat="0" applyFont="1" applyFill="1" applyBorder="1" applyAlignment="1" applyProtection="0">
      <alignment vertical="bottom"/>
    </xf>
    <xf numFmtId="0" fontId="0" fillId="2" borderId="52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6" fillId="2" borderId="6" applyNumberFormat="0" applyFont="1" applyFill="1" applyBorder="1" applyAlignment="1" applyProtection="0">
      <alignment horizontal="left" vertical="bottom"/>
    </xf>
    <xf numFmtId="49" fontId="7" fillId="2" borderId="13" applyNumberFormat="1" applyFont="1" applyFill="1" applyBorder="1" applyAlignment="1" applyProtection="0">
      <alignment horizontal="left" vertical="center" wrapText="1"/>
    </xf>
    <xf numFmtId="49" fontId="15" fillId="3" borderId="6" applyNumberFormat="1" applyFont="1" applyFill="1" applyBorder="1" applyAlignment="1" applyProtection="0">
      <alignment horizontal="left" vertical="center"/>
    </xf>
    <xf numFmtId="0" fontId="0" fillId="3" borderId="6" applyNumberFormat="0" applyFont="1" applyFill="1" applyBorder="1" applyAlignment="1" applyProtection="0">
      <alignment vertical="center"/>
    </xf>
    <xf numFmtId="49" fontId="15" fillId="3" borderId="13" applyNumberFormat="1" applyFont="1" applyFill="1" applyBorder="1" applyAlignment="1" applyProtection="0">
      <alignment horizontal="right" vertical="center"/>
    </xf>
    <xf numFmtId="0" fontId="0" fillId="3" borderId="44" applyNumberFormat="0" applyFont="1" applyFill="1" applyBorder="1" applyAlignment="1" applyProtection="0">
      <alignment vertical="center"/>
    </xf>
    <xf numFmtId="4" fontId="17" fillId="2" borderId="13" applyNumberFormat="1" applyFont="1" applyFill="1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horizontal="left" vertical="bottom"/>
    </xf>
    <xf numFmtId="49" fontId="25" fillId="2" borderId="23" applyNumberFormat="1" applyFont="1" applyFill="1" applyBorder="1" applyAlignment="1" applyProtection="0">
      <alignment horizontal="left" vertical="bottom"/>
    </xf>
    <xf numFmtId="4" fontId="0" fillId="2" borderId="45" applyNumberFormat="1" applyFont="1" applyFill="1" applyBorder="1" applyAlignment="1" applyProtection="0">
      <alignment vertical="bottom"/>
    </xf>
    <xf numFmtId="49" fontId="26" fillId="2" borderId="36" applyNumberFormat="1" applyFont="1" applyFill="1" applyBorder="1" applyAlignment="1" applyProtection="0">
      <alignment horizontal="left" vertical="bottom"/>
    </xf>
    <xf numFmtId="0" fontId="0" fillId="2" borderId="36" applyNumberFormat="0" applyFont="1" applyFill="1" applyBorder="1" applyAlignment="1" applyProtection="0">
      <alignment vertical="bottom"/>
    </xf>
    <xf numFmtId="4" fontId="0" fillId="2" borderId="54" applyNumberFormat="1" applyFont="1" applyFill="1" applyBorder="1" applyAlignment="1" applyProtection="0">
      <alignment vertical="bottom"/>
    </xf>
    <xf numFmtId="49" fontId="25" fillId="2" borderId="36" applyNumberFormat="1" applyFont="1" applyFill="1" applyBorder="1" applyAlignment="1" applyProtection="0">
      <alignment horizontal="left" vertical="bottom"/>
    </xf>
    <xf numFmtId="0" fontId="0" fillId="2" borderId="55" applyNumberFormat="0" applyFont="1" applyFill="1" applyBorder="1" applyAlignment="1" applyProtection="0">
      <alignment vertical="bottom"/>
    </xf>
    <xf numFmtId="49" fontId="15" fillId="3" borderId="35" applyNumberFormat="1" applyFont="1" applyFill="1" applyBorder="1" applyAlignment="1" applyProtection="0">
      <alignment horizontal="center" vertical="center" wrapText="1"/>
    </xf>
    <xf numFmtId="49" fontId="15" fillId="3" borderId="36" applyNumberFormat="1" applyFont="1" applyFill="1" applyBorder="1" applyAlignment="1" applyProtection="0">
      <alignment horizontal="center" vertical="center" wrapText="1"/>
    </xf>
    <xf numFmtId="49" fontId="15" fillId="3" borderId="54" applyNumberFormat="1" applyFont="1" applyFill="1" applyBorder="1" applyAlignment="1" applyProtection="0">
      <alignment horizontal="center" vertical="center" wrapText="1"/>
    </xf>
    <xf numFmtId="49" fontId="15" fillId="3" borderId="56" applyNumberFormat="1" applyFont="1" applyFill="1" applyBorder="1" applyAlignment="1" applyProtection="0">
      <alignment horizontal="center" vertical="center" wrapText="1"/>
    </xf>
    <xf numFmtId="0" fontId="16" fillId="2" borderId="35" applyNumberFormat="0" applyFont="1" applyFill="1" applyBorder="1" applyAlignment="1" applyProtection="0">
      <alignment horizontal="center" vertical="bottom"/>
    </xf>
    <xf numFmtId="49" fontId="16" fillId="2" borderId="36" applyNumberFormat="1" applyFont="1" applyFill="1" applyBorder="1" applyAlignment="1" applyProtection="0">
      <alignment horizontal="center" vertical="bottom"/>
    </xf>
    <xf numFmtId="49" fontId="16" fillId="2" borderId="37" applyNumberFormat="1" applyFont="1" applyFill="1" applyBorder="1" applyAlignment="1" applyProtection="0">
      <alignment horizontal="center" vertical="bottom"/>
    </xf>
    <xf numFmtId="49" fontId="17" fillId="2" borderId="26" applyNumberFormat="1" applyFont="1" applyFill="1" applyBorder="1" applyAlignment="1" applyProtection="0">
      <alignment horizontal="left" vertical="bottom"/>
    </xf>
    <xf numFmtId="4" fontId="17" fillId="2" borderId="47" applyNumberFormat="1" applyFont="1" applyFill="1" applyBorder="1" applyAlignment="1" applyProtection="0">
      <alignment vertical="bottom"/>
    </xf>
    <xf numFmtId="61" fontId="27" fillId="2" borderId="26" applyNumberFormat="1" applyFont="1" applyFill="1" applyBorder="1" applyAlignment="1" applyProtection="0">
      <alignment vertical="bottom"/>
    </xf>
    <xf numFmtId="61" fontId="27" fillId="2" borderId="27" applyNumberFormat="1" applyFont="1" applyFill="1" applyBorder="1" applyAlignment="1" applyProtection="0">
      <alignment vertical="bottom"/>
    </xf>
    <xf numFmtId="4" fontId="28" fillId="2" borderId="6" applyNumberFormat="1" applyFont="1" applyFill="1" applyBorder="1" applyAlignment="1" applyProtection="0">
      <alignment vertical="bottom"/>
    </xf>
    <xf numFmtId="49" fontId="29" fillId="2" borderId="6" applyNumberFormat="1" applyFont="1" applyFill="1" applyBorder="1" applyAlignment="1" applyProtection="0">
      <alignment horizontal="left" vertical="bottom"/>
    </xf>
    <xf numFmtId="49" fontId="25" fillId="2" borderId="6" applyNumberFormat="1" applyFont="1" applyFill="1" applyBorder="1" applyAlignment="1" applyProtection="0">
      <alignment horizontal="left" vertical="bottom"/>
    </xf>
    <xf numFmtId="4" fontId="25" fillId="2" borderId="13" applyNumberFormat="1" applyFont="1" applyFill="1" applyBorder="1" applyAlignment="1" applyProtection="0">
      <alignment vertical="bottom"/>
    </xf>
    <xf numFmtId="61" fontId="0" fillId="2" borderId="6" applyNumberFormat="1" applyFont="1" applyFill="1" applyBorder="1" applyAlignment="1" applyProtection="0">
      <alignment vertical="bottom"/>
    </xf>
    <xf numFmtId="61" fontId="0" fillId="2" borderId="29" applyNumberFormat="1" applyFont="1" applyFill="1" applyBorder="1" applyAlignment="1" applyProtection="0">
      <alignment vertical="bottom"/>
    </xf>
    <xf numFmtId="49" fontId="29" fillId="2" borderId="6" applyNumberFormat="1" applyFont="1" applyFill="1" applyBorder="1" applyAlignment="1" applyProtection="0">
      <alignment horizontal="center" vertical="bottom"/>
    </xf>
    <xf numFmtId="4" fontId="0" fillId="2" borderId="6" applyNumberFormat="1" applyFont="1" applyFill="1" applyBorder="1" applyAlignment="1" applyProtection="0">
      <alignment vertical="center"/>
    </xf>
    <xf numFmtId="49" fontId="29" fillId="2" borderId="23" applyNumberFormat="1" applyFont="1" applyFill="1" applyBorder="1" applyAlignment="1" applyProtection="0">
      <alignment horizontal="left" vertical="bottom"/>
    </xf>
    <xf numFmtId="49" fontId="26" fillId="2" borderId="23" applyNumberFormat="1" applyFont="1" applyFill="1" applyBorder="1" applyAlignment="1" applyProtection="0">
      <alignment horizontal="left" vertical="bottom"/>
    </xf>
    <xf numFmtId="4" fontId="26" fillId="2" borderId="45" applyNumberFormat="1" applyFont="1" applyFill="1" applyBorder="1" applyAlignment="1" applyProtection="0">
      <alignment vertical="bottom"/>
    </xf>
    <xf numFmtId="49" fontId="15" fillId="2" borderId="57" applyNumberFormat="1" applyFont="1" applyFill="1" applyBorder="1" applyAlignment="1" applyProtection="0">
      <alignment horizontal="center" vertical="bottom"/>
    </xf>
    <xf numFmtId="49" fontId="15" fillId="2" borderId="57" applyNumberFormat="1" applyFont="1" applyFill="1" applyBorder="1" applyAlignment="1" applyProtection="0">
      <alignment horizontal="left" vertical="center" wrapText="1"/>
    </xf>
    <xf numFmtId="49" fontId="15" fillId="2" borderId="57" applyNumberFormat="1" applyFont="1" applyFill="1" applyBorder="1" applyAlignment="1" applyProtection="0">
      <alignment horizontal="center" vertical="center" wrapText="1"/>
    </xf>
    <xf numFmtId="62" fontId="15" fillId="2" borderId="57" applyNumberFormat="1" applyFont="1" applyFill="1" applyBorder="1" applyAlignment="1" applyProtection="0">
      <alignment vertical="bottom"/>
    </xf>
    <xf numFmtId="4" fontId="15" fillId="4" borderId="57" applyNumberFormat="1" applyFont="1" applyFill="1" applyBorder="1" applyAlignment="1" applyProtection="0">
      <alignment vertical="center"/>
    </xf>
    <xf numFmtId="4" fontId="15" fillId="2" borderId="58" applyNumberFormat="1" applyFont="1" applyFill="1" applyBorder="1" applyAlignment="1" applyProtection="0">
      <alignment vertical="bottom"/>
    </xf>
    <xf numFmtId="49" fontId="15" fillId="2" borderId="58" applyNumberFormat="1" applyFont="1" applyFill="1" applyBorder="1" applyAlignment="1" applyProtection="0">
      <alignment horizontal="left" vertical="center" wrapText="1"/>
    </xf>
    <xf numFmtId="0" fontId="16" fillId="4" borderId="28" applyNumberFormat="0" applyFont="1" applyFill="1" applyBorder="1" applyAlignment="1" applyProtection="0">
      <alignment horizontal="left" vertical="center"/>
    </xf>
    <xf numFmtId="49" fontId="16" fillId="2" borderId="6" applyNumberFormat="1" applyFont="1" applyFill="1" applyBorder="1" applyAlignment="1" applyProtection="0">
      <alignment horizontal="center" vertical="bottom"/>
    </xf>
    <xf numFmtId="61" fontId="16" fillId="2" borderId="6" applyNumberFormat="1" applyFont="1" applyFill="1" applyBorder="1" applyAlignment="1" applyProtection="0">
      <alignment vertical="bottom"/>
    </xf>
    <xf numFmtId="61" fontId="16" fillId="2" borderId="29" applyNumberFormat="1" applyFont="1" applyFill="1" applyBorder="1" applyAlignment="1" applyProtection="0">
      <alignment vertical="bottom"/>
    </xf>
    <xf numFmtId="49" fontId="15" fillId="2" borderId="6" applyNumberFormat="1" applyFont="1" applyFill="1" applyBorder="1" applyAlignment="1" applyProtection="0">
      <alignment horizontal="left" vertical="bottom"/>
    </xf>
    <xf numFmtId="49" fontId="30" fillId="2" borderId="26" applyNumberFormat="1" applyFont="1" applyFill="1" applyBorder="1" applyAlignment="1" applyProtection="0">
      <alignment horizontal="left" vertical="bottom"/>
    </xf>
    <xf numFmtId="0" fontId="31" fillId="2" borderId="26" applyNumberFormat="0" applyFont="1" applyFill="1" applyBorder="1" applyAlignment="1" applyProtection="0">
      <alignment horizontal="left" vertical="bottom"/>
    </xf>
    <xf numFmtId="49" fontId="31" fillId="2" borderId="26" applyNumberFormat="1" applyFont="1" applyFill="1" applyBorder="1" applyAlignment="1" applyProtection="0">
      <alignment horizontal="left" vertical="center" wrapText="1"/>
    </xf>
    <xf numFmtId="49" fontId="31" fillId="2" borderId="6" applyNumberFormat="1" applyFont="1" applyFill="1" applyBorder="1" applyAlignment="1" applyProtection="0">
      <alignment horizontal="left" vertical="bottom"/>
    </xf>
    <xf numFmtId="49" fontId="30" fillId="2" borderId="6" applyNumberFormat="1" applyFont="1" applyFill="1" applyBorder="1" applyAlignment="1" applyProtection="0">
      <alignment horizontal="left" vertical="bottom"/>
    </xf>
    <xf numFmtId="0" fontId="31" fillId="2" borderId="6" applyNumberFormat="0" applyFont="1" applyFill="1" applyBorder="1" applyAlignment="1" applyProtection="0">
      <alignment horizontal="left" vertical="bottom"/>
    </xf>
    <xf numFmtId="49" fontId="31" fillId="2" borderId="6" applyNumberFormat="1" applyFont="1" applyFill="1" applyBorder="1" applyAlignment="1" applyProtection="0">
      <alignment horizontal="left" vertical="center" wrapText="1"/>
    </xf>
    <xf numFmtId="49" fontId="30" fillId="2" borderId="23" applyNumberFormat="1" applyFont="1" applyFill="1" applyBorder="1" applyAlignment="1" applyProtection="0">
      <alignment horizontal="left" vertical="bottom"/>
    </xf>
    <xf numFmtId="0" fontId="32" fillId="2" borderId="23" applyNumberFormat="0" applyFont="1" applyFill="1" applyBorder="1" applyAlignment="1" applyProtection="0">
      <alignment horizontal="left" vertical="bottom"/>
    </xf>
    <xf numFmtId="49" fontId="32" fillId="2" borderId="23" applyNumberFormat="1" applyFont="1" applyFill="1" applyBorder="1" applyAlignment="1" applyProtection="0">
      <alignment horizontal="left" vertical="center" wrapText="1"/>
    </xf>
    <xf numFmtId="62" fontId="0" fillId="2" borderId="23" applyNumberFormat="1" applyFont="1" applyFill="1" applyBorder="1" applyAlignment="1" applyProtection="0">
      <alignment vertical="bottom"/>
    </xf>
    <xf numFmtId="49" fontId="32" fillId="2" borderId="6" applyNumberFormat="1" applyFont="1" applyFill="1" applyBorder="1" applyAlignment="1" applyProtection="0">
      <alignment horizontal="left" vertical="bottom"/>
    </xf>
    <xf numFmtId="49" fontId="29" fillId="2" borderId="36" applyNumberFormat="1" applyFont="1" applyFill="1" applyBorder="1" applyAlignment="1" applyProtection="0">
      <alignment horizontal="left" vertical="bottom"/>
    </xf>
    <xf numFmtId="4" fontId="26" fillId="2" borderId="54" applyNumberFormat="1" applyFont="1" applyFill="1" applyBorder="1" applyAlignment="1" applyProtection="0">
      <alignment vertical="bottom"/>
    </xf>
    <xf numFmtId="0" fontId="0" fillId="2" borderId="59" applyNumberFormat="0" applyFont="1" applyFill="1" applyBorder="1" applyAlignment="1" applyProtection="0">
      <alignment vertical="bottom"/>
    </xf>
    <xf numFmtId="0" fontId="32" fillId="2" borderId="6" applyNumberFormat="0" applyFont="1" applyFill="1" applyBorder="1" applyAlignment="1" applyProtection="0">
      <alignment horizontal="left" vertical="bottom"/>
    </xf>
    <xf numFmtId="49" fontId="32" fillId="2" borderId="6" applyNumberFormat="1" applyFont="1" applyFill="1" applyBorder="1" applyAlignment="1" applyProtection="0">
      <alignment horizontal="left" vertical="center" wrapText="1"/>
    </xf>
    <xf numFmtId="62" fontId="0" fillId="2" borderId="6" applyNumberFormat="1" applyFont="1" applyFill="1" applyBorder="1" applyAlignment="1" applyProtection="0">
      <alignment vertical="bottom"/>
    </xf>
    <xf numFmtId="0" fontId="33" fillId="2" borderId="23" applyNumberFormat="0" applyFont="1" applyFill="1" applyBorder="1" applyAlignment="1" applyProtection="0">
      <alignment horizontal="left" vertical="bottom"/>
    </xf>
    <xf numFmtId="49" fontId="33" fillId="2" borderId="23" applyNumberFormat="1" applyFont="1" applyFill="1" applyBorder="1" applyAlignment="1" applyProtection="0">
      <alignment horizontal="left" vertical="center" wrapText="1"/>
    </xf>
    <xf numFmtId="49" fontId="33" fillId="2" borderId="6" applyNumberFormat="1" applyFont="1" applyFill="1" applyBorder="1" applyAlignment="1" applyProtection="0">
      <alignment horizontal="left" vertical="bottom"/>
    </xf>
    <xf numFmtId="0" fontId="15" fillId="2" borderId="58" applyNumberFormat="0" applyFont="1" applyFill="1" applyBorder="1" applyAlignment="1" applyProtection="0">
      <alignment horizontal="left" vertical="center" wrapText="1"/>
    </xf>
    <xf numFmtId="49" fontId="29" fillId="2" borderId="26" applyNumberFormat="1" applyFont="1" applyFill="1" applyBorder="1" applyAlignment="1" applyProtection="0">
      <alignment horizontal="left" vertical="bottom"/>
    </xf>
    <xf numFmtId="49" fontId="25" fillId="2" borderId="26" applyNumberFormat="1" applyFont="1" applyFill="1" applyBorder="1" applyAlignment="1" applyProtection="0">
      <alignment horizontal="left" vertical="bottom"/>
    </xf>
    <xf numFmtId="4" fontId="25" fillId="2" borderId="47" applyNumberFormat="1" applyFont="1" applyFill="1" applyBorder="1" applyAlignment="1" applyProtection="0">
      <alignment vertical="bottom"/>
    </xf>
    <xf numFmtId="49" fontId="30" fillId="2" borderId="36" applyNumberFormat="1" applyFont="1" applyFill="1" applyBorder="1" applyAlignment="1" applyProtection="0">
      <alignment horizontal="left" vertical="bottom"/>
    </xf>
    <xf numFmtId="0" fontId="32" fillId="2" borderId="36" applyNumberFormat="0" applyFont="1" applyFill="1" applyBorder="1" applyAlignment="1" applyProtection="0">
      <alignment horizontal="left" vertical="bottom"/>
    </xf>
    <xf numFmtId="49" fontId="32" fillId="2" borderId="36" applyNumberFormat="1" applyFont="1" applyFill="1" applyBorder="1" applyAlignment="1" applyProtection="0">
      <alignment horizontal="left" vertical="center" wrapText="1"/>
    </xf>
    <xf numFmtId="62" fontId="0" fillId="2" borderId="36" applyNumberFormat="1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bottom"/>
    </xf>
    <xf numFmtId="49" fontId="34" fillId="2" borderId="57" applyNumberFormat="1" applyFont="1" applyFill="1" applyBorder="1" applyAlignment="1" applyProtection="0">
      <alignment horizontal="center" vertical="bottom"/>
    </xf>
    <xf numFmtId="49" fontId="34" fillId="2" borderId="57" applyNumberFormat="1" applyFont="1" applyFill="1" applyBorder="1" applyAlignment="1" applyProtection="0">
      <alignment horizontal="left" vertical="center" wrapText="1"/>
    </xf>
    <xf numFmtId="49" fontId="34" fillId="2" borderId="57" applyNumberFormat="1" applyFont="1" applyFill="1" applyBorder="1" applyAlignment="1" applyProtection="0">
      <alignment horizontal="center" vertical="center" wrapText="1"/>
    </xf>
    <xf numFmtId="62" fontId="34" fillId="2" borderId="57" applyNumberFormat="1" applyFont="1" applyFill="1" applyBorder="1" applyAlignment="1" applyProtection="0">
      <alignment vertical="bottom"/>
    </xf>
    <xf numFmtId="4" fontId="34" fillId="4" borderId="57" applyNumberFormat="1" applyFont="1" applyFill="1" applyBorder="1" applyAlignment="1" applyProtection="0">
      <alignment vertical="center"/>
    </xf>
    <xf numFmtId="4" fontId="34" fillId="2" borderId="58" applyNumberFormat="1" applyFont="1" applyFill="1" applyBorder="1" applyAlignment="1" applyProtection="0">
      <alignment vertical="bottom"/>
    </xf>
    <xf numFmtId="49" fontId="34" fillId="2" borderId="58" applyNumberFormat="1" applyFont="1" applyFill="1" applyBorder="1" applyAlignment="1" applyProtection="0">
      <alignment horizontal="left" vertical="center" wrapText="1"/>
    </xf>
    <xf numFmtId="0" fontId="35" fillId="2" borderId="24" applyNumberFormat="0" applyFont="1" applyFill="1" applyBorder="1" applyAlignment="1" applyProtection="0">
      <alignment vertical="bottom"/>
    </xf>
    <xf numFmtId="0" fontId="34" fillId="4" borderId="28" applyNumberFormat="0" applyFont="1" applyFill="1" applyBorder="1" applyAlignment="1" applyProtection="0">
      <alignment horizontal="left" vertical="center"/>
    </xf>
    <xf numFmtId="49" fontId="34" fillId="2" borderId="6" applyNumberFormat="1" applyFont="1" applyFill="1" applyBorder="1" applyAlignment="1" applyProtection="0">
      <alignment horizontal="center" vertical="bottom"/>
    </xf>
    <xf numFmtId="0" fontId="32" fillId="2" borderId="26" applyNumberFormat="0" applyFont="1" applyFill="1" applyBorder="1" applyAlignment="1" applyProtection="0">
      <alignment horizontal="left" vertical="bottom"/>
    </xf>
    <xf numFmtId="49" fontId="32" fillId="2" borderId="26" applyNumberFormat="1" applyFont="1" applyFill="1" applyBorder="1" applyAlignment="1" applyProtection="0">
      <alignment horizontal="left" vertical="center" wrapText="1"/>
    </xf>
    <xf numFmtId="62" fontId="0" fillId="2" borderId="26" applyNumberFormat="1" applyFont="1" applyFill="1" applyBorder="1" applyAlignment="1" applyProtection="0">
      <alignment vertical="bottom"/>
    </xf>
    <xf numFmtId="0" fontId="34" fillId="2" borderId="58" applyNumberFormat="0" applyFont="1" applyFill="1" applyBorder="1" applyAlignment="1" applyProtection="0">
      <alignment horizontal="left" vertical="center" wrapText="1"/>
    </xf>
    <xf numFmtId="0" fontId="31" fillId="2" borderId="23" applyNumberFormat="0" applyFont="1" applyFill="1" applyBorder="1" applyAlignment="1" applyProtection="0">
      <alignment horizontal="left" vertical="bottom"/>
    </xf>
    <xf numFmtId="49" fontId="31" fillId="2" borderId="23" applyNumberFormat="1" applyFont="1" applyFill="1" applyBorder="1" applyAlignment="1" applyProtection="0">
      <alignment horizontal="left" vertical="center" wrapText="1"/>
    </xf>
    <xf numFmtId="0" fontId="33" fillId="2" borderId="6" applyNumberFormat="0" applyFont="1" applyFill="1" applyBorder="1" applyAlignment="1" applyProtection="0">
      <alignment horizontal="left" vertical="bottom"/>
    </xf>
    <xf numFmtId="49" fontId="33" fillId="2" borderId="6" applyNumberFormat="1" applyFont="1" applyFill="1" applyBorder="1" applyAlignment="1" applyProtection="0">
      <alignment horizontal="left" vertical="center" wrapText="1"/>
    </xf>
    <xf numFmtId="0" fontId="0" fillId="2" borderId="31" applyNumberFormat="0" applyFont="1" applyFill="1" applyBorder="1" applyAlignment="1" applyProtection="0">
      <alignment vertical="bottom"/>
    </xf>
    <xf numFmtId="0" fontId="0" fillId="2" borderId="60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16" fillId="4" borderId="31" applyNumberFormat="0" applyFont="1" applyFill="1" applyBorder="1" applyAlignment="1" applyProtection="0">
      <alignment horizontal="left" vertical="center"/>
    </xf>
    <xf numFmtId="49" fontId="16" fillId="2" borderId="23" applyNumberFormat="1" applyFont="1" applyFill="1" applyBorder="1" applyAlignment="1" applyProtection="0">
      <alignment horizontal="center" vertical="bottom"/>
    </xf>
    <xf numFmtId="61" fontId="16" fillId="2" borderId="23" applyNumberFormat="1" applyFont="1" applyFill="1" applyBorder="1" applyAlignment="1" applyProtection="0">
      <alignment vertical="bottom"/>
    </xf>
    <xf numFmtId="61" fontId="16" fillId="2" borderId="32" applyNumberFormat="1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bottom"/>
    </xf>
    <xf numFmtId="0" fontId="0" fillId="2" borderId="6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0" fontId="0" fillId="2" borderId="64" applyNumberFormat="0" applyFont="1" applyFill="1" applyBorder="1" applyAlignment="1" applyProtection="0">
      <alignment vertical="top"/>
    </xf>
    <xf numFmtId="0" fontId="0" fillId="2" borderId="65" applyNumberFormat="0" applyFont="1" applyFill="1" applyBorder="1" applyAlignment="1" applyProtection="0">
      <alignment vertical="top"/>
    </xf>
    <xf numFmtId="0" fontId="0" fillId="2" borderId="8" applyNumberFormat="0" applyFont="1" applyFill="1" applyBorder="1" applyAlignment="1" applyProtection="0">
      <alignment vertical="top"/>
    </xf>
    <xf numFmtId="0" fontId="37" fillId="2" borderId="9" applyNumberFormat="0" applyFont="1" applyFill="1" applyBorder="1" applyAlignment="1" applyProtection="0">
      <alignment vertical="center" wrapText="1"/>
    </xf>
    <xf numFmtId="0" fontId="37" fillId="2" borderId="10" applyNumberFormat="0" applyFont="1" applyFill="1" applyBorder="1" applyAlignment="1" applyProtection="0">
      <alignment vertical="center" wrapText="1"/>
    </xf>
    <xf numFmtId="0" fontId="37" fillId="2" borderId="11" applyNumberFormat="0" applyFont="1" applyFill="1" applyBorder="1" applyAlignment="1" applyProtection="0">
      <alignment vertical="center" wrapText="1"/>
    </xf>
    <xf numFmtId="0" fontId="37" fillId="2" borderId="12" applyNumberFormat="0" applyFont="1" applyFill="1" applyBorder="1" applyAlignment="1" applyProtection="0">
      <alignment horizontal="center" vertical="center" wrapText="1"/>
    </xf>
    <xf numFmtId="49" fontId="38" fillId="2" borderId="6" applyNumberFormat="1" applyFont="1" applyFill="1" applyBorder="1" applyAlignment="1" applyProtection="0">
      <alignment horizontal="center" vertical="center" wrapText="1"/>
    </xf>
    <xf numFmtId="0" fontId="38" fillId="2" borderId="6" applyNumberFormat="0" applyFont="1" applyFill="1" applyBorder="1" applyAlignment="1" applyProtection="0">
      <alignment horizontal="center" vertical="center" wrapText="1"/>
    </xf>
    <xf numFmtId="0" fontId="37" fillId="2" borderId="13" applyNumberFormat="0" applyFont="1" applyFill="1" applyBorder="1" applyAlignment="1" applyProtection="0">
      <alignment horizontal="center" vertical="center" wrapText="1"/>
    </xf>
    <xf numFmtId="0" fontId="37" fillId="2" borderId="12" applyNumberFormat="0" applyFont="1" applyFill="1" applyBorder="1" applyAlignment="1" applyProtection="0">
      <alignment vertical="center" wrapText="1"/>
    </xf>
    <xf numFmtId="49" fontId="39" fillId="2" borderId="5" applyNumberFormat="1" applyFont="1" applyFill="1" applyBorder="1" applyAlignment="1" applyProtection="0">
      <alignment horizontal="left" vertical="bottom" wrapText="1"/>
    </xf>
    <xf numFmtId="0" fontId="39" fillId="2" borderId="5" applyNumberFormat="0" applyFont="1" applyFill="1" applyBorder="1" applyAlignment="1" applyProtection="0">
      <alignment horizontal="left" vertical="bottom" wrapText="1"/>
    </xf>
    <xf numFmtId="0" fontId="37" fillId="2" borderId="13" applyNumberFormat="0" applyFont="1" applyFill="1" applyBorder="1" applyAlignment="1" applyProtection="0">
      <alignment vertical="center" wrapText="1"/>
    </xf>
    <xf numFmtId="0" fontId="39" fillId="2" borderId="10" applyNumberFormat="0" applyFont="1" applyFill="1" applyBorder="1" applyAlignment="1" applyProtection="0">
      <alignment horizontal="left" vertical="center" wrapText="1"/>
    </xf>
    <xf numFmtId="49" fontId="40" fillId="2" borderId="6" applyNumberFormat="1" applyFont="1" applyFill="1" applyBorder="1" applyAlignment="1" applyProtection="0">
      <alignment horizontal="left" vertical="center" wrapText="1"/>
    </xf>
    <xf numFmtId="0" fontId="40" fillId="2" borderId="6" applyNumberFormat="0" applyFont="1" applyFill="1" applyBorder="1" applyAlignment="1" applyProtection="0">
      <alignment horizontal="left" vertical="center" wrapText="1"/>
    </xf>
    <xf numFmtId="0" fontId="40" fillId="2" borderId="12" applyNumberFormat="0" applyFont="1" applyFill="1" applyBorder="1" applyAlignment="1" applyProtection="0">
      <alignment vertical="center" wrapText="1"/>
    </xf>
    <xf numFmtId="0" fontId="40" fillId="2" borderId="6" applyNumberFormat="0" applyFont="1" applyFill="1" applyBorder="1" applyAlignment="1" applyProtection="0">
      <alignment vertical="center" wrapText="1"/>
    </xf>
    <xf numFmtId="49" fontId="40" fillId="2" borderId="6" applyNumberFormat="1" applyFont="1" applyFill="1" applyBorder="1" applyAlignment="1" applyProtection="0">
      <alignment horizontal="left" vertical="center"/>
    </xf>
    <xf numFmtId="49" fontId="40" fillId="2" borderId="6" applyNumberFormat="1" applyFont="1" applyFill="1" applyBorder="1" applyAlignment="1" applyProtection="0">
      <alignment vertical="center"/>
    </xf>
    <xf numFmtId="0" fontId="40" fillId="2" borderId="6" applyNumberFormat="0" applyFont="1" applyFill="1" applyBorder="1" applyAlignment="1" applyProtection="0">
      <alignment horizontal="left" vertical="center"/>
    </xf>
    <xf numFmtId="49" fontId="40" fillId="2" borderId="6" applyNumberFormat="1" applyFont="1" applyFill="1" applyBorder="1" applyAlignment="1" applyProtection="0">
      <alignment vertical="center" wrapText="1"/>
    </xf>
    <xf numFmtId="0" fontId="37" fillId="2" borderId="21" applyNumberFormat="0" applyFont="1" applyFill="1" applyBorder="1" applyAlignment="1" applyProtection="0">
      <alignment vertical="center" wrapText="1"/>
    </xf>
    <xf numFmtId="0" fontId="43" fillId="2" borderId="5" applyNumberFormat="0" applyFont="1" applyFill="1" applyBorder="1" applyAlignment="1" applyProtection="0">
      <alignment vertical="center" wrapText="1"/>
    </xf>
    <xf numFmtId="0" fontId="37" fillId="2" borderId="22" applyNumberFormat="0" applyFont="1" applyFill="1" applyBorder="1" applyAlignment="1" applyProtection="0">
      <alignment vertical="center" wrapText="1"/>
    </xf>
    <xf numFmtId="0" fontId="0" fillId="2" borderId="4" applyNumberFormat="0" applyFont="1" applyFill="1" applyBorder="1" applyAlignment="1" applyProtection="0">
      <alignment vertical="top"/>
    </xf>
    <xf numFmtId="0" fontId="37" fillId="2" borderId="10" applyNumberFormat="0" applyFont="1" applyFill="1" applyBorder="1" applyAlignment="1" applyProtection="0">
      <alignment vertical="top"/>
    </xf>
    <xf numFmtId="0" fontId="37" fillId="2" borderId="66" applyNumberFormat="0" applyFont="1" applyFill="1" applyBorder="1" applyAlignment="1" applyProtection="0">
      <alignment vertical="top"/>
    </xf>
    <xf numFmtId="0" fontId="37" fillId="2" borderId="5" applyNumberFormat="0" applyFont="1" applyFill="1" applyBorder="1" applyAlignment="1" applyProtection="0">
      <alignment vertical="top"/>
    </xf>
    <xf numFmtId="0" fontId="37" fillId="2" borderId="67" applyNumberFormat="0" applyFont="1" applyFill="1" applyBorder="1" applyAlignment="1" applyProtection="0">
      <alignment vertical="top"/>
    </xf>
    <xf numFmtId="0" fontId="37" fillId="2" borderId="9" applyNumberFormat="0" applyFont="1" applyFill="1" applyBorder="1" applyAlignment="1" applyProtection="0">
      <alignment horizontal="left" vertical="center"/>
    </xf>
    <xf numFmtId="0" fontId="37" fillId="2" borderId="10" applyNumberFormat="0" applyFont="1" applyFill="1" applyBorder="1" applyAlignment="1" applyProtection="0">
      <alignment horizontal="left" vertical="center"/>
    </xf>
    <xf numFmtId="0" fontId="37" fillId="2" borderId="11" applyNumberFormat="0" applyFont="1" applyFill="1" applyBorder="1" applyAlignment="1" applyProtection="0">
      <alignment horizontal="left" vertical="center"/>
    </xf>
    <xf numFmtId="0" fontId="37" fillId="2" borderId="12" applyNumberFormat="0" applyFont="1" applyFill="1" applyBorder="1" applyAlignment="1" applyProtection="0">
      <alignment horizontal="left" vertical="center"/>
    </xf>
    <xf numFmtId="49" fontId="38" fillId="2" borderId="6" applyNumberFormat="1" applyFont="1" applyFill="1" applyBorder="1" applyAlignment="1" applyProtection="0">
      <alignment horizontal="center" vertical="center"/>
    </xf>
    <xf numFmtId="0" fontId="38" fillId="2" borderId="6" applyNumberFormat="0" applyFont="1" applyFill="1" applyBorder="1" applyAlignment="1" applyProtection="0">
      <alignment horizontal="center" vertical="center"/>
    </xf>
    <xf numFmtId="0" fontId="37" fillId="2" borderId="13" applyNumberFormat="0" applyFont="1" applyFill="1" applyBorder="1" applyAlignment="1" applyProtection="0">
      <alignment horizontal="left" vertical="center"/>
    </xf>
    <xf numFmtId="49" fontId="39" fillId="2" borderId="6" applyNumberFormat="1" applyFont="1" applyFill="1" applyBorder="1" applyAlignment="1" applyProtection="0">
      <alignment horizontal="left" vertical="center"/>
    </xf>
    <xf numFmtId="0" fontId="39" fillId="2" borderId="6" applyNumberFormat="0" applyFont="1" applyFill="1" applyBorder="1" applyAlignment="1" applyProtection="0">
      <alignment horizontal="left" vertical="center"/>
    </xf>
    <xf numFmtId="0" fontId="44" fillId="2" borderId="6" applyNumberFormat="0" applyFont="1" applyFill="1" applyBorder="1" applyAlignment="1" applyProtection="0">
      <alignment horizontal="left" vertical="center"/>
    </xf>
    <xf numFmtId="49" fontId="39" fillId="2" borderId="5" applyNumberFormat="1" applyFont="1" applyFill="1" applyBorder="1" applyAlignment="1" applyProtection="0">
      <alignment horizontal="left" vertical="center"/>
    </xf>
    <xf numFmtId="0" fontId="39" fillId="2" borderId="5" applyNumberFormat="0" applyFont="1" applyFill="1" applyBorder="1" applyAlignment="1" applyProtection="0">
      <alignment horizontal="left" vertical="center"/>
    </xf>
    <xf numFmtId="49" fontId="39" fillId="2" borderId="5" applyNumberFormat="1" applyFont="1" applyFill="1" applyBorder="1" applyAlignment="1" applyProtection="0">
      <alignment horizontal="center" vertical="center"/>
    </xf>
    <xf numFmtId="0" fontId="44" fillId="2" borderId="5" applyNumberFormat="0" applyFont="1" applyFill="1" applyBorder="1" applyAlignment="1" applyProtection="0">
      <alignment horizontal="left" vertical="center"/>
    </xf>
    <xf numFmtId="0" fontId="42" fillId="2" borderId="10" applyNumberFormat="0" applyFont="1" applyFill="1" applyBorder="1" applyAlignment="1" applyProtection="0">
      <alignment horizontal="left" vertical="center"/>
    </xf>
    <xf numFmtId="0" fontId="40" fillId="2" borderId="10" applyNumberFormat="0" applyFont="1" applyFill="1" applyBorder="1" applyAlignment="1" applyProtection="0">
      <alignment horizontal="left" vertical="center"/>
    </xf>
    <xf numFmtId="0" fontId="42" fillId="2" borderId="6" applyNumberFormat="0" applyFont="1" applyFill="1" applyBorder="1" applyAlignment="1" applyProtection="0">
      <alignment horizontal="left" vertical="center"/>
    </xf>
    <xf numFmtId="49" fontId="40" fillId="2" borderId="6" applyNumberFormat="1" applyFont="1" applyFill="1" applyBorder="1" applyAlignment="1" applyProtection="0">
      <alignment horizontal="center" vertical="center"/>
    </xf>
    <xf numFmtId="0" fontId="40" fillId="2" borderId="6" applyNumberFormat="1" applyFont="1" applyFill="1" applyBorder="1" applyAlignment="1" applyProtection="0">
      <alignment horizontal="left" vertical="center"/>
    </xf>
    <xf numFmtId="0" fontId="40" fillId="2" borderId="12" applyNumberFormat="0" applyFont="1" applyFill="1" applyBorder="1" applyAlignment="1" applyProtection="0">
      <alignment horizontal="left" vertical="center"/>
    </xf>
    <xf numFmtId="0" fontId="37" fillId="2" borderId="21" applyNumberFormat="0" applyFont="1" applyFill="1" applyBorder="1" applyAlignment="1" applyProtection="0">
      <alignment horizontal="left" vertical="center"/>
    </xf>
    <xf numFmtId="0" fontId="43" fillId="2" borderId="5" applyNumberFormat="0" applyFont="1" applyFill="1" applyBorder="1" applyAlignment="1" applyProtection="0">
      <alignment horizontal="left" vertical="center"/>
    </xf>
    <xf numFmtId="0" fontId="37" fillId="2" borderId="22" applyNumberFormat="0" applyFont="1" applyFill="1" applyBorder="1" applyAlignment="1" applyProtection="0">
      <alignment horizontal="left" vertical="center"/>
    </xf>
    <xf numFmtId="0" fontId="43" fillId="2" borderId="10" applyNumberFormat="0" applyFont="1" applyFill="1" applyBorder="1" applyAlignment="1" applyProtection="0">
      <alignment horizontal="left" vertical="center"/>
    </xf>
    <xf numFmtId="0" fontId="37" fillId="2" borderId="66" applyNumberFormat="0" applyFont="1" applyFill="1" applyBorder="1" applyAlignment="1" applyProtection="0">
      <alignment horizontal="left" vertical="center"/>
    </xf>
    <xf numFmtId="0" fontId="39" fillId="2" borderId="10" applyNumberFormat="0" applyFont="1" applyFill="1" applyBorder="1" applyAlignment="1" applyProtection="0">
      <alignment horizontal="left" vertical="center"/>
    </xf>
    <xf numFmtId="0" fontId="44" fillId="2" borderId="10" applyNumberFormat="0" applyFont="1" applyFill="1" applyBorder="1" applyAlignment="1" applyProtection="0">
      <alignment horizontal="left" vertical="center"/>
    </xf>
    <xf numFmtId="0" fontId="40" fillId="2" borderId="5" applyNumberFormat="0" applyFont="1" applyFill="1" applyBorder="1" applyAlignment="1" applyProtection="0">
      <alignment horizontal="left" vertical="center"/>
    </xf>
    <xf numFmtId="0" fontId="37" fillId="2" borderId="10" applyNumberFormat="0" applyFont="1" applyFill="1" applyBorder="1" applyAlignment="1" applyProtection="0">
      <alignment horizontal="left" vertical="center" wrapText="1"/>
    </xf>
    <xf numFmtId="0" fontId="40" fillId="2" borderId="10" applyNumberFormat="0" applyFont="1" applyFill="1" applyBorder="1" applyAlignment="1" applyProtection="0">
      <alignment horizontal="left" vertical="center" wrapText="1"/>
    </xf>
    <xf numFmtId="0" fontId="40" fillId="2" borderId="10" applyNumberFormat="0" applyFont="1" applyFill="1" applyBorder="1" applyAlignment="1" applyProtection="0">
      <alignment horizontal="center" vertical="center" wrapText="1"/>
    </xf>
    <xf numFmtId="0" fontId="37" fillId="2" borderId="66" applyNumberFormat="0" applyFont="1" applyFill="1" applyBorder="1" applyAlignment="1" applyProtection="0">
      <alignment horizontal="left" vertical="center" wrapText="1"/>
    </xf>
    <xf numFmtId="0" fontId="37" fillId="2" borderId="9" applyNumberFormat="0" applyFont="1" applyFill="1" applyBorder="1" applyAlignment="1" applyProtection="0">
      <alignment horizontal="left" vertical="center" wrapText="1"/>
    </xf>
    <xf numFmtId="0" fontId="37" fillId="2" borderId="11" applyNumberFormat="0" applyFont="1" applyFill="1" applyBorder="1" applyAlignment="1" applyProtection="0">
      <alignment horizontal="left" vertical="center" wrapText="1"/>
    </xf>
    <xf numFmtId="0" fontId="37" fillId="2" borderId="12" applyNumberFormat="0" applyFont="1" applyFill="1" applyBorder="1" applyAlignment="1" applyProtection="0">
      <alignment horizontal="left" vertical="center" wrapText="1"/>
    </xf>
    <xf numFmtId="0" fontId="37" fillId="2" borderId="13" applyNumberFormat="0" applyFont="1" applyFill="1" applyBorder="1" applyAlignment="1" applyProtection="0">
      <alignment horizontal="left" vertical="center" wrapText="1"/>
    </xf>
    <xf numFmtId="0" fontId="44" fillId="2" borderId="12" applyNumberFormat="0" applyFont="1" applyFill="1" applyBorder="1" applyAlignment="1" applyProtection="0">
      <alignment horizontal="left" vertical="center" wrapText="1"/>
    </xf>
    <xf numFmtId="0" fontId="44" fillId="2" borderId="13" applyNumberFormat="0" applyFont="1" applyFill="1" applyBorder="1" applyAlignment="1" applyProtection="0">
      <alignment horizontal="left" vertical="center" wrapText="1"/>
    </xf>
    <xf numFmtId="0" fontId="40" fillId="2" borderId="12" applyNumberFormat="0" applyFont="1" applyFill="1" applyBorder="1" applyAlignment="1" applyProtection="0">
      <alignment horizontal="left" vertical="center" wrapText="1"/>
    </xf>
    <xf numFmtId="0" fontId="40" fillId="2" borderId="13" applyNumberFormat="0" applyFont="1" applyFill="1" applyBorder="1" applyAlignment="1" applyProtection="0">
      <alignment horizontal="left" vertical="center" wrapText="1"/>
    </xf>
    <xf numFmtId="0" fontId="40" fillId="2" borderId="13" applyNumberFormat="0" applyFont="1" applyFill="1" applyBorder="1" applyAlignment="1" applyProtection="0">
      <alignment horizontal="left" vertical="center"/>
    </xf>
    <xf numFmtId="0" fontId="40" fillId="2" borderId="21" applyNumberFormat="0" applyFont="1" applyFill="1" applyBorder="1" applyAlignment="1" applyProtection="0">
      <alignment horizontal="left" vertical="center" wrapText="1"/>
    </xf>
    <xf numFmtId="0" fontId="40" fillId="2" borderId="5" applyNumberFormat="0" applyFont="1" applyFill="1" applyBorder="1" applyAlignment="1" applyProtection="0">
      <alignment horizontal="left" vertical="center" wrapText="1"/>
    </xf>
    <xf numFmtId="0" fontId="40" fillId="2" borderId="22" applyNumberFormat="0" applyFont="1" applyFill="1" applyBorder="1" applyAlignment="1" applyProtection="0">
      <alignment horizontal="left" vertical="center" wrapText="1"/>
    </xf>
    <xf numFmtId="0" fontId="40" fillId="2" borderId="66" applyNumberFormat="0" applyFont="1" applyFill="1" applyBorder="1" applyAlignment="1" applyProtection="0">
      <alignment horizontal="left" vertical="center" wrapText="1"/>
    </xf>
    <xf numFmtId="49" fontId="40" fillId="2" borderId="6" applyNumberFormat="1" applyFont="1" applyFill="1" applyBorder="1" applyAlignment="1" applyProtection="0">
      <alignment horizontal="left" vertical="top"/>
    </xf>
    <xf numFmtId="49" fontId="40" fillId="2" borderId="6" applyNumberFormat="1" applyFont="1" applyFill="1" applyBorder="1" applyAlignment="1" applyProtection="0">
      <alignment horizontal="center" vertical="top"/>
    </xf>
    <xf numFmtId="0" fontId="40" fillId="2" borderId="6" applyNumberFormat="1" applyFont="1" applyFill="1" applyBorder="1" applyAlignment="1" applyProtection="0">
      <alignment horizontal="left" vertical="top"/>
    </xf>
    <xf numFmtId="0" fontId="40" fillId="2" borderId="6" applyNumberFormat="0" applyFont="1" applyFill="1" applyBorder="1" applyAlignment="1" applyProtection="0">
      <alignment horizontal="left" vertical="top"/>
    </xf>
    <xf numFmtId="0" fontId="40" fillId="2" borderId="21" applyNumberFormat="0" applyFont="1" applyFill="1" applyBorder="1" applyAlignment="1" applyProtection="0">
      <alignment horizontal="left" vertical="center"/>
    </xf>
    <xf numFmtId="0" fontId="40" fillId="2" borderId="22" applyNumberFormat="0" applyFont="1" applyFill="1" applyBorder="1" applyAlignment="1" applyProtection="0">
      <alignment horizontal="left" vertical="center"/>
    </xf>
    <xf numFmtId="0" fontId="40" fillId="2" borderId="10" applyNumberFormat="0" applyFont="1" applyFill="1" applyBorder="1" applyAlignment="1" applyProtection="0">
      <alignment horizontal="center" vertical="center"/>
    </xf>
    <xf numFmtId="0" fontId="44" fillId="2" borderId="6" applyNumberFormat="0" applyFont="1" applyFill="1" applyBorder="1" applyAlignment="1" applyProtection="0">
      <alignment vertical="center"/>
    </xf>
    <xf numFmtId="49" fontId="39" fillId="2" borderId="6" applyNumberFormat="1" applyFont="1" applyFill="1" applyBorder="1" applyAlignment="1" applyProtection="0">
      <alignment vertical="center"/>
    </xf>
    <xf numFmtId="0" fontId="44" fillId="2" borderId="5" applyNumberFormat="0" applyFont="1" applyFill="1" applyBorder="1" applyAlignment="1" applyProtection="0">
      <alignment vertical="center"/>
    </xf>
    <xf numFmtId="0" fontId="39" fillId="2" borderId="5" applyNumberFormat="0" applyFont="1" applyFill="1" applyBorder="1" applyAlignment="1" applyProtection="0">
      <alignment vertical="center"/>
    </xf>
    <xf numFmtId="49" fontId="0" fillId="2" borderId="6" applyNumberFormat="1" applyFont="1" applyFill="1" applyBorder="1" applyAlignment="1" applyProtection="0">
      <alignment vertical="top"/>
    </xf>
    <xf numFmtId="49" fontId="37" fillId="2" borderId="6" applyNumberFormat="1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vertical="top"/>
    </xf>
    <xf numFmtId="0" fontId="40" fillId="2" borderId="6" applyNumberFormat="0" applyFont="1" applyFill="1" applyBorder="1" applyAlignment="1" applyProtection="0">
      <alignment horizontal="center" vertical="center"/>
    </xf>
    <xf numFmtId="0" fontId="40" fillId="2" borderId="7" applyNumberFormat="0" applyFont="1" applyFill="1" applyBorder="1" applyAlignment="1" applyProtection="0">
      <alignment horizontal="left" vertical="center" wrapText="1"/>
    </xf>
    <xf numFmtId="49" fontId="39" fillId="2" borderId="5" applyNumberFormat="1" applyFont="1" applyFill="1" applyBorder="1" applyAlignment="1" applyProtection="0">
      <alignment horizontal="left" vertical="bottom"/>
    </xf>
    <xf numFmtId="0" fontId="39" fillId="2" borderId="5" applyNumberFormat="0" applyFont="1" applyFill="1" applyBorder="1" applyAlignment="1" applyProtection="0">
      <alignment horizontal="left" vertical="bottom"/>
    </xf>
    <xf numFmtId="0" fontId="44" fillId="2" borderId="5" applyNumberFormat="0" applyFont="1" applyFill="1" applyBorder="1" applyAlignment="1" applyProtection="0">
      <alignment vertical="bottom"/>
    </xf>
    <xf numFmtId="0" fontId="37" fillId="2" borderId="6" applyNumberFormat="0" applyFont="1" applyFill="1" applyBorder="1" applyAlignment="1" applyProtection="0">
      <alignment horizontal="left" vertical="center"/>
    </xf>
    <xf numFmtId="0" fontId="37" fillId="2" borderId="12" applyNumberFormat="0" applyFont="1" applyFill="1" applyBorder="1" applyAlignment="1" applyProtection="0">
      <alignment vertical="top"/>
    </xf>
    <xf numFmtId="0" fontId="37" fillId="2" borderId="6" applyNumberFormat="0" applyFont="1" applyFill="1" applyBorder="1" applyAlignment="1" applyProtection="0">
      <alignment vertical="top"/>
    </xf>
    <xf numFmtId="0" fontId="37" fillId="2" borderId="13" applyNumberFormat="0" applyFont="1" applyFill="1" applyBorder="1" applyAlignment="1" applyProtection="0">
      <alignment vertical="top"/>
    </xf>
    <xf numFmtId="0" fontId="37" fillId="2" borderId="6" applyNumberFormat="0" applyFont="1" applyFill="1" applyBorder="1" applyAlignment="1" applyProtection="0">
      <alignment horizontal="center" vertical="center"/>
    </xf>
    <xf numFmtId="0" fontId="37" fillId="2" borderId="6" applyNumberFormat="0" applyFont="1" applyFill="1" applyBorder="1" applyAlignment="1" applyProtection="0">
      <alignment horizontal="left" vertical="top"/>
    </xf>
    <xf numFmtId="0" fontId="40" fillId="2" borderId="6" applyNumberFormat="1" applyFont="1" applyFill="1" applyBorder="1" applyAlignment="1" applyProtection="0">
      <alignment horizontal="center" vertical="center"/>
    </xf>
    <xf numFmtId="0" fontId="0" fillId="2" borderId="39" applyNumberFormat="0" applyFont="1" applyFill="1" applyBorder="1" applyAlignment="1" applyProtection="0">
      <alignment vertical="top"/>
    </xf>
    <xf numFmtId="0" fontId="37" fillId="2" borderId="21" applyNumberFormat="0" applyFont="1" applyFill="1" applyBorder="1" applyAlignment="1" applyProtection="0">
      <alignment vertical="top"/>
    </xf>
    <xf numFmtId="0" fontId="37" fillId="2" borderId="22" applyNumberFormat="0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66ff"/>
      <rgbColor rgb="ffc0c0c0"/>
      <rgbColor rgb="ff969696"/>
      <rgbColor rgb="ffffffcc"/>
      <rgbColor rgb="ff900000"/>
      <rgbColor rgb="ff0000d4"/>
      <rgbColor rgb="ff003366"/>
      <rgbColor rgb="ff4600a5"/>
      <rgbColor rgb="ff333333"/>
      <rgbColor rgb="ffdd080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251296</xdr:colOff>
      <xdr:row>1</xdr:row>
      <xdr:rowOff>144105</xdr:rowOff>
    </xdr:to>
    <xdr:pic>
      <xdr:nvPicPr>
        <xdr:cNvPr id="2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251296" cy="2869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251296</xdr:colOff>
      <xdr:row>1</xdr:row>
      <xdr:rowOff>96070</xdr:rowOff>
    </xdr:to>
    <xdr:pic>
      <xdr:nvPicPr>
        <xdr:cNvPr id="4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251296" cy="2865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0</xdr:col>
      <xdr:colOff>251296</xdr:colOff>
      <xdr:row>1</xdr:row>
      <xdr:rowOff>96070</xdr:rowOff>
    </xdr:to>
    <xdr:pic>
      <xdr:nvPicPr>
        <xdr:cNvPr id="6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0"/>
          <a:ext cx="251296" cy="2865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CN58"/>
  <sheetViews>
    <sheetView workbookViewId="0" showGridLines="0" defaultGridColor="1"/>
  </sheetViews>
  <sheetFormatPr defaultColWidth="9.25" defaultRowHeight="15" customHeight="1" outlineLevelRow="0" outlineLevelCol="0"/>
  <cols>
    <col min="1" max="1" width="8.25" style="1" customWidth="1"/>
    <col min="2" max="2" width="2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customWidth="1"/>
    <col min="44" max="44" width="13.75" style="1" customWidth="1"/>
    <col min="45" max="47" width="25.75" style="1" customWidth="1"/>
    <col min="48" max="49" width="21.75" style="1" customWidth="1"/>
    <col min="50" max="51" width="25" style="1" customWidth="1"/>
    <col min="52" max="52" width="21.75" style="1" customWidth="1"/>
    <col min="53" max="53" width="19.25" style="1" customWidth="1"/>
    <col min="54" max="54" width="25" style="1" customWidth="1"/>
    <col min="55" max="55" width="21.75" style="1" customWidth="1"/>
    <col min="56" max="56" width="19.25" style="1" customWidth="1"/>
    <col min="57" max="57" width="66.5" style="1" customWidth="1"/>
    <col min="58" max="70" width="9.25" style="1" customWidth="1"/>
    <col min="71" max="91" hidden="1" width="9.25" style="1" customWidth="1"/>
    <col min="92" max="92" width="9.25" style="1" customWidth="1"/>
    <col min="93" max="256" width="9.25" style="1" customWidth="1"/>
  </cols>
  <sheetData>
    <row r="1" ht="11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t="s" s="4">
        <v>1</v>
      </c>
      <c r="BA1" t="s" s="4">
        <v>2</v>
      </c>
      <c r="BB1" s="5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t="s" s="4">
        <v>3</v>
      </c>
      <c r="BU1" t="s" s="4">
        <v>3</v>
      </c>
      <c r="BV1" t="s" s="4">
        <v>4</v>
      </c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6"/>
    </row>
    <row r="2" ht="36.9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t="s" s="9">
        <v>5</v>
      </c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t="s" s="11">
        <v>6</v>
      </c>
      <c r="BT2" t="s" s="11">
        <v>7</v>
      </c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2"/>
    </row>
    <row r="3" ht="8.1" customHeight="1">
      <c r="A3" s="13"/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AR3" s="17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t="s" s="11">
        <v>6</v>
      </c>
      <c r="BT3" t="s" s="11">
        <v>8</v>
      </c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2"/>
    </row>
    <row r="4" ht="24.95" customHeight="1">
      <c r="A4" s="13"/>
      <c r="B4" s="17"/>
      <c r="C4" s="10"/>
      <c r="D4" t="s" s="18">
        <v>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9"/>
      <c r="AR4" s="17"/>
      <c r="AS4" t="s" s="20">
        <v>10</v>
      </c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t="s" s="21">
        <v>11</v>
      </c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t="s" s="11">
        <v>12</v>
      </c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2"/>
    </row>
    <row r="5" ht="12" customHeight="1">
      <c r="A5" s="13"/>
      <c r="B5" s="17"/>
      <c r="C5" s="10"/>
      <c r="D5" t="s" s="22">
        <v>13</v>
      </c>
      <c r="E5" s="10"/>
      <c r="F5" s="10"/>
      <c r="G5" s="10"/>
      <c r="H5" s="10"/>
      <c r="I5" s="10"/>
      <c r="J5" s="10"/>
      <c r="K5" t="s" s="23">
        <v>14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9"/>
      <c r="AR5" s="17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t="s" s="24">
        <v>15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t="s" s="11">
        <v>6</v>
      </c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2"/>
    </row>
    <row r="6" ht="36.95" customHeight="1">
      <c r="A6" s="13"/>
      <c r="B6" s="17"/>
      <c r="C6" s="10"/>
      <c r="D6" t="s" s="25">
        <v>16</v>
      </c>
      <c r="E6" s="10"/>
      <c r="F6" s="10"/>
      <c r="G6" s="10"/>
      <c r="H6" s="10"/>
      <c r="I6" s="10"/>
      <c r="J6" s="10"/>
      <c r="K6" t="s" s="26">
        <v>17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9"/>
      <c r="AR6" s="17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27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t="s" s="11">
        <v>6</v>
      </c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2"/>
    </row>
    <row r="7" ht="12" customHeight="1">
      <c r="A7" s="13"/>
      <c r="B7" s="17"/>
      <c r="C7" s="10"/>
      <c r="D7" t="s" s="28">
        <v>18</v>
      </c>
      <c r="E7" s="10"/>
      <c r="F7" s="10"/>
      <c r="G7" s="10"/>
      <c r="H7" s="10"/>
      <c r="I7" s="10"/>
      <c r="J7" s="10"/>
      <c r="K7" t="s" s="23">
        <v>19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t="s" s="28">
        <v>20</v>
      </c>
      <c r="AL7" s="10"/>
      <c r="AM7" s="10"/>
      <c r="AN7" s="29"/>
      <c r="AO7" s="10"/>
      <c r="AP7" s="10"/>
      <c r="AQ7" s="19"/>
      <c r="AR7" s="17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27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t="s" s="11">
        <v>6</v>
      </c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2"/>
    </row>
    <row r="8" ht="12" customHeight="1">
      <c r="A8" s="13"/>
      <c r="B8" s="17"/>
      <c r="C8" s="10"/>
      <c r="D8" t="s" s="28">
        <v>21</v>
      </c>
      <c r="E8" s="10"/>
      <c r="F8" s="10"/>
      <c r="G8" s="10"/>
      <c r="H8" s="10"/>
      <c r="I8" s="10"/>
      <c r="J8" s="10"/>
      <c r="K8" t="s" s="23">
        <v>22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t="s" s="28">
        <v>23</v>
      </c>
      <c r="AL8" s="10"/>
      <c r="AM8" s="10"/>
      <c r="AN8" t="s" s="30">
        <v>24</v>
      </c>
      <c r="AO8" s="10"/>
      <c r="AP8" s="10"/>
      <c r="AQ8" s="19"/>
      <c r="AR8" s="17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27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t="s" s="11">
        <v>6</v>
      </c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2"/>
    </row>
    <row r="9" ht="14.45" customHeight="1">
      <c r="A9" s="13"/>
      <c r="B9" s="17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9"/>
      <c r="AR9" s="17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27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t="s" s="11">
        <v>6</v>
      </c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2"/>
    </row>
    <row r="10" ht="12" customHeight="1">
      <c r="A10" s="13"/>
      <c r="B10" s="17"/>
      <c r="C10" s="10"/>
      <c r="D10" t="s" s="28">
        <v>25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t="s" s="28">
        <v>26</v>
      </c>
      <c r="AL10" s="10"/>
      <c r="AM10" s="10"/>
      <c r="AN10" s="29"/>
      <c r="AO10" s="10"/>
      <c r="AP10" s="10"/>
      <c r="AQ10" s="19"/>
      <c r="AR10" s="17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27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t="s" s="11">
        <v>6</v>
      </c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2"/>
    </row>
    <row r="11" ht="18.4" customHeight="1">
      <c r="A11" s="13"/>
      <c r="B11" s="17"/>
      <c r="C11" s="10"/>
      <c r="D11" s="10"/>
      <c r="E11" t="s" s="23">
        <v>27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t="s" s="28">
        <v>28</v>
      </c>
      <c r="AL11" s="10"/>
      <c r="AM11" s="10"/>
      <c r="AN11" s="29"/>
      <c r="AO11" s="10"/>
      <c r="AP11" s="10"/>
      <c r="AQ11" s="19"/>
      <c r="AR11" s="17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27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t="s" s="11">
        <v>6</v>
      </c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2"/>
    </row>
    <row r="12" ht="8.1" customHeight="1">
      <c r="A12" s="13"/>
      <c r="B12" s="1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9"/>
      <c r="AR12" s="17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27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t="s" s="11">
        <v>6</v>
      </c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2"/>
    </row>
    <row r="13" ht="12" customHeight="1">
      <c r="A13" s="13"/>
      <c r="B13" s="17"/>
      <c r="C13" s="10"/>
      <c r="D13" t="s" s="28">
        <v>29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t="s" s="28">
        <v>26</v>
      </c>
      <c r="AL13" s="10"/>
      <c r="AM13" s="10"/>
      <c r="AN13" t="s" s="30">
        <v>30</v>
      </c>
      <c r="AO13" s="10"/>
      <c r="AP13" s="10"/>
      <c r="AQ13" s="19"/>
      <c r="AR13" s="17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27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t="s" s="11">
        <v>6</v>
      </c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2"/>
    </row>
    <row r="14" ht="12.75" customHeight="1">
      <c r="A14" s="13"/>
      <c r="B14" s="17"/>
      <c r="C14" s="10"/>
      <c r="D14" s="10"/>
      <c r="E14" t="s" s="30">
        <v>30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t="s" s="28">
        <v>28</v>
      </c>
      <c r="AL14" s="10"/>
      <c r="AM14" s="10"/>
      <c r="AN14" t="s" s="30">
        <v>30</v>
      </c>
      <c r="AO14" s="10"/>
      <c r="AP14" s="10"/>
      <c r="AQ14" s="19"/>
      <c r="AR14" s="17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27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t="s" s="11">
        <v>6</v>
      </c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2"/>
    </row>
    <row r="15" ht="8.1" customHeight="1">
      <c r="A15" s="13"/>
      <c r="B15" s="17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9"/>
      <c r="AR15" s="17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27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t="s" s="11">
        <v>3</v>
      </c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2"/>
    </row>
    <row r="16" ht="12" customHeight="1">
      <c r="A16" s="13"/>
      <c r="B16" s="17"/>
      <c r="C16" s="10"/>
      <c r="D16" t="s" s="28">
        <v>31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t="s" s="28">
        <v>26</v>
      </c>
      <c r="AL16" s="10"/>
      <c r="AM16" s="10"/>
      <c r="AN16" s="29"/>
      <c r="AO16" s="10"/>
      <c r="AP16" s="10"/>
      <c r="AQ16" s="19"/>
      <c r="AR16" s="17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27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t="s" s="11">
        <v>3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2"/>
    </row>
    <row r="17" ht="18.4" customHeight="1">
      <c r="A17" s="13"/>
      <c r="B17" s="17"/>
      <c r="C17" s="10"/>
      <c r="D17" s="10"/>
      <c r="E17" t="s" s="23">
        <v>32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t="s" s="28">
        <v>28</v>
      </c>
      <c r="AL17" s="10"/>
      <c r="AM17" s="10"/>
      <c r="AN17" s="29"/>
      <c r="AO17" s="10"/>
      <c r="AP17" s="10"/>
      <c r="AQ17" s="19"/>
      <c r="AR17" s="17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27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t="s" s="11">
        <v>33</v>
      </c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2"/>
    </row>
    <row r="18" ht="8.1" customHeight="1">
      <c r="A18" s="13"/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9"/>
      <c r="AR18" s="17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27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t="s" s="11">
        <v>6</v>
      </c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2"/>
    </row>
    <row r="19" ht="12" customHeight="1">
      <c r="A19" s="13"/>
      <c r="B19" s="17"/>
      <c r="C19" s="10"/>
      <c r="D19" t="s" s="28">
        <v>34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t="s" s="28">
        <v>26</v>
      </c>
      <c r="AL19" s="10"/>
      <c r="AM19" s="10"/>
      <c r="AN19" s="29"/>
      <c r="AO19" s="10"/>
      <c r="AP19" s="10"/>
      <c r="AQ19" s="19"/>
      <c r="AR19" s="17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27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t="s" s="11">
        <v>6</v>
      </c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2"/>
    </row>
    <row r="20" ht="18.4" customHeight="1">
      <c r="A20" s="13"/>
      <c r="B20" s="17"/>
      <c r="C20" s="10"/>
      <c r="D20" s="10"/>
      <c r="E20" t="s" s="23">
        <v>35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t="s" s="28">
        <v>28</v>
      </c>
      <c r="AL20" s="10"/>
      <c r="AM20" s="10"/>
      <c r="AN20" s="29"/>
      <c r="AO20" s="10"/>
      <c r="AP20" s="10"/>
      <c r="AQ20" s="19"/>
      <c r="AR20" s="17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27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t="s" s="11">
        <v>3</v>
      </c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2"/>
    </row>
    <row r="21" ht="8.1" customHeight="1">
      <c r="A21" s="13"/>
      <c r="B21" s="17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9"/>
      <c r="AR21" s="17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27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2"/>
    </row>
    <row r="22" ht="12" customHeight="1">
      <c r="A22" s="13"/>
      <c r="B22" s="17"/>
      <c r="C22" s="10"/>
      <c r="D22" t="s" s="28">
        <v>36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9"/>
      <c r="AR22" s="17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27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2"/>
    </row>
    <row r="23" ht="51" customHeight="1">
      <c r="A23" s="13"/>
      <c r="B23" s="17"/>
      <c r="C23" s="10"/>
      <c r="D23" s="10"/>
      <c r="E23" t="s" s="31">
        <v>37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0"/>
      <c r="AP23" s="10"/>
      <c r="AQ23" s="19"/>
      <c r="AR23" s="17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27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2"/>
    </row>
    <row r="24" ht="8.1" customHeight="1">
      <c r="A24" s="13"/>
      <c r="B24" s="17"/>
      <c r="C24" s="10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0"/>
      <c r="AQ24" s="19"/>
      <c r="AR24" s="17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27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2"/>
    </row>
    <row r="25" ht="8.1" customHeight="1">
      <c r="A25" s="13"/>
      <c r="B25" s="17"/>
      <c r="C25" s="10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0"/>
      <c r="AQ25" s="19"/>
      <c r="AR25" s="17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27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2"/>
    </row>
    <row r="26" ht="25.9" customHeight="1">
      <c r="A26" s="13"/>
      <c r="B26" s="17"/>
      <c r="C26" s="10"/>
      <c r="D26" t="s" s="35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6">
        <f>ROUND(AG54,2)</f>
        <v>1630449.14</v>
      </c>
      <c r="AL26" s="33"/>
      <c r="AM26" s="33"/>
      <c r="AN26" s="33"/>
      <c r="AO26" s="33"/>
      <c r="AP26" s="10"/>
      <c r="AQ26" s="19"/>
      <c r="AR26" s="17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37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2"/>
    </row>
    <row r="27" ht="8.1" customHeight="1">
      <c r="A27" s="13"/>
      <c r="B27" s="17"/>
      <c r="C27" s="10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10"/>
      <c r="AQ27" s="19"/>
      <c r="AR27" s="17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37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2"/>
    </row>
    <row r="28" ht="12.75" customHeight="1">
      <c r="A28" s="13"/>
      <c r="B28" s="17"/>
      <c r="C28" s="10"/>
      <c r="D28" s="10"/>
      <c r="E28" s="10"/>
      <c r="F28" s="10"/>
      <c r="G28" s="10"/>
      <c r="H28" s="10"/>
      <c r="I28" s="10"/>
      <c r="J28" s="10"/>
      <c r="K28" s="10"/>
      <c r="L28" t="s" s="38">
        <v>39</v>
      </c>
      <c r="M28" s="39"/>
      <c r="N28" s="39"/>
      <c r="O28" s="39"/>
      <c r="P28" s="39"/>
      <c r="Q28" s="10"/>
      <c r="R28" s="10"/>
      <c r="S28" s="10"/>
      <c r="T28" s="10"/>
      <c r="U28" s="10"/>
      <c r="V28" s="10"/>
      <c r="W28" t="s" s="38">
        <v>40</v>
      </c>
      <c r="X28" s="39"/>
      <c r="Y28" s="39"/>
      <c r="Z28" s="39"/>
      <c r="AA28" s="39"/>
      <c r="AB28" s="39"/>
      <c r="AC28" s="39"/>
      <c r="AD28" s="39"/>
      <c r="AE28" s="39"/>
      <c r="AF28" s="10"/>
      <c r="AG28" s="10"/>
      <c r="AH28" s="10"/>
      <c r="AI28" s="10"/>
      <c r="AJ28" s="10"/>
      <c r="AK28" t="s" s="38">
        <v>41</v>
      </c>
      <c r="AL28" s="39"/>
      <c r="AM28" s="39"/>
      <c r="AN28" s="39"/>
      <c r="AO28" s="39"/>
      <c r="AP28" s="10"/>
      <c r="AQ28" s="19"/>
      <c r="AR28" s="17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37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2"/>
    </row>
    <row r="29" ht="14.45" customHeight="1">
      <c r="A29" s="13"/>
      <c r="B29" s="17"/>
      <c r="C29" s="10"/>
      <c r="D29" t="s" s="40">
        <v>42</v>
      </c>
      <c r="E29" s="10"/>
      <c r="F29" t="s" s="40">
        <v>43</v>
      </c>
      <c r="G29" s="10"/>
      <c r="H29" s="10"/>
      <c r="I29" s="10"/>
      <c r="J29" s="10"/>
      <c r="K29" s="10"/>
      <c r="L29" s="41">
        <v>0.21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42">
        <f>ROUND(AZ54,2)</f>
        <v>0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42">
        <f>ROUND(AV54,2)</f>
        <v>0</v>
      </c>
      <c r="AL29" s="10"/>
      <c r="AM29" s="10"/>
      <c r="AN29" s="10"/>
      <c r="AO29" s="10"/>
      <c r="AP29" s="10"/>
      <c r="AQ29" s="19"/>
      <c r="AR29" s="17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43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2"/>
    </row>
    <row r="30" ht="14.45" customHeight="1">
      <c r="A30" s="13"/>
      <c r="B30" s="17"/>
      <c r="C30" s="10"/>
      <c r="D30" s="10"/>
      <c r="E30" s="10"/>
      <c r="F30" t="s" s="40">
        <v>44</v>
      </c>
      <c r="G30" s="10"/>
      <c r="H30" s="10"/>
      <c r="I30" s="10"/>
      <c r="J30" s="10"/>
      <c r="K30" s="10"/>
      <c r="L30" s="41">
        <v>0.15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42">
        <f>AG54</f>
        <v>1630449.14</v>
      </c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42">
        <f>W30*0.21</f>
        <v>342394.3194</v>
      </c>
      <c r="AL30" s="10"/>
      <c r="AM30" s="10"/>
      <c r="AN30" s="10"/>
      <c r="AO30" s="10"/>
      <c r="AP30" s="10"/>
      <c r="AQ30" s="19"/>
      <c r="AR30" s="17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43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2"/>
    </row>
    <row r="31" ht="14.45" customHeight="1">
      <c r="A31" s="13"/>
      <c r="B31" s="17"/>
      <c r="C31" s="10"/>
      <c r="D31" s="10"/>
      <c r="E31" s="10"/>
      <c r="F31" t="s" s="40">
        <v>45</v>
      </c>
      <c r="G31" s="10"/>
      <c r="H31" s="10"/>
      <c r="I31" s="10"/>
      <c r="J31" s="10"/>
      <c r="K31" s="10"/>
      <c r="L31" s="41">
        <v>0.21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42">
        <f>ROUND(BB54,2)</f>
        <v>0</v>
      </c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42">
        <v>0</v>
      </c>
      <c r="AL31" s="10"/>
      <c r="AM31" s="10"/>
      <c r="AN31" s="10"/>
      <c r="AO31" s="10"/>
      <c r="AP31" s="10"/>
      <c r="AQ31" s="19"/>
      <c r="AR31" s="17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43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2"/>
    </row>
    <row r="32" ht="14.45" customHeight="1">
      <c r="A32" s="13"/>
      <c r="B32" s="17"/>
      <c r="C32" s="10"/>
      <c r="D32" s="10"/>
      <c r="E32" s="10"/>
      <c r="F32" t="s" s="40">
        <v>46</v>
      </c>
      <c r="G32" s="10"/>
      <c r="H32" s="10"/>
      <c r="I32" s="10"/>
      <c r="J32" s="10"/>
      <c r="K32" s="10"/>
      <c r="L32" s="41">
        <v>0.15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42">
        <f>ROUND(BC54,2)</f>
        <v>0</v>
      </c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42">
        <v>0</v>
      </c>
      <c r="AL32" s="10"/>
      <c r="AM32" s="10"/>
      <c r="AN32" s="10"/>
      <c r="AO32" s="10"/>
      <c r="AP32" s="10"/>
      <c r="AQ32" s="19"/>
      <c r="AR32" s="17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43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2"/>
    </row>
    <row r="33" ht="14.45" customHeight="1" hidden="1">
      <c r="A33" s="13"/>
      <c r="B33" s="17"/>
      <c r="C33" s="10"/>
      <c r="D33" s="10"/>
      <c r="E33" s="10"/>
      <c r="F33" t="s" s="40">
        <v>47</v>
      </c>
      <c r="G33" s="10"/>
      <c r="H33" s="10"/>
      <c r="I33" s="10"/>
      <c r="J33" s="10"/>
      <c r="K33" s="10"/>
      <c r="L33" s="41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42">
        <f>ROUND(BD54,2)</f>
        <v>0</v>
      </c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42">
        <v>0</v>
      </c>
      <c r="AL33" s="10"/>
      <c r="AM33" s="10"/>
      <c r="AN33" s="10"/>
      <c r="AO33" s="10"/>
      <c r="AP33" s="10"/>
      <c r="AQ33" s="19"/>
      <c r="AR33" s="17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2"/>
    </row>
    <row r="34" ht="8.1" customHeight="1">
      <c r="A34" s="13"/>
      <c r="B34" s="17"/>
      <c r="C34" s="10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10"/>
      <c r="AQ34" s="19"/>
      <c r="AR34" s="17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2"/>
    </row>
    <row r="35" ht="25.9" customHeight="1">
      <c r="A35" s="13"/>
      <c r="B35" s="17"/>
      <c r="C35" s="44"/>
      <c r="D35" t="s" s="45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t="s" s="47">
        <v>49</v>
      </c>
      <c r="U35" s="46"/>
      <c r="V35" s="46"/>
      <c r="W35" s="46"/>
      <c r="X35" t="s" s="48">
        <v>50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1972843.4594</v>
      </c>
      <c r="AL35" s="46"/>
      <c r="AM35" s="46"/>
      <c r="AN35" s="46"/>
      <c r="AO35" s="50"/>
      <c r="AP35" s="51"/>
      <c r="AQ35" s="52"/>
      <c r="AR35" s="17"/>
      <c r="AS35" s="10"/>
      <c r="AT35" s="53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2"/>
    </row>
    <row r="36" ht="8.1" customHeight="1">
      <c r="A36" s="13"/>
      <c r="B36" s="17"/>
      <c r="C36" s="10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10"/>
      <c r="AQ36" s="19"/>
      <c r="AR36" s="17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2"/>
    </row>
    <row r="37" ht="8.1" customHeight="1">
      <c r="A37" s="13"/>
      <c r="B37" s="54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55"/>
      <c r="AR37" s="17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2"/>
    </row>
    <row r="38" ht="15" customHeight="1">
      <c r="A38" s="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2"/>
    </row>
    <row r="39" ht="15" customHeight="1">
      <c r="A39" s="7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2"/>
    </row>
    <row r="40" ht="15" customHeight="1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2"/>
    </row>
    <row r="41" ht="8.1" customHeight="1">
      <c r="A41" s="13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6"/>
      <c r="AR41" s="17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2"/>
    </row>
    <row r="42" ht="24.95" customHeight="1">
      <c r="A42" s="13"/>
      <c r="B42" s="17"/>
      <c r="C42" t="s" s="56">
        <v>51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9"/>
      <c r="AR42" s="17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2"/>
    </row>
    <row r="43" ht="8.1" customHeight="1">
      <c r="A43" s="13"/>
      <c r="B43" s="17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9"/>
      <c r="AR43" s="17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2"/>
    </row>
    <row r="44" ht="12" customHeight="1">
      <c r="A44" s="13"/>
      <c r="B44" s="17"/>
      <c r="C44" t="s" s="40">
        <v>13</v>
      </c>
      <c r="D44" s="10"/>
      <c r="E44" s="10"/>
      <c r="F44" s="10"/>
      <c r="G44" s="10"/>
      <c r="H44" s="10"/>
      <c r="I44" s="10"/>
      <c r="J44" s="10"/>
      <c r="K44" s="10"/>
      <c r="L44" t="s" s="57">
        <f>K5</f>
        <v>52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9"/>
      <c r="AR44" s="17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2"/>
    </row>
    <row r="45" ht="36.95" customHeight="1">
      <c r="A45" s="13"/>
      <c r="B45" s="17"/>
      <c r="C45" t="s" s="58">
        <v>16</v>
      </c>
      <c r="D45" s="10"/>
      <c r="E45" s="10"/>
      <c r="F45" s="10"/>
      <c r="G45" s="10"/>
      <c r="H45" s="10"/>
      <c r="I45" s="10"/>
      <c r="J45" s="10"/>
      <c r="K45" s="10"/>
      <c r="L45" t="s" s="59">
        <f>K6</f>
        <v>53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9"/>
      <c r="AR45" s="17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2"/>
    </row>
    <row r="46" ht="8.1" customHeight="1">
      <c r="A46" s="13"/>
      <c r="B46" s="1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9"/>
      <c r="AR46" s="17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2"/>
    </row>
    <row r="47" ht="12" customHeight="1">
      <c r="A47" s="13"/>
      <c r="B47" s="17"/>
      <c r="C47" t="s" s="40">
        <v>21</v>
      </c>
      <c r="D47" s="10"/>
      <c r="E47" s="10"/>
      <c r="F47" s="10"/>
      <c r="G47" s="10"/>
      <c r="H47" s="10"/>
      <c r="I47" s="10"/>
      <c r="J47" s="10"/>
      <c r="K47" s="10"/>
      <c r="L47" t="s" s="60">
        <f>IF(K8="","",K8)</f>
        <v>54</v>
      </c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t="s" s="40">
        <v>23</v>
      </c>
      <c r="AJ47" s="10"/>
      <c r="AK47" s="10"/>
      <c r="AL47" s="10"/>
      <c r="AM47" t="s" s="61">
        <f>IF(AN8="","",AN8)</f>
        <v>55</v>
      </c>
      <c r="AN47" s="62"/>
      <c r="AO47" s="10"/>
      <c r="AP47" s="10"/>
      <c r="AQ47" s="19"/>
      <c r="AR47" s="17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2"/>
    </row>
    <row r="48" ht="8.1" customHeight="1">
      <c r="A48" s="13"/>
      <c r="B48" s="17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9"/>
      <c r="AR48" s="17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2"/>
    </row>
    <row r="49" ht="15.2" customHeight="1">
      <c r="A49" s="13"/>
      <c r="B49" s="17"/>
      <c r="C49" t="s" s="40">
        <v>25</v>
      </c>
      <c r="D49" s="10"/>
      <c r="E49" s="10"/>
      <c r="F49" s="10"/>
      <c r="G49" s="10"/>
      <c r="H49" s="10"/>
      <c r="I49" s="10"/>
      <c r="J49" s="10"/>
      <c r="K49" s="10"/>
      <c r="L49" t="s" s="64">
        <f>IF(E11="","",E11)</f>
        <v>56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t="s" s="40">
        <v>31</v>
      </c>
      <c r="AJ49" s="10"/>
      <c r="AK49" s="10"/>
      <c r="AL49" s="10"/>
      <c r="AM49" t="s" s="65">
        <f>IF(E17="","",E17)</f>
        <v>57</v>
      </c>
      <c r="AN49" s="66"/>
      <c r="AO49" s="66"/>
      <c r="AP49" s="66"/>
      <c r="AQ49" s="19"/>
      <c r="AR49" s="67"/>
      <c r="AS49" t="s" s="68">
        <v>58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  <c r="BE49" s="72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2"/>
    </row>
    <row r="50" ht="15.2" customHeight="1">
      <c r="A50" s="13"/>
      <c r="B50" s="17"/>
      <c r="C50" t="s" s="40">
        <v>29</v>
      </c>
      <c r="D50" s="10"/>
      <c r="E50" s="10"/>
      <c r="F50" s="10"/>
      <c r="G50" s="10"/>
      <c r="H50" s="10"/>
      <c r="I50" s="10"/>
      <c r="J50" s="10"/>
      <c r="K50" s="10"/>
      <c r="L50" t="s" s="64">
        <f>IF(E14="Vyplň údaj","",E14)</f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t="s" s="40">
        <v>34</v>
      </c>
      <c r="AJ50" s="10"/>
      <c r="AK50" s="10"/>
      <c r="AL50" s="10"/>
      <c r="AM50" t="s" s="65">
        <f>IF(E20="","",E20)</f>
        <v>59</v>
      </c>
      <c r="AN50" s="66"/>
      <c r="AO50" s="66"/>
      <c r="AP50" s="66"/>
      <c r="AQ50" s="19"/>
      <c r="AR50" s="67"/>
      <c r="AS50" s="73"/>
      <c r="AT50" s="74"/>
      <c r="AU50" s="10"/>
      <c r="AV50" s="10"/>
      <c r="AW50" s="10"/>
      <c r="AX50" s="10"/>
      <c r="AY50" s="10"/>
      <c r="AZ50" s="10"/>
      <c r="BA50" s="10"/>
      <c r="BB50" s="10"/>
      <c r="BC50" s="10"/>
      <c r="BD50" s="75"/>
      <c r="BE50" s="72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2"/>
    </row>
    <row r="51" ht="10.9" customHeight="1">
      <c r="A51" s="13"/>
      <c r="B51" s="17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76"/>
      <c r="AR51" s="67"/>
      <c r="AS51" s="77"/>
      <c r="AT51" s="78"/>
      <c r="AU51" s="63"/>
      <c r="AV51" s="63"/>
      <c r="AW51" s="63"/>
      <c r="AX51" s="63"/>
      <c r="AY51" s="63"/>
      <c r="AZ51" s="63"/>
      <c r="BA51" s="63"/>
      <c r="BB51" s="63"/>
      <c r="BC51" s="63"/>
      <c r="BD51" s="79"/>
      <c r="BE51" s="72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2"/>
    </row>
    <row r="52" ht="29.25" customHeight="1">
      <c r="A52" s="13"/>
      <c r="B52" s="80"/>
      <c r="C52" t="s" s="81">
        <v>60</v>
      </c>
      <c r="D52" s="82"/>
      <c r="E52" s="82"/>
      <c r="F52" s="82"/>
      <c r="G52" s="82"/>
      <c r="H52" s="46"/>
      <c r="I52" t="s" s="83">
        <v>61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t="s" s="84">
        <v>62</v>
      </c>
      <c r="AH52" s="82"/>
      <c r="AI52" s="82"/>
      <c r="AJ52" s="82"/>
      <c r="AK52" s="82"/>
      <c r="AL52" s="82"/>
      <c r="AM52" s="82"/>
      <c r="AN52" t="s" s="83">
        <v>63</v>
      </c>
      <c r="AO52" s="82"/>
      <c r="AP52" s="82"/>
      <c r="AQ52" t="s" s="85">
        <v>64</v>
      </c>
      <c r="AR52" s="67"/>
      <c r="AS52" t="s" s="86">
        <v>65</v>
      </c>
      <c r="AT52" t="s" s="87">
        <v>66</v>
      </c>
      <c r="AU52" t="s" s="87">
        <v>67</v>
      </c>
      <c r="AV52" t="s" s="87">
        <v>68</v>
      </c>
      <c r="AW52" t="s" s="87">
        <v>69</v>
      </c>
      <c r="AX52" t="s" s="87">
        <v>70</v>
      </c>
      <c r="AY52" t="s" s="87">
        <v>71</v>
      </c>
      <c r="AZ52" t="s" s="87">
        <v>72</v>
      </c>
      <c r="BA52" t="s" s="87">
        <v>73</v>
      </c>
      <c r="BB52" t="s" s="87">
        <v>74</v>
      </c>
      <c r="BC52" t="s" s="87">
        <v>75</v>
      </c>
      <c r="BD52" t="s" s="88">
        <v>76</v>
      </c>
      <c r="BE52" s="72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2"/>
    </row>
    <row r="53" ht="10.9" customHeight="1">
      <c r="A53" s="13"/>
      <c r="B53" s="17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89"/>
      <c r="AR53" s="67"/>
      <c r="AS53" s="9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1"/>
      <c r="BE53" s="72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2"/>
    </row>
    <row r="54" ht="32.45" customHeight="1">
      <c r="A54" s="13"/>
      <c r="B54" s="17"/>
      <c r="C54" t="s" s="91">
        <v>77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ROUND(SUM(AG55:AG56),2)</f>
        <v>1630449.14</v>
      </c>
      <c r="AH54" s="93"/>
      <c r="AI54" s="93"/>
      <c r="AJ54" s="93"/>
      <c r="AK54" s="93"/>
      <c r="AL54" s="93"/>
      <c r="AM54" s="93"/>
      <c r="AN54" s="94">
        <f>AG54*1.21</f>
        <v>1972843.4594</v>
      </c>
      <c r="AO54" s="94"/>
      <c r="AP54" s="94"/>
      <c r="AQ54" s="95"/>
      <c r="AR54" s="67"/>
      <c r="AS54" s="96">
        <f>ROUND(SUM(AS55:AS56),2)</f>
        <v>0</v>
      </c>
      <c r="AT54" s="97">
        <f>ROUND(SUM(AV54:AW54),2)</f>
        <v>300868.37</v>
      </c>
      <c r="AU54" s="98">
        <f>ROUND(SUM(AU55:AU56),5)</f>
        <v>0</v>
      </c>
      <c r="AV54" s="97">
        <f>ROUND(AZ54*L29,2)</f>
        <v>0</v>
      </c>
      <c r="AW54" s="97">
        <f>ROUND(BA54*L30,2)</f>
        <v>300868.37</v>
      </c>
      <c r="AX54" s="97">
        <f>ROUND(BB54*L29,2)</f>
        <v>0</v>
      </c>
      <c r="AY54" s="97">
        <f>ROUND(BC54*L30,2)</f>
        <v>0</v>
      </c>
      <c r="AZ54" s="97">
        <f>ROUND(SUM(AZ55:AZ56),2)</f>
        <v>0</v>
      </c>
      <c r="BA54" s="97">
        <f>ROUND(SUM(BA55:BA56),2)</f>
        <v>2005789.14</v>
      </c>
      <c r="BB54" s="97">
        <f>ROUND(SUM(BB55:BB56),2)</f>
        <v>0</v>
      </c>
      <c r="BC54" s="97">
        <f>ROUND(SUM(BC55:BC56),2)</f>
        <v>0</v>
      </c>
      <c r="BD54" s="99">
        <f>ROUND(SUM(BD55:BD56),2)</f>
        <v>0</v>
      </c>
      <c r="BE54" s="72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t="s" s="100">
        <v>78</v>
      </c>
      <c r="BT54" t="s" s="100">
        <v>79</v>
      </c>
      <c r="BU54" t="s" s="101">
        <v>80</v>
      </c>
      <c r="BV54" t="s" s="100">
        <v>81</v>
      </c>
      <c r="BW54" t="s" s="100">
        <v>4</v>
      </c>
      <c r="BX54" t="s" s="100">
        <v>82</v>
      </c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t="s" s="100">
        <v>19</v>
      </c>
      <c r="CM54" s="10"/>
      <c r="CN54" s="12"/>
    </row>
    <row r="55" ht="27" customHeight="1">
      <c r="A55" t="s" s="102">
        <v>83</v>
      </c>
      <c r="B55" s="17"/>
      <c r="C55" s="103"/>
      <c r="D55" t="s" s="104">
        <v>84</v>
      </c>
      <c r="E55" s="105"/>
      <c r="F55" s="105"/>
      <c r="G55" s="105"/>
      <c r="H55" s="105"/>
      <c r="I55" s="106"/>
      <c r="J55" t="s" s="104">
        <v>85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v>1598449.14</v>
      </c>
      <c r="AH55" s="106"/>
      <c r="AI55" s="106"/>
      <c r="AJ55" s="106"/>
      <c r="AK55" s="106"/>
      <c r="AL55" s="106"/>
      <c r="AM55" s="106"/>
      <c r="AN55" s="107">
        <f>SUM(AG55,AT55)</f>
        <v>1894517.51</v>
      </c>
      <c r="AO55" s="106"/>
      <c r="AP55" s="106"/>
      <c r="AQ55" t="s" s="108">
        <v>86</v>
      </c>
      <c r="AR55" s="67"/>
      <c r="AS55" s="109">
        <v>0</v>
      </c>
      <c r="AT55" s="110">
        <f>ROUND(SUM(AV55:AW55),2)</f>
        <v>296068.37</v>
      </c>
      <c r="AU55" s="111">
        <v>0</v>
      </c>
      <c r="AV55" s="110">
        <v>0</v>
      </c>
      <c r="AW55" s="110">
        <v>296068.37</v>
      </c>
      <c r="AX55" s="110">
        <v>0</v>
      </c>
      <c r="AY55" s="110">
        <v>0</v>
      </c>
      <c r="AZ55" s="110">
        <v>0</v>
      </c>
      <c r="BA55" s="110">
        <v>1973789.14</v>
      </c>
      <c r="BB55" s="110">
        <v>0</v>
      </c>
      <c r="BC55" s="110">
        <v>0</v>
      </c>
      <c r="BD55" s="112">
        <v>0</v>
      </c>
      <c r="BE55" s="72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t="s" s="113">
        <v>87</v>
      </c>
      <c r="BU55" s="10"/>
      <c r="BV55" t="s" s="113">
        <v>81</v>
      </c>
      <c r="BW55" t="s" s="113">
        <v>88</v>
      </c>
      <c r="BX55" t="s" s="113">
        <v>4</v>
      </c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t="s" s="113">
        <v>19</v>
      </c>
      <c r="CM55" t="s" s="113">
        <v>87</v>
      </c>
      <c r="CN55" s="12"/>
    </row>
    <row r="56" ht="16.5" customHeight="1">
      <c r="A56" t="s" s="102">
        <v>83</v>
      </c>
      <c r="B56" s="17"/>
      <c r="C56" s="103"/>
      <c r="D56" t="s" s="104">
        <v>89</v>
      </c>
      <c r="E56" s="105"/>
      <c r="F56" s="105"/>
      <c r="G56" s="105"/>
      <c r="H56" s="105"/>
      <c r="I56" s="106"/>
      <c r="J56" t="s" s="104">
        <v>90</v>
      </c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7">
        <f>'2 - VEDLEJŠÍ NÁKLADY'!J30</f>
        <v>32000</v>
      </c>
      <c r="AH56" s="106"/>
      <c r="AI56" s="106"/>
      <c r="AJ56" s="106"/>
      <c r="AK56" s="106"/>
      <c r="AL56" s="106"/>
      <c r="AM56" s="106"/>
      <c r="AN56" s="107">
        <f>SUM(AG56,AT56)</f>
        <v>36800</v>
      </c>
      <c r="AO56" s="106"/>
      <c r="AP56" s="106"/>
      <c r="AQ56" t="s" s="108">
        <v>86</v>
      </c>
      <c r="AR56" s="67"/>
      <c r="AS56" s="114">
        <v>0</v>
      </c>
      <c r="AT56" s="115">
        <f>ROUND(SUM(AV56:AW56),2)</f>
        <v>4800</v>
      </c>
      <c r="AU56" s="116">
        <f>'2 - VEDLEJŠÍ NÁKLADY'!P83</f>
        <v>0</v>
      </c>
      <c r="AV56" s="115">
        <f>'2 - VEDLEJŠÍ NÁKLADY'!J33</f>
        <v>0</v>
      </c>
      <c r="AW56" s="115">
        <f>'2 - VEDLEJŠÍ NÁKLADY'!J34</f>
        <v>4800</v>
      </c>
      <c r="AX56" s="115">
        <f>'2 - VEDLEJŠÍ NÁKLADY'!J35</f>
        <v>0</v>
      </c>
      <c r="AY56" s="115">
        <f>'2 - VEDLEJŠÍ NÁKLADY'!J36</f>
        <v>0</v>
      </c>
      <c r="AZ56" s="115">
        <f>'2 - VEDLEJŠÍ NÁKLADY'!F33</f>
        <v>0</v>
      </c>
      <c r="BA56" s="115">
        <f>'2 - VEDLEJŠÍ NÁKLADY'!F34</f>
        <v>32000</v>
      </c>
      <c r="BB56" s="115">
        <f>'2 - VEDLEJŠÍ NÁKLADY'!F35</f>
        <v>0</v>
      </c>
      <c r="BC56" s="115">
        <f>'2 - VEDLEJŠÍ NÁKLADY'!F36</f>
        <v>0</v>
      </c>
      <c r="BD56" s="117">
        <f>'2 - VEDLEJŠÍ NÁKLADY'!F37</f>
        <v>0</v>
      </c>
      <c r="BE56" s="72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t="s" s="113">
        <v>87</v>
      </c>
      <c r="BU56" s="10"/>
      <c r="BV56" t="s" s="113">
        <v>81</v>
      </c>
      <c r="BW56" t="s" s="113">
        <v>91</v>
      </c>
      <c r="BX56" t="s" s="113">
        <v>4</v>
      </c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t="s" s="113">
        <v>19</v>
      </c>
      <c r="CM56" t="s" s="113">
        <v>87</v>
      </c>
      <c r="CN56" s="12"/>
    </row>
    <row r="57" ht="30" customHeight="1">
      <c r="A57" s="13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9"/>
      <c r="AR57" s="17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2"/>
    </row>
    <row r="58" ht="8.1" customHeight="1">
      <c r="A58" s="118"/>
      <c r="B58" s="54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55"/>
      <c r="AR58" s="119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120"/>
      <c r="CC58" s="120"/>
      <c r="CD58" s="120"/>
      <c r="CE58" s="120"/>
      <c r="CF58" s="120"/>
      <c r="CG58" s="120"/>
      <c r="CH58" s="120"/>
      <c r="CI58" s="120"/>
      <c r="CJ58" s="120"/>
      <c r="CK58" s="120"/>
      <c r="CL58" s="120"/>
      <c r="CM58" s="120"/>
      <c r="CN58" s="121"/>
    </row>
  </sheetData>
  <mergeCells count="46"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S49:AT51"/>
    <mergeCell ref="AM50:AP50"/>
    <mergeCell ref="L45:AO45"/>
    <mergeCell ref="AM47:AN47"/>
    <mergeCell ref="AM49:AP49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pageMargins left="0.39375" right="0.39375" top="0.39375" bottom="0.39375" header="0" footer="0"/>
  <pageSetup firstPageNumber="1" fitToHeight="1" fitToWidth="1" scale="100" useFirstPageNumber="0" orientation="landscape" pageOrder="downThenOver"/>
  <headerFooter>
    <oddFooter>&amp;C&amp;"Arial CE,Regular"&amp;8&amp;K000000Strana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N442"/>
  <sheetViews>
    <sheetView workbookViewId="0" showGridLines="0" defaultGridColor="1"/>
  </sheetViews>
  <sheetFormatPr defaultColWidth="9.25" defaultRowHeight="15" customHeight="1" outlineLevelRow="0" outlineLevelCol="0"/>
  <cols>
    <col min="1" max="1" width="8.25" style="122" customWidth="1"/>
    <col min="2" max="2" width="2" style="122" customWidth="1"/>
    <col min="3" max="4" width="4.25" style="122" customWidth="1"/>
    <col min="5" max="5" width="17.25" style="122" customWidth="1"/>
    <col min="6" max="6" width="100.75" style="122" customWidth="1"/>
    <col min="7" max="7" width="7" style="122" customWidth="1"/>
    <col min="8" max="8" width="11.5" style="122" customWidth="1"/>
    <col min="9" max="10" width="20.25" style="122" customWidth="1"/>
    <col min="11" max="11" hidden="1" width="9.25" style="122" customWidth="1"/>
    <col min="12" max="12" width="9.25" style="122" customWidth="1"/>
    <col min="13" max="13" width="10.75" style="122" customWidth="1"/>
    <col min="14" max="14" width="9.25" style="122" customWidth="1"/>
    <col min="15" max="20" width="14.25" style="122" customWidth="1"/>
    <col min="21" max="21" width="16.25" style="122" customWidth="1"/>
    <col min="22" max="22" width="12.25" style="122" customWidth="1"/>
    <col min="23" max="23" width="16.25" style="122" customWidth="1"/>
    <col min="24" max="24" width="12.25" style="122" customWidth="1"/>
    <col min="25" max="25" width="15" style="122" customWidth="1"/>
    <col min="26" max="26" width="11" style="122" customWidth="1"/>
    <col min="27" max="27" width="15" style="122" customWidth="1"/>
    <col min="28" max="28" width="16.25" style="122" customWidth="1"/>
    <col min="29" max="29" width="11" style="122" customWidth="1"/>
    <col min="30" max="30" width="15" style="122" customWidth="1"/>
    <col min="31" max="31" width="16.25" style="122" customWidth="1"/>
    <col min="32" max="43" width="9.25" style="122" customWidth="1"/>
    <col min="44" max="65" hidden="1" width="9.25" style="122" customWidth="1"/>
    <col min="66" max="66" width="9.25" style="122" customWidth="1"/>
    <col min="67" max="256" width="9.25" style="122" customWidth="1"/>
  </cols>
  <sheetData>
    <row r="1" ht="15" customHeight="1">
      <c r="A1" s="12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6"/>
    </row>
    <row r="2" ht="36.9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t="s" s="9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t="s" s="11">
        <v>88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2"/>
    </row>
    <row r="3" ht="8.1" customHeight="1">
      <c r="A3" s="13"/>
      <c r="B3" s="14"/>
      <c r="C3" s="15"/>
      <c r="D3" s="15"/>
      <c r="E3" s="15"/>
      <c r="F3" s="15"/>
      <c r="G3" s="15"/>
      <c r="H3" s="15"/>
      <c r="I3" s="15"/>
      <c r="J3" s="16"/>
      <c r="K3" s="124"/>
      <c r="L3" s="1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t="s" s="11">
        <v>87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2"/>
    </row>
    <row r="4" ht="24.95" customHeight="1">
      <c r="A4" s="13"/>
      <c r="B4" s="17"/>
      <c r="C4" s="10"/>
      <c r="D4" t="s" s="18">
        <v>92</v>
      </c>
      <c r="E4" s="10"/>
      <c r="F4" s="10"/>
      <c r="G4" s="10"/>
      <c r="H4" s="10"/>
      <c r="I4" s="10"/>
      <c r="J4" s="19"/>
      <c r="K4" s="125"/>
      <c r="L4" s="17"/>
      <c r="M4" t="s" s="126">
        <v>10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t="s" s="11">
        <v>3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2"/>
    </row>
    <row r="5" ht="8.1" customHeight="1">
      <c r="A5" s="13"/>
      <c r="B5" s="17"/>
      <c r="C5" s="10"/>
      <c r="D5" s="10"/>
      <c r="E5" s="10"/>
      <c r="F5" s="10"/>
      <c r="G5" s="10"/>
      <c r="H5" s="10"/>
      <c r="I5" s="10"/>
      <c r="J5" s="19"/>
      <c r="K5" s="125"/>
      <c r="L5" s="17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2"/>
    </row>
    <row r="6" ht="12" customHeight="1">
      <c r="A6" s="13"/>
      <c r="B6" s="17"/>
      <c r="C6" s="10"/>
      <c r="D6" t="s" s="28">
        <v>16</v>
      </c>
      <c r="E6" s="10"/>
      <c r="F6" s="10"/>
      <c r="G6" s="10"/>
      <c r="H6" s="10"/>
      <c r="I6" s="10"/>
      <c r="J6" s="19"/>
      <c r="K6" s="125"/>
      <c r="L6" s="1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2"/>
    </row>
    <row r="7" ht="16.5" customHeight="1">
      <c r="A7" s="13"/>
      <c r="B7" s="17"/>
      <c r="C7" s="10"/>
      <c r="D7" s="10"/>
      <c r="E7" t="s" s="127">
        <f>'Rekapitulace stavby'!K6</f>
        <v>93</v>
      </c>
      <c r="F7" s="128"/>
      <c r="G7" s="128"/>
      <c r="H7" s="128"/>
      <c r="I7" s="10"/>
      <c r="J7" s="19"/>
      <c r="K7" s="125"/>
      <c r="L7" s="1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2"/>
    </row>
    <row r="8" ht="12" customHeight="1">
      <c r="A8" s="13"/>
      <c r="B8" s="17"/>
      <c r="C8" s="10"/>
      <c r="D8" t="s" s="40">
        <v>94</v>
      </c>
      <c r="E8" s="10"/>
      <c r="F8" s="10"/>
      <c r="G8" s="10"/>
      <c r="H8" s="10"/>
      <c r="I8" s="10"/>
      <c r="J8" s="19"/>
      <c r="K8" s="125"/>
      <c r="L8" s="1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2"/>
    </row>
    <row r="9" ht="36.95" customHeight="1">
      <c r="A9" s="13"/>
      <c r="B9" s="17"/>
      <c r="C9" s="10"/>
      <c r="D9" s="10"/>
      <c r="E9" t="s" s="59">
        <v>95</v>
      </c>
      <c r="F9" s="10"/>
      <c r="G9" s="10"/>
      <c r="H9" s="10"/>
      <c r="I9" s="10"/>
      <c r="J9" s="19"/>
      <c r="K9" s="125"/>
      <c r="L9" s="17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2"/>
    </row>
    <row r="10" ht="11.25" customHeight="1">
      <c r="A10" s="13"/>
      <c r="B10" s="17"/>
      <c r="C10" s="10"/>
      <c r="D10" s="10"/>
      <c r="E10" s="10"/>
      <c r="F10" s="10"/>
      <c r="G10" s="10"/>
      <c r="H10" s="10"/>
      <c r="I10" s="10"/>
      <c r="J10" s="19"/>
      <c r="K10" s="125"/>
      <c r="L10" s="1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2"/>
    </row>
    <row r="11" ht="12" customHeight="1">
      <c r="A11" s="13"/>
      <c r="B11" s="17"/>
      <c r="C11" s="10"/>
      <c r="D11" t="s" s="40">
        <v>18</v>
      </c>
      <c r="E11" s="10"/>
      <c r="F11" t="s" s="61">
        <v>19</v>
      </c>
      <c r="G11" s="10"/>
      <c r="H11" s="10"/>
      <c r="I11" t="s" s="40">
        <v>20</v>
      </c>
      <c r="J11" s="129"/>
      <c r="K11" s="125"/>
      <c r="L11" s="17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2"/>
    </row>
    <row r="12" ht="12" customHeight="1">
      <c r="A12" s="13"/>
      <c r="B12" s="17"/>
      <c r="C12" s="10"/>
      <c r="D12" t="s" s="40">
        <v>21</v>
      </c>
      <c r="E12" s="10"/>
      <c r="F12" t="s" s="61">
        <v>22</v>
      </c>
      <c r="G12" s="10"/>
      <c r="H12" s="10"/>
      <c r="I12" t="s" s="40">
        <v>23</v>
      </c>
      <c r="J12" t="s" s="130">
        <f>'Rekapitulace stavby'!AN8</f>
        <v>55</v>
      </c>
      <c r="K12" s="125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2"/>
    </row>
    <row r="13" ht="10.9" customHeight="1">
      <c r="A13" s="13"/>
      <c r="B13" s="17"/>
      <c r="C13" s="10"/>
      <c r="D13" s="10"/>
      <c r="E13" s="10"/>
      <c r="F13" s="10"/>
      <c r="G13" s="10"/>
      <c r="H13" s="10"/>
      <c r="I13" s="10"/>
      <c r="J13" s="19"/>
      <c r="K13" s="125"/>
      <c r="L13" s="1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2"/>
    </row>
    <row r="14" ht="12" customHeight="1">
      <c r="A14" s="13"/>
      <c r="B14" s="17"/>
      <c r="C14" s="10"/>
      <c r="D14" t="s" s="40">
        <v>25</v>
      </c>
      <c r="E14" s="10"/>
      <c r="F14" s="10"/>
      <c r="G14" s="10"/>
      <c r="H14" s="10"/>
      <c r="I14" t="s" s="40">
        <v>26</v>
      </c>
      <c r="J14" s="129"/>
      <c r="K14" s="125"/>
      <c r="L14" s="17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2"/>
    </row>
    <row r="15" ht="18" customHeight="1">
      <c r="A15" s="13"/>
      <c r="B15" s="17"/>
      <c r="C15" s="10"/>
      <c r="D15" s="10"/>
      <c r="E15" t="s" s="61">
        <v>27</v>
      </c>
      <c r="F15" s="10"/>
      <c r="G15" s="10"/>
      <c r="H15" s="10"/>
      <c r="I15" t="s" s="40">
        <v>28</v>
      </c>
      <c r="J15" s="129"/>
      <c r="K15" s="125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2"/>
    </row>
    <row r="16" ht="8.1" customHeight="1">
      <c r="A16" s="13"/>
      <c r="B16" s="17"/>
      <c r="C16" s="10"/>
      <c r="D16" s="10"/>
      <c r="E16" s="10"/>
      <c r="F16" s="10"/>
      <c r="G16" s="10"/>
      <c r="H16" s="10"/>
      <c r="I16" s="10"/>
      <c r="J16" s="19"/>
      <c r="K16" s="125"/>
      <c r="L16" s="1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2"/>
    </row>
    <row r="17" ht="12" customHeight="1">
      <c r="A17" s="13"/>
      <c r="B17" s="17"/>
      <c r="C17" s="10"/>
      <c r="D17" t="s" s="40">
        <v>29</v>
      </c>
      <c r="E17" s="10"/>
      <c r="F17" s="10"/>
      <c r="G17" s="10"/>
      <c r="H17" s="10"/>
      <c r="I17" t="s" s="40">
        <v>26</v>
      </c>
      <c r="J17" t="s" s="131">
        <f>'Rekapitulace stavby'!AN13</f>
        <v>96</v>
      </c>
      <c r="K17" s="125"/>
      <c r="L17" s="17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2"/>
    </row>
    <row r="18" ht="18" customHeight="1">
      <c r="A18" s="13"/>
      <c r="B18" s="17"/>
      <c r="C18" s="10"/>
      <c r="D18" s="10"/>
      <c r="E18" t="s" s="30">
        <f>'Rekapitulace stavby'!E14</f>
        <v>96</v>
      </c>
      <c r="F18" s="132"/>
      <c r="G18" s="132"/>
      <c r="H18" s="132"/>
      <c r="I18" t="s" s="40">
        <v>28</v>
      </c>
      <c r="J18" t="s" s="131">
        <f>'Rekapitulace stavby'!AN14</f>
        <v>96</v>
      </c>
      <c r="K18" s="125"/>
      <c r="L18" s="1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2"/>
    </row>
    <row r="19" ht="8.1" customHeight="1">
      <c r="A19" s="13"/>
      <c r="B19" s="17"/>
      <c r="C19" s="10"/>
      <c r="D19" s="10"/>
      <c r="E19" s="10"/>
      <c r="F19" s="10"/>
      <c r="G19" s="10"/>
      <c r="H19" s="10"/>
      <c r="I19" s="10"/>
      <c r="J19" s="19"/>
      <c r="K19" s="125"/>
      <c r="L19" s="1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2"/>
    </row>
    <row r="20" ht="12" customHeight="1">
      <c r="A20" s="13"/>
      <c r="B20" s="17"/>
      <c r="C20" s="10"/>
      <c r="D20" t="s" s="40">
        <v>31</v>
      </c>
      <c r="E20" s="10"/>
      <c r="F20" s="10"/>
      <c r="G20" s="10"/>
      <c r="H20" s="10"/>
      <c r="I20" t="s" s="40">
        <v>26</v>
      </c>
      <c r="J20" s="129"/>
      <c r="K20" s="125"/>
      <c r="L20" s="1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2"/>
    </row>
    <row r="21" ht="18" customHeight="1">
      <c r="A21" s="13"/>
      <c r="B21" s="17"/>
      <c r="C21" s="10"/>
      <c r="D21" s="10"/>
      <c r="E21" t="s" s="61">
        <v>32</v>
      </c>
      <c r="F21" s="10"/>
      <c r="G21" s="10"/>
      <c r="H21" s="10"/>
      <c r="I21" t="s" s="40">
        <v>28</v>
      </c>
      <c r="J21" s="129"/>
      <c r="K21" s="125"/>
      <c r="L21" s="1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2"/>
    </row>
    <row r="22" ht="8.1" customHeight="1">
      <c r="A22" s="13"/>
      <c r="B22" s="17"/>
      <c r="C22" s="10"/>
      <c r="D22" s="10"/>
      <c r="E22" s="10"/>
      <c r="F22" s="10"/>
      <c r="G22" s="10"/>
      <c r="H22" s="10"/>
      <c r="I22" s="10"/>
      <c r="J22" s="19"/>
      <c r="K22" s="125"/>
      <c r="L22" s="1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2"/>
    </row>
    <row r="23" ht="12" customHeight="1">
      <c r="A23" s="13"/>
      <c r="B23" s="17"/>
      <c r="C23" s="10"/>
      <c r="D23" t="s" s="40">
        <v>34</v>
      </c>
      <c r="E23" s="10"/>
      <c r="F23" s="10"/>
      <c r="G23" s="10"/>
      <c r="H23" s="10"/>
      <c r="I23" t="s" s="40">
        <v>26</v>
      </c>
      <c r="J23" s="129"/>
      <c r="K23" s="125"/>
      <c r="L23" s="1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2"/>
    </row>
    <row r="24" ht="18" customHeight="1">
      <c r="A24" s="13"/>
      <c r="B24" s="17"/>
      <c r="C24" s="10"/>
      <c r="D24" s="10"/>
      <c r="E24" t="s" s="61">
        <v>35</v>
      </c>
      <c r="F24" s="10"/>
      <c r="G24" s="10"/>
      <c r="H24" s="10"/>
      <c r="I24" t="s" s="40">
        <v>28</v>
      </c>
      <c r="J24" s="129"/>
      <c r="K24" s="125"/>
      <c r="L24" s="1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2"/>
    </row>
    <row r="25" ht="8.1" customHeight="1">
      <c r="A25" s="13"/>
      <c r="B25" s="17"/>
      <c r="C25" s="10"/>
      <c r="D25" s="10"/>
      <c r="E25" s="10"/>
      <c r="F25" s="10"/>
      <c r="G25" s="10"/>
      <c r="H25" s="10"/>
      <c r="I25" s="10"/>
      <c r="J25" s="19"/>
      <c r="K25" s="125"/>
      <c r="L25" s="1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2"/>
    </row>
    <row r="26" ht="12" customHeight="1">
      <c r="A26" s="13"/>
      <c r="B26" s="17"/>
      <c r="C26" s="10"/>
      <c r="D26" t="s" s="40">
        <v>36</v>
      </c>
      <c r="E26" s="10"/>
      <c r="F26" s="10"/>
      <c r="G26" s="10"/>
      <c r="H26" s="10"/>
      <c r="I26" s="10"/>
      <c r="J26" s="19"/>
      <c r="K26" s="125"/>
      <c r="L26" s="1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2"/>
    </row>
    <row r="27" ht="63.75" customHeight="1">
      <c r="A27" s="13"/>
      <c r="B27" s="17"/>
      <c r="C27" s="10"/>
      <c r="D27" s="10"/>
      <c r="E27" t="s" s="61">
        <v>97</v>
      </c>
      <c r="F27" s="132"/>
      <c r="G27" s="132"/>
      <c r="H27" s="132"/>
      <c r="I27" s="10"/>
      <c r="J27" s="19"/>
      <c r="K27" s="125"/>
      <c r="L27" s="1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</row>
    <row r="28" ht="8.1" customHeight="1">
      <c r="A28" s="13"/>
      <c r="B28" s="17"/>
      <c r="C28" s="10"/>
      <c r="D28" s="63"/>
      <c r="E28" s="63"/>
      <c r="F28" s="63"/>
      <c r="G28" s="63"/>
      <c r="H28" s="63"/>
      <c r="I28" s="63"/>
      <c r="J28" s="133"/>
      <c r="K28" s="134"/>
      <c r="L28" s="1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2"/>
    </row>
    <row r="29" ht="8.1" customHeight="1">
      <c r="A29" s="13"/>
      <c r="B29" s="17"/>
      <c r="C29" s="10"/>
      <c r="D29" s="70"/>
      <c r="E29" s="70"/>
      <c r="F29" s="70"/>
      <c r="G29" s="70"/>
      <c r="H29" s="70"/>
      <c r="I29" s="70"/>
      <c r="J29" s="135"/>
      <c r="K29" s="136"/>
      <c r="L29" s="1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2"/>
    </row>
    <row r="30" ht="25.35" customHeight="1">
      <c r="A30" s="13"/>
      <c r="B30" s="17"/>
      <c r="C30" s="10"/>
      <c r="D30" t="s" s="137">
        <v>38</v>
      </c>
      <c r="E30" s="63"/>
      <c r="F30" s="63"/>
      <c r="G30" s="63"/>
      <c r="H30" s="63"/>
      <c r="I30" s="63"/>
      <c r="J30" s="138">
        <f>ROUND(J96,2)</f>
        <v>1598449.14</v>
      </c>
      <c r="K30" s="134"/>
      <c r="L30" s="1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2"/>
    </row>
    <row r="31" ht="8.1" customHeight="1">
      <c r="A31" s="13"/>
      <c r="B31" s="17"/>
      <c r="C31" s="10"/>
      <c r="D31" s="70"/>
      <c r="E31" s="70"/>
      <c r="F31" s="70"/>
      <c r="G31" s="70"/>
      <c r="H31" s="70"/>
      <c r="I31" s="70"/>
      <c r="J31" s="135"/>
      <c r="K31" s="136"/>
      <c r="L31" s="1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2"/>
    </row>
    <row r="32" ht="14.45" customHeight="1">
      <c r="A32" s="13"/>
      <c r="B32" s="17"/>
      <c r="C32" s="10"/>
      <c r="D32" s="10"/>
      <c r="E32" s="10"/>
      <c r="F32" t="s" s="38">
        <v>40</v>
      </c>
      <c r="G32" s="10"/>
      <c r="H32" s="10"/>
      <c r="I32" t="s" s="38">
        <v>39</v>
      </c>
      <c r="J32" t="s" s="139">
        <v>41</v>
      </c>
      <c r="K32" s="125"/>
      <c r="L32" s="1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2"/>
    </row>
    <row r="33" ht="14.45" customHeight="1">
      <c r="A33" s="13"/>
      <c r="B33" s="17"/>
      <c r="C33" s="10"/>
      <c r="D33" t="s" s="140">
        <v>42</v>
      </c>
      <c r="E33" t="s" s="40">
        <v>43</v>
      </c>
      <c r="F33" s="141">
        <f>ROUND((SUM(BE96:BE441)),2)</f>
        <v>0</v>
      </c>
      <c r="G33" s="10"/>
      <c r="H33" s="10"/>
      <c r="I33" s="142">
        <v>0.21</v>
      </c>
      <c r="J33" s="143">
        <f>ROUND(((SUM(BE96:BE441))*I33),2)</f>
        <v>0</v>
      </c>
      <c r="K33" s="125"/>
      <c r="L33" s="1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2"/>
    </row>
    <row r="34" ht="14.45" customHeight="1">
      <c r="A34" s="13"/>
      <c r="B34" s="17"/>
      <c r="C34" s="10"/>
      <c r="D34" s="10"/>
      <c r="E34" t="s" s="40">
        <v>44</v>
      </c>
      <c r="F34" s="141">
        <f>ROUND((SUM(BF96:BF441)),2)</f>
        <v>1598449.14</v>
      </c>
      <c r="G34" s="10"/>
      <c r="H34" s="10"/>
      <c r="I34" s="142">
        <v>0.15</v>
      </c>
      <c r="J34" s="143">
        <f>ROUND(((SUM(BF96:BF441))*I34),2)</f>
        <v>239767.37</v>
      </c>
      <c r="K34" s="125"/>
      <c r="L34" s="1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2"/>
    </row>
    <row r="35" ht="14.45" customHeight="1" hidden="1">
      <c r="A35" s="13"/>
      <c r="B35" s="17"/>
      <c r="C35" s="10"/>
      <c r="D35" s="10"/>
      <c r="E35" t="s" s="40">
        <v>45</v>
      </c>
      <c r="F35" s="141">
        <f>ROUND((SUM(BG96:BG441)),2)</f>
        <v>0</v>
      </c>
      <c r="G35" s="10"/>
      <c r="H35" s="10"/>
      <c r="I35" s="142">
        <v>0.21</v>
      </c>
      <c r="J35" s="141">
        <f t="shared" si="11" ref="J35:J37">0</f>
        <v>0</v>
      </c>
      <c r="K35" s="19"/>
      <c r="L35" s="1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2"/>
    </row>
    <row r="36" ht="14.45" customHeight="1" hidden="1">
      <c r="A36" s="13"/>
      <c r="B36" s="17"/>
      <c r="C36" s="10"/>
      <c r="D36" s="10"/>
      <c r="E36" t="s" s="40">
        <v>46</v>
      </c>
      <c r="F36" s="141">
        <f>ROUND((SUM(BH96:BH441)),2)</f>
        <v>0</v>
      </c>
      <c r="G36" s="10"/>
      <c r="H36" s="10"/>
      <c r="I36" s="142">
        <v>0.15</v>
      </c>
      <c r="J36" s="141">
        <f t="shared" si="11"/>
        <v>0</v>
      </c>
      <c r="K36" s="19"/>
      <c r="L36" s="1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2"/>
    </row>
    <row r="37" ht="14.45" customHeight="1" hidden="1">
      <c r="A37" s="13"/>
      <c r="B37" s="17"/>
      <c r="C37" s="10"/>
      <c r="D37" s="10"/>
      <c r="E37" t="s" s="40">
        <v>47</v>
      </c>
      <c r="F37" s="141">
        <f>ROUND((SUM(BI96:BI441)),2)</f>
        <v>0</v>
      </c>
      <c r="G37" s="10"/>
      <c r="H37" s="10"/>
      <c r="I37" s="142">
        <v>0</v>
      </c>
      <c r="J37" s="141">
        <f t="shared" si="11"/>
        <v>0</v>
      </c>
      <c r="K37" s="19"/>
      <c r="L37" s="1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2"/>
    </row>
    <row r="38" ht="8.1" customHeight="1">
      <c r="A38" s="13"/>
      <c r="B38" s="17"/>
      <c r="C38" s="10"/>
      <c r="D38" s="33"/>
      <c r="E38" s="33"/>
      <c r="F38" s="33"/>
      <c r="G38" s="33"/>
      <c r="H38" s="33"/>
      <c r="I38" s="33"/>
      <c r="J38" s="76"/>
      <c r="K38" s="144"/>
      <c r="L38" s="1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2"/>
    </row>
    <row r="39" ht="25.35" customHeight="1">
      <c r="A39" s="13"/>
      <c r="B39" s="17"/>
      <c r="C39" s="44"/>
      <c r="D39" t="s" s="45">
        <v>48</v>
      </c>
      <c r="E39" s="46"/>
      <c r="F39" s="46"/>
      <c r="G39" t="s" s="145">
        <v>49</v>
      </c>
      <c r="H39" t="s" s="47">
        <v>50</v>
      </c>
      <c r="I39" s="46"/>
      <c r="J39" s="146">
        <f>SUM(J30:J37)</f>
        <v>1838216.51</v>
      </c>
      <c r="K39" s="147"/>
      <c r="L39" s="1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2"/>
    </row>
    <row r="40" ht="14.45" customHeight="1">
      <c r="A40" s="13"/>
      <c r="B40" s="54"/>
      <c r="C40" s="8"/>
      <c r="D40" s="148"/>
      <c r="E40" s="148"/>
      <c r="F40" s="148"/>
      <c r="G40" s="148"/>
      <c r="H40" s="148"/>
      <c r="I40" s="148"/>
      <c r="J40" s="149"/>
      <c r="K40" s="150"/>
      <c r="L40" s="1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ht="15" customHeight="1">
      <c r="A41" s="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2"/>
    </row>
    <row r="42" ht="15" customHeight="1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2"/>
    </row>
    <row r="43" ht="1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2"/>
    </row>
    <row r="44" ht="8.1" customHeight="1">
      <c r="A44" s="13"/>
      <c r="B44" s="14"/>
      <c r="C44" s="15"/>
      <c r="D44" s="15"/>
      <c r="E44" s="15"/>
      <c r="F44" s="15"/>
      <c r="G44" s="15"/>
      <c r="H44" s="15"/>
      <c r="I44" s="15"/>
      <c r="J44" s="16"/>
      <c r="K44" s="124"/>
      <c r="L44" s="1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2"/>
    </row>
    <row r="45" ht="24.95" customHeight="1">
      <c r="A45" s="13"/>
      <c r="B45" s="17"/>
      <c r="C45" t="s" s="56">
        <v>98</v>
      </c>
      <c r="D45" s="10"/>
      <c r="E45" s="10"/>
      <c r="F45" s="10"/>
      <c r="G45" s="10"/>
      <c r="H45" s="10"/>
      <c r="I45" s="10"/>
      <c r="J45" s="19"/>
      <c r="K45" s="125"/>
      <c r="L45" s="1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2"/>
    </row>
    <row r="46" ht="8.1" customHeight="1">
      <c r="A46" s="13"/>
      <c r="B46" s="17"/>
      <c r="C46" s="10"/>
      <c r="D46" s="10"/>
      <c r="E46" s="10"/>
      <c r="F46" s="10"/>
      <c r="G46" s="10"/>
      <c r="H46" s="10"/>
      <c r="I46" s="10"/>
      <c r="J46" s="19"/>
      <c r="K46" s="125"/>
      <c r="L46" s="1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2"/>
    </row>
    <row r="47" ht="12" customHeight="1">
      <c r="A47" s="13"/>
      <c r="B47" s="17"/>
      <c r="C47" t="s" s="40">
        <v>16</v>
      </c>
      <c r="D47" s="10"/>
      <c r="E47" s="10"/>
      <c r="F47" s="10"/>
      <c r="G47" s="10"/>
      <c r="H47" s="10"/>
      <c r="I47" s="10"/>
      <c r="J47" s="19"/>
      <c r="K47" s="125"/>
      <c r="L47" s="1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2"/>
    </row>
    <row r="48" ht="16.5" customHeight="1">
      <c r="A48" s="13"/>
      <c r="B48" s="17"/>
      <c r="C48" s="10"/>
      <c r="D48" s="10"/>
      <c r="E48" t="s" s="127">
        <f>E7</f>
        <v>93</v>
      </c>
      <c r="F48" s="151"/>
      <c r="G48" s="151"/>
      <c r="H48" s="151"/>
      <c r="I48" s="10"/>
      <c r="J48" s="19"/>
      <c r="K48" s="125"/>
      <c r="L48" s="1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2"/>
    </row>
    <row r="49" ht="12" customHeight="1">
      <c r="A49" s="13"/>
      <c r="B49" s="17"/>
      <c r="C49" t="s" s="40">
        <v>94</v>
      </c>
      <c r="D49" s="10"/>
      <c r="E49" s="10"/>
      <c r="F49" s="10"/>
      <c r="G49" s="10"/>
      <c r="H49" s="10"/>
      <c r="I49" s="10"/>
      <c r="J49" s="19"/>
      <c r="K49" s="125"/>
      <c r="L49" s="1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2"/>
    </row>
    <row r="50" ht="16.5" customHeight="1">
      <c r="A50" s="13"/>
      <c r="B50" s="17"/>
      <c r="C50" s="10"/>
      <c r="D50" s="10"/>
      <c r="E50" t="s" s="59">
        <f>E9</f>
        <v>99</v>
      </c>
      <c r="F50" s="10"/>
      <c r="G50" s="10"/>
      <c r="H50" s="10"/>
      <c r="I50" s="10"/>
      <c r="J50" s="19"/>
      <c r="K50" s="125"/>
      <c r="L50" s="1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2"/>
    </row>
    <row r="51" ht="8.1" customHeight="1">
      <c r="A51" s="13"/>
      <c r="B51" s="17"/>
      <c r="C51" s="10"/>
      <c r="D51" s="10"/>
      <c r="E51" s="10"/>
      <c r="F51" s="10"/>
      <c r="G51" s="10"/>
      <c r="H51" s="10"/>
      <c r="I51" s="10"/>
      <c r="J51" s="19"/>
      <c r="K51" s="125"/>
      <c r="L51" s="1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2"/>
    </row>
    <row r="52" ht="12" customHeight="1">
      <c r="A52" s="13"/>
      <c r="B52" s="17"/>
      <c r="C52" t="s" s="40">
        <v>21</v>
      </c>
      <c r="D52" s="10"/>
      <c r="E52" s="10"/>
      <c r="F52" t="s" s="61">
        <f>F12</f>
        <v>100</v>
      </c>
      <c r="G52" s="10"/>
      <c r="H52" s="10"/>
      <c r="I52" t="s" s="40">
        <v>23</v>
      </c>
      <c r="J52" t="s" s="130">
        <f>IF(J12="","",J12)</f>
        <v>55</v>
      </c>
      <c r="K52" s="125"/>
      <c r="L52" s="1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2"/>
    </row>
    <row r="53" ht="8.1" customHeight="1">
      <c r="A53" s="13"/>
      <c r="B53" s="17"/>
      <c r="C53" s="10"/>
      <c r="D53" s="10"/>
      <c r="E53" s="10"/>
      <c r="F53" s="10"/>
      <c r="G53" s="10"/>
      <c r="H53" s="10"/>
      <c r="I53" s="10"/>
      <c r="J53" s="19"/>
      <c r="K53" s="125"/>
      <c r="L53" s="1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2"/>
    </row>
    <row r="54" ht="15.2" customHeight="1">
      <c r="A54" s="13"/>
      <c r="B54" s="17"/>
      <c r="C54" t="s" s="40">
        <v>25</v>
      </c>
      <c r="D54" s="10"/>
      <c r="E54" s="10"/>
      <c r="F54" t="s" s="61">
        <f>E15</f>
        <v>56</v>
      </c>
      <c r="G54" s="10"/>
      <c r="H54" s="10"/>
      <c r="I54" t="s" s="40">
        <v>31</v>
      </c>
      <c r="J54" t="s" s="152">
        <f>E21</f>
        <v>57</v>
      </c>
      <c r="K54" s="125"/>
      <c r="L54" s="1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2"/>
    </row>
    <row r="55" ht="15.2" customHeight="1">
      <c r="A55" s="13"/>
      <c r="B55" s="17"/>
      <c r="C55" t="s" s="40">
        <v>29</v>
      </c>
      <c r="D55" s="10"/>
      <c r="E55" s="10"/>
      <c r="F55" t="s" s="61">
        <f>IF(E18="","",E18)</f>
        <v>96</v>
      </c>
      <c r="G55" s="10"/>
      <c r="H55" s="10"/>
      <c r="I55" t="s" s="40">
        <v>34</v>
      </c>
      <c r="J55" t="s" s="152">
        <f>E24</f>
        <v>59</v>
      </c>
      <c r="K55" s="125"/>
      <c r="L55" s="1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2"/>
    </row>
    <row r="56" ht="10.35" customHeight="1">
      <c r="A56" s="13"/>
      <c r="B56" s="17"/>
      <c r="C56" s="10"/>
      <c r="D56" s="10"/>
      <c r="E56" s="10"/>
      <c r="F56" s="10"/>
      <c r="G56" s="10"/>
      <c r="H56" s="10"/>
      <c r="I56" s="10"/>
      <c r="J56" s="19"/>
      <c r="K56" s="125"/>
      <c r="L56" s="1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2"/>
    </row>
    <row r="57" ht="29.25" customHeight="1">
      <c r="A57" s="13"/>
      <c r="B57" s="17"/>
      <c r="C57" t="s" s="153">
        <v>101</v>
      </c>
      <c r="D57" s="154"/>
      <c r="E57" s="154"/>
      <c r="F57" s="154"/>
      <c r="G57" s="154"/>
      <c r="H57" s="154"/>
      <c r="I57" s="154"/>
      <c r="J57" t="s" s="155">
        <v>102</v>
      </c>
      <c r="K57" s="156"/>
      <c r="L57" s="1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2"/>
    </row>
    <row r="58" ht="10.35" customHeight="1">
      <c r="A58" s="13"/>
      <c r="B58" s="17"/>
      <c r="C58" s="10"/>
      <c r="D58" s="10"/>
      <c r="E58" s="10"/>
      <c r="F58" s="10"/>
      <c r="G58" s="10"/>
      <c r="H58" s="10"/>
      <c r="I58" s="10"/>
      <c r="J58" s="19"/>
      <c r="K58" s="125"/>
      <c r="L58" s="1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2"/>
    </row>
    <row r="59" ht="22.9" customHeight="1">
      <c r="A59" s="13"/>
      <c r="B59" s="17"/>
      <c r="C59" t="s" s="91">
        <v>77</v>
      </c>
      <c r="D59" s="10"/>
      <c r="E59" s="10"/>
      <c r="F59" s="10"/>
      <c r="G59" s="10"/>
      <c r="H59" s="10"/>
      <c r="I59" s="10"/>
      <c r="J59" s="157">
        <f>J96</f>
        <v>1598449.14</v>
      </c>
      <c r="K59" s="125"/>
      <c r="L59" s="1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t="s" s="158">
        <v>103</v>
      </c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2"/>
    </row>
    <row r="60" ht="24.95" customHeight="1">
      <c r="A60" s="13"/>
      <c r="B60" s="17"/>
      <c r="C60" s="10"/>
      <c r="D60" t="s" s="159">
        <v>104</v>
      </c>
      <c r="E60" s="63"/>
      <c r="F60" s="63"/>
      <c r="G60" s="63"/>
      <c r="H60" s="63"/>
      <c r="I60" s="63"/>
      <c r="J60" s="160">
        <f>J97</f>
        <v>69220.33</v>
      </c>
      <c r="K60" s="125"/>
      <c r="L60" s="1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2"/>
    </row>
    <row r="61" ht="19.9" customHeight="1">
      <c r="A61" s="13"/>
      <c r="B61" s="17"/>
      <c r="C61" s="10"/>
      <c r="D61" t="s" s="161">
        <v>105</v>
      </c>
      <c r="E61" s="162"/>
      <c r="F61" s="162"/>
      <c r="G61" s="162"/>
      <c r="H61" s="162"/>
      <c r="I61" s="162"/>
      <c r="J61" s="163">
        <f>J98</f>
        <v>2831.76</v>
      </c>
      <c r="K61" s="125"/>
      <c r="L61" s="1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2"/>
    </row>
    <row r="62" ht="19.9" customHeight="1">
      <c r="A62" s="13"/>
      <c r="B62" s="17"/>
      <c r="C62" s="10"/>
      <c r="D62" t="s" s="161">
        <v>106</v>
      </c>
      <c r="E62" s="162"/>
      <c r="F62" s="162"/>
      <c r="G62" s="162"/>
      <c r="H62" s="162"/>
      <c r="I62" s="162"/>
      <c r="J62" s="163">
        <f>J104</f>
        <v>39598.36</v>
      </c>
      <c r="K62" s="125"/>
      <c r="L62" s="1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2"/>
    </row>
    <row r="63" ht="19.9" customHeight="1">
      <c r="A63" s="13"/>
      <c r="B63" s="17"/>
      <c r="C63" s="10"/>
      <c r="D63" t="s" s="161">
        <v>107</v>
      </c>
      <c r="E63" s="162"/>
      <c r="F63" s="162"/>
      <c r="G63" s="162"/>
      <c r="H63" s="162"/>
      <c r="I63" s="162"/>
      <c r="J63" s="163">
        <f>J126</f>
        <v>26068.8</v>
      </c>
      <c r="K63" s="125"/>
      <c r="L63" s="1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2"/>
    </row>
    <row r="64" ht="19.9" customHeight="1">
      <c r="A64" s="13"/>
      <c r="B64" s="17"/>
      <c r="C64" s="10"/>
      <c r="D64" t="s" s="161">
        <v>108</v>
      </c>
      <c r="E64" s="162"/>
      <c r="F64" s="162"/>
      <c r="G64" s="162"/>
      <c r="H64" s="162"/>
      <c r="I64" s="162"/>
      <c r="J64" s="163">
        <f>J134</f>
        <v>721.41</v>
      </c>
      <c r="K64" s="125"/>
      <c r="L64" s="1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2"/>
    </row>
    <row r="65" ht="24.95" customHeight="1">
      <c r="A65" s="13"/>
      <c r="B65" s="17"/>
      <c r="C65" s="10"/>
      <c r="D65" t="s" s="164">
        <v>109</v>
      </c>
      <c r="E65" s="162"/>
      <c r="F65" s="162"/>
      <c r="G65" s="162"/>
      <c r="H65" s="162"/>
      <c r="I65" s="162"/>
      <c r="J65" s="163">
        <f>J136</f>
        <v>1437848.81</v>
      </c>
      <c r="K65" s="125"/>
      <c r="L65" s="1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2"/>
    </row>
    <row r="66" ht="19.9" customHeight="1">
      <c r="A66" s="13"/>
      <c r="B66" s="17"/>
      <c r="C66" s="10"/>
      <c r="D66" t="s" s="161">
        <v>110</v>
      </c>
      <c r="E66" s="162"/>
      <c r="F66" s="162"/>
      <c r="G66" s="162"/>
      <c r="H66" s="162"/>
      <c r="I66" s="162"/>
      <c r="J66" s="163">
        <f>J137</f>
        <v>104957.59</v>
      </c>
      <c r="K66" s="125"/>
      <c r="L66" s="17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2"/>
    </row>
    <row r="67" ht="19.9" customHeight="1">
      <c r="A67" s="13"/>
      <c r="B67" s="17"/>
      <c r="C67" s="10"/>
      <c r="D67" t="s" s="161">
        <v>111</v>
      </c>
      <c r="E67" s="162"/>
      <c r="F67" s="162"/>
      <c r="G67" s="162"/>
      <c r="H67" s="162"/>
      <c r="I67" s="162"/>
      <c r="J67" s="163">
        <f>J180</f>
        <v>53485.38</v>
      </c>
      <c r="K67" s="125"/>
      <c r="L67" s="17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2"/>
    </row>
    <row r="68" ht="19.9" customHeight="1">
      <c r="A68" s="13"/>
      <c r="B68" s="17"/>
      <c r="C68" s="10"/>
      <c r="D68" t="s" s="161">
        <v>112</v>
      </c>
      <c r="E68" s="162"/>
      <c r="F68" s="162"/>
      <c r="G68" s="162"/>
      <c r="H68" s="162"/>
      <c r="I68" s="162"/>
      <c r="J68" s="163">
        <f>J200</f>
        <v>200695.92</v>
      </c>
      <c r="K68" s="125"/>
      <c r="L68" s="1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2"/>
    </row>
    <row r="69" ht="19.9" customHeight="1">
      <c r="A69" s="13"/>
      <c r="B69" s="17"/>
      <c r="C69" s="10"/>
      <c r="D69" t="s" s="161">
        <v>113</v>
      </c>
      <c r="E69" s="162"/>
      <c r="F69" s="162"/>
      <c r="G69" s="162"/>
      <c r="H69" s="162"/>
      <c r="I69" s="162"/>
      <c r="J69" s="163">
        <f>J273</f>
        <v>421590.96</v>
      </c>
      <c r="K69" s="125"/>
      <c r="L69" s="1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2"/>
    </row>
    <row r="70" ht="19.9" customHeight="1">
      <c r="A70" s="13"/>
      <c r="B70" s="17"/>
      <c r="C70" s="10"/>
      <c r="D70" t="s" s="161">
        <v>114</v>
      </c>
      <c r="E70" s="162"/>
      <c r="F70" s="162"/>
      <c r="G70" s="162"/>
      <c r="H70" s="162"/>
      <c r="I70" s="162"/>
      <c r="J70" s="163">
        <f>J353</f>
        <v>639870.89</v>
      </c>
      <c r="K70" s="125"/>
      <c r="L70" s="1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2"/>
    </row>
    <row r="71" ht="19.9" customHeight="1">
      <c r="A71" s="13"/>
      <c r="B71" s="17"/>
      <c r="C71" s="10"/>
      <c r="D71" t="s" s="161">
        <v>115</v>
      </c>
      <c r="E71" s="162"/>
      <c r="F71" s="162"/>
      <c r="G71" s="162"/>
      <c r="H71" s="162"/>
      <c r="I71" s="162"/>
      <c r="J71" s="163">
        <f>J386</f>
        <v>10147.4</v>
      </c>
      <c r="K71" s="125"/>
      <c r="L71" s="1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2"/>
    </row>
    <row r="72" ht="19.9" customHeight="1">
      <c r="A72" s="13"/>
      <c r="B72" s="17"/>
      <c r="C72" s="10"/>
      <c r="D72" t="s" s="161">
        <v>116</v>
      </c>
      <c r="E72" s="162"/>
      <c r="F72" s="162"/>
      <c r="G72" s="162"/>
      <c r="H72" s="162"/>
      <c r="I72" s="162"/>
      <c r="J72" s="163">
        <f>J408</f>
        <v>7100.67</v>
      </c>
      <c r="K72" s="125"/>
      <c r="L72" s="1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2"/>
    </row>
    <row r="73" ht="24.95" customHeight="1">
      <c r="A73" s="13"/>
      <c r="B73" s="17"/>
      <c r="C73" s="10"/>
      <c r="D73" t="s" s="164">
        <v>117</v>
      </c>
      <c r="E73" s="162"/>
      <c r="F73" s="162"/>
      <c r="G73" s="162"/>
      <c r="H73" s="162"/>
      <c r="I73" s="162"/>
      <c r="J73" s="163">
        <f>J424</f>
        <v>64380</v>
      </c>
      <c r="K73" s="125"/>
      <c r="L73" s="1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2"/>
    </row>
    <row r="74" ht="19.9" customHeight="1">
      <c r="A74" s="13"/>
      <c r="B74" s="17"/>
      <c r="C74" s="10"/>
      <c r="D74" t="s" s="161">
        <v>118</v>
      </c>
      <c r="E74" s="162"/>
      <c r="F74" s="162"/>
      <c r="G74" s="162"/>
      <c r="H74" s="162"/>
      <c r="I74" s="162"/>
      <c r="J74" s="163">
        <f>J425</f>
        <v>64380</v>
      </c>
      <c r="K74" s="125"/>
      <c r="L74" s="1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2"/>
    </row>
    <row r="75" ht="24.95" customHeight="1">
      <c r="A75" s="13"/>
      <c r="B75" s="17"/>
      <c r="C75" s="10"/>
      <c r="D75" t="s" s="164">
        <v>119</v>
      </c>
      <c r="E75" s="162"/>
      <c r="F75" s="162"/>
      <c r="G75" s="162"/>
      <c r="H75" s="162"/>
      <c r="I75" s="162"/>
      <c r="J75" s="163">
        <f>J435</f>
        <v>27000</v>
      </c>
      <c r="K75" s="125"/>
      <c r="L75" s="1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2"/>
    </row>
    <row r="76" ht="19.9" customHeight="1">
      <c r="A76" s="13"/>
      <c r="B76" s="17"/>
      <c r="C76" s="10"/>
      <c r="D76" t="s" s="161">
        <v>120</v>
      </c>
      <c r="E76" s="162"/>
      <c r="F76" s="162"/>
      <c r="G76" s="162"/>
      <c r="H76" s="162"/>
      <c r="I76" s="162"/>
      <c r="J76" s="163">
        <f>J436</f>
        <v>27000</v>
      </c>
      <c r="K76" s="125"/>
      <c r="L76" s="17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2"/>
    </row>
    <row r="77" ht="21.75" customHeight="1">
      <c r="A77" s="13"/>
      <c r="B77" s="17"/>
      <c r="C77" s="10"/>
      <c r="D77" s="70"/>
      <c r="E77" s="70"/>
      <c r="F77" s="70"/>
      <c r="G77" s="70"/>
      <c r="H77" s="70"/>
      <c r="I77" s="70"/>
      <c r="J77" s="135"/>
      <c r="K77" s="125"/>
      <c r="L77" s="17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2"/>
    </row>
    <row r="78" ht="8.1" customHeight="1">
      <c r="A78" s="13"/>
      <c r="B78" s="54"/>
      <c r="C78" s="8"/>
      <c r="D78" s="8"/>
      <c r="E78" s="8"/>
      <c r="F78" s="8"/>
      <c r="G78" s="8"/>
      <c r="H78" s="8"/>
      <c r="I78" s="8"/>
      <c r="J78" s="55"/>
      <c r="K78" s="165"/>
      <c r="L78" s="17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2"/>
    </row>
    <row r="79" ht="15" customHeight="1">
      <c r="A79" s="7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2"/>
    </row>
    <row r="80" ht="15" customHeight="1">
      <c r="A80" s="7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2"/>
    </row>
    <row r="81" ht="15" customHeight="1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2"/>
    </row>
    <row r="82" ht="8.1" customHeight="1">
      <c r="A82" s="13"/>
      <c r="B82" s="14"/>
      <c r="C82" s="15"/>
      <c r="D82" s="15"/>
      <c r="E82" s="15"/>
      <c r="F82" s="15"/>
      <c r="G82" s="15"/>
      <c r="H82" s="15"/>
      <c r="I82" s="15"/>
      <c r="J82" s="16"/>
      <c r="K82" s="124"/>
      <c r="L82" s="17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2"/>
    </row>
    <row r="83" ht="24.95" customHeight="1">
      <c r="A83" s="13"/>
      <c r="B83" s="17"/>
      <c r="C83" t="s" s="56">
        <v>121</v>
      </c>
      <c r="D83" s="10"/>
      <c r="E83" s="10"/>
      <c r="F83" s="10"/>
      <c r="G83" s="10"/>
      <c r="H83" s="10"/>
      <c r="I83" s="10"/>
      <c r="J83" s="19"/>
      <c r="K83" s="125"/>
      <c r="L83" s="17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2"/>
    </row>
    <row r="84" ht="8.1" customHeight="1">
      <c r="A84" s="13"/>
      <c r="B84" s="17"/>
      <c r="C84" s="10"/>
      <c r="D84" s="10"/>
      <c r="E84" s="10"/>
      <c r="F84" s="10"/>
      <c r="G84" s="10"/>
      <c r="H84" s="10"/>
      <c r="I84" s="10"/>
      <c r="J84" s="19"/>
      <c r="K84" s="125"/>
      <c r="L84" s="17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2"/>
    </row>
    <row r="85" ht="12" customHeight="1">
      <c r="A85" s="13"/>
      <c r="B85" s="17"/>
      <c r="C85" t="s" s="40">
        <v>16</v>
      </c>
      <c r="D85" s="10"/>
      <c r="E85" s="10"/>
      <c r="F85" s="10"/>
      <c r="G85" s="10"/>
      <c r="H85" s="10"/>
      <c r="I85" s="10"/>
      <c r="J85" s="19"/>
      <c r="K85" s="125"/>
      <c r="L85" s="17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2"/>
    </row>
    <row r="86" ht="16.5" customHeight="1">
      <c r="A86" s="13"/>
      <c r="B86" s="17"/>
      <c r="C86" s="10"/>
      <c r="D86" s="10"/>
      <c r="E86" t="s" s="127">
        <f>E7</f>
        <v>93</v>
      </c>
      <c r="F86" s="151"/>
      <c r="G86" s="151"/>
      <c r="H86" s="151"/>
      <c r="I86" s="10"/>
      <c r="J86" s="19"/>
      <c r="K86" s="125"/>
      <c r="L86" s="17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2"/>
    </row>
    <row r="87" ht="12" customHeight="1">
      <c r="A87" s="13"/>
      <c r="B87" s="17"/>
      <c r="C87" t="s" s="40">
        <v>94</v>
      </c>
      <c r="D87" s="10"/>
      <c r="E87" s="10"/>
      <c r="F87" s="10"/>
      <c r="G87" s="10"/>
      <c r="H87" s="10"/>
      <c r="I87" s="10"/>
      <c r="J87" s="19"/>
      <c r="K87" s="125"/>
      <c r="L87" s="17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2"/>
    </row>
    <row r="88" ht="16.5" customHeight="1">
      <c r="A88" s="13"/>
      <c r="B88" s="17"/>
      <c r="C88" s="10"/>
      <c r="D88" s="10"/>
      <c r="E88" t="s" s="59">
        <f>E9</f>
        <v>99</v>
      </c>
      <c r="F88" s="10"/>
      <c r="G88" s="10"/>
      <c r="H88" s="10"/>
      <c r="I88" s="10"/>
      <c r="J88" s="19"/>
      <c r="K88" s="125"/>
      <c r="L88" s="17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2"/>
    </row>
    <row r="89" ht="8.1" customHeight="1">
      <c r="A89" s="13"/>
      <c r="B89" s="17"/>
      <c r="C89" s="10"/>
      <c r="D89" s="10"/>
      <c r="E89" s="10"/>
      <c r="F89" s="10"/>
      <c r="G89" s="10"/>
      <c r="H89" s="10"/>
      <c r="I89" s="10"/>
      <c r="J89" s="19"/>
      <c r="K89" s="125"/>
      <c r="L89" s="17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2"/>
    </row>
    <row r="90" ht="12" customHeight="1">
      <c r="A90" s="13"/>
      <c r="B90" s="17"/>
      <c r="C90" t="s" s="40">
        <v>21</v>
      </c>
      <c r="D90" s="10"/>
      <c r="E90" s="10"/>
      <c r="F90" t="s" s="61">
        <f>F12</f>
        <v>100</v>
      </c>
      <c r="G90" s="10"/>
      <c r="H90" s="10"/>
      <c r="I90" t="s" s="40">
        <v>23</v>
      </c>
      <c r="J90" t="s" s="130">
        <f>IF(J12="","",J12)</f>
        <v>55</v>
      </c>
      <c r="K90" s="125"/>
      <c r="L90" s="17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2"/>
    </row>
    <row r="91" ht="8.1" customHeight="1">
      <c r="A91" s="13"/>
      <c r="B91" s="17"/>
      <c r="C91" s="10"/>
      <c r="D91" s="10"/>
      <c r="E91" s="10"/>
      <c r="F91" s="10"/>
      <c r="G91" s="10"/>
      <c r="H91" s="10"/>
      <c r="I91" s="10"/>
      <c r="J91" s="19"/>
      <c r="K91" s="125"/>
      <c r="L91" s="17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2"/>
    </row>
    <row r="92" ht="15.2" customHeight="1">
      <c r="A92" s="13"/>
      <c r="B92" s="17"/>
      <c r="C92" t="s" s="40">
        <v>25</v>
      </c>
      <c r="D92" s="10"/>
      <c r="E92" s="10"/>
      <c r="F92" t="s" s="61">
        <f>E15</f>
        <v>56</v>
      </c>
      <c r="G92" s="10"/>
      <c r="H92" s="10"/>
      <c r="I92" t="s" s="40">
        <v>31</v>
      </c>
      <c r="J92" t="s" s="152">
        <f>E21</f>
        <v>57</v>
      </c>
      <c r="K92" s="125"/>
      <c r="L92" s="17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2"/>
    </row>
    <row r="93" ht="15.2" customHeight="1">
      <c r="A93" s="13"/>
      <c r="B93" s="17"/>
      <c r="C93" t="s" s="40">
        <v>29</v>
      </c>
      <c r="D93" s="10"/>
      <c r="E93" s="10"/>
      <c r="F93" t="s" s="61">
        <f>IF(E18="","",E18)</f>
        <v>96</v>
      </c>
      <c r="G93" s="10"/>
      <c r="H93" s="10"/>
      <c r="I93" t="s" s="40">
        <v>34</v>
      </c>
      <c r="J93" t="s" s="152">
        <f>E24</f>
        <v>59</v>
      </c>
      <c r="K93" s="125"/>
      <c r="L93" s="17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2"/>
    </row>
    <row r="94" ht="10.35" customHeight="1">
      <c r="A94" s="13"/>
      <c r="B94" s="17"/>
      <c r="C94" s="63"/>
      <c r="D94" s="63"/>
      <c r="E94" s="63"/>
      <c r="F94" s="63"/>
      <c r="G94" s="63"/>
      <c r="H94" s="63"/>
      <c r="I94" s="63"/>
      <c r="J94" s="133"/>
      <c r="K94" s="125"/>
      <c r="L94" s="17"/>
      <c r="M94" s="63"/>
      <c r="N94" s="63"/>
      <c r="O94" s="63"/>
      <c r="P94" s="63"/>
      <c r="Q94" s="63"/>
      <c r="R94" s="63"/>
      <c r="S94" s="63"/>
      <c r="T94" s="63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2"/>
    </row>
    <row r="95" ht="29.25" customHeight="1">
      <c r="A95" s="13"/>
      <c r="B95" s="67"/>
      <c r="C95" t="s" s="166">
        <v>122</v>
      </c>
      <c r="D95" t="s" s="167">
        <v>64</v>
      </c>
      <c r="E95" t="s" s="167">
        <v>60</v>
      </c>
      <c r="F95" t="s" s="167">
        <v>61</v>
      </c>
      <c r="G95" t="s" s="167">
        <v>123</v>
      </c>
      <c r="H95" t="s" s="167">
        <v>124</v>
      </c>
      <c r="I95" t="s" s="167">
        <v>125</v>
      </c>
      <c r="J95" t="s" s="168">
        <v>102</v>
      </c>
      <c r="K95" t="s" s="169">
        <v>126</v>
      </c>
      <c r="L95" s="67"/>
      <c r="M95" s="170"/>
      <c r="N95" t="s" s="171">
        <v>42</v>
      </c>
      <c r="O95" t="s" s="171">
        <v>127</v>
      </c>
      <c r="P95" t="s" s="171">
        <v>128</v>
      </c>
      <c r="Q95" t="s" s="171">
        <v>129</v>
      </c>
      <c r="R95" t="s" s="171">
        <v>130</v>
      </c>
      <c r="S95" t="s" s="171">
        <v>131</v>
      </c>
      <c r="T95" t="s" s="172">
        <v>132</v>
      </c>
      <c r="U95" s="72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2"/>
    </row>
    <row r="96" ht="22.9" customHeight="1">
      <c r="A96" s="13"/>
      <c r="B96" s="17"/>
      <c r="C96" t="s" s="173">
        <v>133</v>
      </c>
      <c r="D96" s="70"/>
      <c r="E96" s="70"/>
      <c r="F96" s="70"/>
      <c r="G96" s="70"/>
      <c r="H96" s="70"/>
      <c r="I96" s="70"/>
      <c r="J96" s="174">
        <f>BK96</f>
        <v>1598449.14</v>
      </c>
      <c r="K96" s="125"/>
      <c r="L96" s="67"/>
      <c r="M96" s="90"/>
      <c r="N96" s="70"/>
      <c r="O96" s="70"/>
      <c r="P96" s="175">
        <f>P97+P136+P424+P435</f>
        <v>0</v>
      </c>
      <c r="Q96" s="70"/>
      <c r="R96" s="175">
        <f>R97+R136+R424+R435</f>
        <v>9.216651739999998</v>
      </c>
      <c r="S96" s="70"/>
      <c r="T96" s="176">
        <f>T97+T136+T424+T435</f>
        <v>29.48699102</v>
      </c>
      <c r="U96" s="72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t="s" s="158">
        <v>78</v>
      </c>
      <c r="AU96" t="s" s="158">
        <v>103</v>
      </c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77">
        <f>BK97+BK136+BK424+BK435</f>
        <v>1598449.14</v>
      </c>
      <c r="BL96" s="10"/>
      <c r="BM96" s="10"/>
      <c r="BN96" s="12"/>
    </row>
    <row r="97" ht="25.9" customHeight="1">
      <c r="A97" s="13"/>
      <c r="B97" s="17"/>
      <c r="C97" s="10"/>
      <c r="D97" t="s" s="178">
        <v>78</v>
      </c>
      <c r="E97" t="s" s="179">
        <v>134</v>
      </c>
      <c r="F97" t="s" s="179">
        <v>135</v>
      </c>
      <c r="G97" s="10"/>
      <c r="H97" s="10"/>
      <c r="I97" s="10"/>
      <c r="J97" s="180">
        <f>BK97</f>
        <v>69220.33</v>
      </c>
      <c r="K97" s="125"/>
      <c r="L97" s="67"/>
      <c r="M97" s="72"/>
      <c r="N97" s="10"/>
      <c r="O97" s="10"/>
      <c r="P97" s="181">
        <f>P98+P104+P126+P134</f>
        <v>0</v>
      </c>
      <c r="Q97" s="10"/>
      <c r="R97" s="181">
        <f>R98+R104+R126+R134</f>
        <v>0.5185542399999999</v>
      </c>
      <c r="S97" s="10"/>
      <c r="T97" s="182">
        <f>T98+T104+T126+T134</f>
        <v>0</v>
      </c>
      <c r="U97" s="72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t="s" s="178">
        <v>87</v>
      </c>
      <c r="AS97" s="10"/>
      <c r="AT97" t="s" s="183">
        <v>78</v>
      </c>
      <c r="AU97" t="s" s="183">
        <v>79</v>
      </c>
      <c r="AV97" s="10"/>
      <c r="AW97" s="10"/>
      <c r="AX97" s="10"/>
      <c r="AY97" t="s" s="178">
        <v>136</v>
      </c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84">
        <f>BK98+BK104+BK126+BK134</f>
        <v>69220.33</v>
      </c>
      <c r="BL97" s="10"/>
      <c r="BM97" s="10"/>
      <c r="BN97" s="12"/>
    </row>
    <row r="98" ht="22.9" customHeight="1">
      <c r="A98" s="13"/>
      <c r="B98" s="17"/>
      <c r="C98" s="63"/>
      <c r="D98" t="s" s="185">
        <v>78</v>
      </c>
      <c r="E98" t="s" s="186">
        <v>137</v>
      </c>
      <c r="F98" t="s" s="186">
        <v>138</v>
      </c>
      <c r="G98" s="63"/>
      <c r="H98" s="63"/>
      <c r="I98" s="63"/>
      <c r="J98" s="187">
        <f>BK98</f>
        <v>2831.76</v>
      </c>
      <c r="K98" s="134"/>
      <c r="L98" s="67"/>
      <c r="M98" s="72"/>
      <c r="N98" s="10"/>
      <c r="O98" s="10"/>
      <c r="P98" s="181">
        <f>SUM(P99:P103)</f>
        <v>0</v>
      </c>
      <c r="Q98" s="10"/>
      <c r="R98" s="181">
        <f>SUM(R99:R103)</f>
        <v>0.31388</v>
      </c>
      <c r="S98" s="10"/>
      <c r="T98" s="182">
        <f>SUM(T99:T103)</f>
        <v>0</v>
      </c>
      <c r="U98" s="72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t="s" s="178">
        <v>87</v>
      </c>
      <c r="AS98" s="10"/>
      <c r="AT98" t="s" s="183">
        <v>78</v>
      </c>
      <c r="AU98" t="s" s="183">
        <v>87</v>
      </c>
      <c r="AV98" s="10"/>
      <c r="AW98" s="10"/>
      <c r="AX98" s="10"/>
      <c r="AY98" t="s" s="178">
        <v>136</v>
      </c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84">
        <f>SUM(BK99:BK103)</f>
        <v>2831.76</v>
      </c>
      <c r="BL98" s="10"/>
      <c r="BM98" s="10"/>
      <c r="BN98" s="12"/>
    </row>
    <row r="99" ht="16.5" customHeight="1">
      <c r="A99" s="13"/>
      <c r="B99" s="67"/>
      <c r="C99" t="s" s="188">
        <v>87</v>
      </c>
      <c r="D99" t="s" s="188">
        <v>139</v>
      </c>
      <c r="E99" t="s" s="189">
        <v>140</v>
      </c>
      <c r="F99" t="s" s="189">
        <v>141</v>
      </c>
      <c r="G99" t="s" s="190">
        <v>142</v>
      </c>
      <c r="H99" s="191">
        <v>15.2</v>
      </c>
      <c r="I99" s="192">
        <v>75.3</v>
      </c>
      <c r="J99" s="193">
        <f>ROUND(I99*H99,2)</f>
        <v>1144.56</v>
      </c>
      <c r="K99" t="s" s="194">
        <v>143</v>
      </c>
      <c r="L99" s="67"/>
      <c r="M99" s="195"/>
      <c r="N99" t="s" s="196">
        <v>44</v>
      </c>
      <c r="O99" s="10"/>
      <c r="P99" s="197">
        <f>O99*H99</f>
        <v>0</v>
      </c>
      <c r="Q99" s="197">
        <v>0.02065</v>
      </c>
      <c r="R99" s="197">
        <f>Q99*H99</f>
        <v>0.31388</v>
      </c>
      <c r="S99" s="197">
        <v>0</v>
      </c>
      <c r="T99" s="198">
        <f>S99*H99</f>
        <v>0</v>
      </c>
      <c r="U99" s="72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t="s" s="199">
        <v>144</v>
      </c>
      <c r="AS99" s="10"/>
      <c r="AT99" t="s" s="199">
        <v>139</v>
      </c>
      <c r="AU99" t="s" s="199">
        <v>89</v>
      </c>
      <c r="AV99" s="10"/>
      <c r="AW99" s="10"/>
      <c r="AX99" s="10"/>
      <c r="AY99" t="s" s="158">
        <v>136</v>
      </c>
      <c r="AZ99" s="10"/>
      <c r="BA99" s="10"/>
      <c r="BB99" s="10"/>
      <c r="BC99" s="10"/>
      <c r="BD99" s="10"/>
      <c r="BE99" s="53">
        <f>IF(N99="základní",J99,0)</f>
        <v>0</v>
      </c>
      <c r="BF99" s="53">
        <f>IF(N99="snížená",J99,0)</f>
        <v>1144.56</v>
      </c>
      <c r="BG99" s="53">
        <f>IF(N99="zákl. přenesená",J99,0)</f>
        <v>0</v>
      </c>
      <c r="BH99" s="53">
        <f>IF(N99="sníž. přenesená",J99,0)</f>
        <v>0</v>
      </c>
      <c r="BI99" s="53">
        <f>IF(N99="nulová",J99,0)</f>
        <v>0</v>
      </c>
      <c r="BJ99" t="s" s="158">
        <v>89</v>
      </c>
      <c r="BK99" s="53">
        <f>ROUND(I99*H99,2)</f>
        <v>1144.56</v>
      </c>
      <c r="BL99" t="s" s="158">
        <v>144</v>
      </c>
      <c r="BM99" t="s" s="199">
        <v>145</v>
      </c>
      <c r="BN99" s="12"/>
    </row>
    <row r="100" ht="12.95" customHeight="1">
      <c r="A100" s="13"/>
      <c r="B100" s="17"/>
      <c r="C100" s="70"/>
      <c r="D100" t="s" s="200">
        <v>146</v>
      </c>
      <c r="E100" s="201"/>
      <c r="F100" t="s" s="202">
        <v>147</v>
      </c>
      <c r="G100" s="70"/>
      <c r="H100" s="201"/>
      <c r="I100" s="70"/>
      <c r="J100" s="135"/>
      <c r="K100" s="136"/>
      <c r="L100" s="67"/>
      <c r="M100" s="72"/>
      <c r="N100" s="10"/>
      <c r="O100" s="10"/>
      <c r="P100" s="10"/>
      <c r="Q100" s="10"/>
      <c r="R100" s="10"/>
      <c r="S100" s="10"/>
      <c r="T100" s="75"/>
      <c r="U100" s="72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t="s" s="203">
        <v>146</v>
      </c>
      <c r="AU100" t="s" s="203">
        <v>89</v>
      </c>
      <c r="AV100" t="s" s="57">
        <v>87</v>
      </c>
      <c r="AW100" t="s" s="57">
        <v>33</v>
      </c>
      <c r="AX100" t="s" s="57">
        <v>79</v>
      </c>
      <c r="AY100" t="s" s="203">
        <v>136</v>
      </c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2"/>
    </row>
    <row r="101" ht="12.95" customHeight="1">
      <c r="A101" s="13"/>
      <c r="B101" s="17"/>
      <c r="C101" s="10"/>
      <c r="D101" t="s" s="204">
        <v>146</v>
      </c>
      <c r="E101" s="205"/>
      <c r="F101" t="s" s="206">
        <v>148</v>
      </c>
      <c r="G101" s="10"/>
      <c r="H101" s="205"/>
      <c r="I101" s="10"/>
      <c r="J101" s="19"/>
      <c r="K101" s="125"/>
      <c r="L101" s="67"/>
      <c r="M101" s="72"/>
      <c r="N101" s="10"/>
      <c r="O101" s="10"/>
      <c r="P101" s="10"/>
      <c r="Q101" s="10"/>
      <c r="R101" s="10"/>
      <c r="S101" s="10"/>
      <c r="T101" s="75"/>
      <c r="U101" s="72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t="s" s="203">
        <v>146</v>
      </c>
      <c r="AU101" t="s" s="203">
        <v>89</v>
      </c>
      <c r="AV101" t="s" s="57">
        <v>87</v>
      </c>
      <c r="AW101" t="s" s="57">
        <v>33</v>
      </c>
      <c r="AX101" t="s" s="57">
        <v>79</v>
      </c>
      <c r="AY101" t="s" s="203">
        <v>136</v>
      </c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2"/>
    </row>
    <row r="102" ht="12.95" customHeight="1">
      <c r="A102" s="13"/>
      <c r="B102" s="17"/>
      <c r="C102" s="63"/>
      <c r="D102" t="s" s="207">
        <v>146</v>
      </c>
      <c r="E102" s="208"/>
      <c r="F102" t="s" s="209">
        <v>149</v>
      </c>
      <c r="G102" s="63"/>
      <c r="H102" s="210">
        <v>15.2</v>
      </c>
      <c r="I102" s="63"/>
      <c r="J102" s="133"/>
      <c r="K102" s="134"/>
      <c r="L102" s="67"/>
      <c r="M102" s="72"/>
      <c r="N102" s="10"/>
      <c r="O102" s="10"/>
      <c r="P102" s="10"/>
      <c r="Q102" s="10"/>
      <c r="R102" s="10"/>
      <c r="S102" s="10"/>
      <c r="T102" s="75"/>
      <c r="U102" s="72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t="s" s="211">
        <v>146</v>
      </c>
      <c r="AU102" t="s" s="211">
        <v>89</v>
      </c>
      <c r="AV102" t="s" s="57">
        <v>89</v>
      </c>
      <c r="AW102" t="s" s="57">
        <v>33</v>
      </c>
      <c r="AX102" t="s" s="57">
        <v>87</v>
      </c>
      <c r="AY102" t="s" s="211">
        <v>136</v>
      </c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2"/>
    </row>
    <row r="103" ht="16.5" customHeight="1">
      <c r="A103" s="13"/>
      <c r="B103" s="67"/>
      <c r="C103" t="s" s="188">
        <v>89</v>
      </c>
      <c r="D103" t="s" s="188">
        <v>139</v>
      </c>
      <c r="E103" t="s" s="189">
        <v>150</v>
      </c>
      <c r="F103" t="s" s="189">
        <v>151</v>
      </c>
      <c r="G103" t="s" s="190">
        <v>152</v>
      </c>
      <c r="H103" s="191">
        <v>15.2</v>
      </c>
      <c r="I103" s="192">
        <v>111</v>
      </c>
      <c r="J103" s="193">
        <f>ROUND(I103*H103,2)</f>
        <v>1687.2</v>
      </c>
      <c r="K103" t="s" s="194">
        <v>143</v>
      </c>
      <c r="L103" s="67"/>
      <c r="M103" s="195"/>
      <c r="N103" t="s" s="196">
        <v>44</v>
      </c>
      <c r="O103" s="10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72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t="s" s="199">
        <v>144</v>
      </c>
      <c r="AS103" s="10"/>
      <c r="AT103" t="s" s="199">
        <v>139</v>
      </c>
      <c r="AU103" t="s" s="199">
        <v>89</v>
      </c>
      <c r="AV103" s="10"/>
      <c r="AW103" s="10"/>
      <c r="AX103" s="10"/>
      <c r="AY103" t="s" s="158">
        <v>136</v>
      </c>
      <c r="AZ103" s="10"/>
      <c r="BA103" s="10"/>
      <c r="BB103" s="10"/>
      <c r="BC103" s="10"/>
      <c r="BD103" s="10"/>
      <c r="BE103" s="53">
        <f>IF(N103="základní",J103,0)</f>
        <v>0</v>
      </c>
      <c r="BF103" s="53">
        <f>IF(N103="snížená",J103,0)</f>
        <v>1687.2</v>
      </c>
      <c r="BG103" s="53">
        <f>IF(N103="zákl. přenesená",J103,0)</f>
        <v>0</v>
      </c>
      <c r="BH103" s="53">
        <f>IF(N103="sníž. přenesená",J103,0)</f>
        <v>0</v>
      </c>
      <c r="BI103" s="53">
        <f>IF(N103="nulová",J103,0)</f>
        <v>0</v>
      </c>
      <c r="BJ103" t="s" s="158">
        <v>89</v>
      </c>
      <c r="BK103" s="53">
        <f>ROUND(I103*H103,2)</f>
        <v>1687.2</v>
      </c>
      <c r="BL103" t="s" s="158">
        <v>144</v>
      </c>
      <c r="BM103" t="s" s="199">
        <v>153</v>
      </c>
      <c r="BN103" s="12"/>
    </row>
    <row r="104" ht="22.9" customHeight="1">
      <c r="A104" s="13"/>
      <c r="B104" s="17"/>
      <c r="C104" s="162"/>
      <c r="D104" t="s" s="212">
        <v>78</v>
      </c>
      <c r="E104" t="s" s="161">
        <v>154</v>
      </c>
      <c r="F104" t="s" s="161">
        <v>155</v>
      </c>
      <c r="G104" s="162"/>
      <c r="H104" s="162"/>
      <c r="I104" s="162"/>
      <c r="J104" s="213">
        <f>BK104</f>
        <v>39598.36</v>
      </c>
      <c r="K104" s="214"/>
      <c r="L104" s="67"/>
      <c r="M104" s="72"/>
      <c r="N104" s="10"/>
      <c r="O104" s="10"/>
      <c r="P104" s="181">
        <f>SUM(P105:P125)</f>
        <v>0</v>
      </c>
      <c r="Q104" s="10"/>
      <c r="R104" s="181">
        <f>SUM(R105:R125)</f>
        <v>0.18199424</v>
      </c>
      <c r="S104" s="10"/>
      <c r="T104" s="182">
        <f>SUM(T105:T125)</f>
        <v>0</v>
      </c>
      <c r="U104" s="72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t="s" s="178">
        <v>87</v>
      </c>
      <c r="AS104" s="10"/>
      <c r="AT104" t="s" s="183">
        <v>78</v>
      </c>
      <c r="AU104" t="s" s="183">
        <v>87</v>
      </c>
      <c r="AV104" s="10"/>
      <c r="AW104" s="10"/>
      <c r="AX104" s="10"/>
      <c r="AY104" t="s" s="178">
        <v>136</v>
      </c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84">
        <f>SUM(BK105:BK125)</f>
        <v>39598.36</v>
      </c>
      <c r="BL104" s="10"/>
      <c r="BM104" s="10"/>
      <c r="BN104" s="12"/>
    </row>
    <row r="105" ht="24" customHeight="1">
      <c r="A105" s="13"/>
      <c r="B105" s="67"/>
      <c r="C105" t="s" s="188">
        <v>156</v>
      </c>
      <c r="D105" t="s" s="188">
        <v>139</v>
      </c>
      <c r="E105" t="s" s="189">
        <v>157</v>
      </c>
      <c r="F105" t="s" s="189">
        <v>158</v>
      </c>
      <c r="G105" t="s" s="190">
        <v>159</v>
      </c>
      <c r="H105" s="191">
        <v>2</v>
      </c>
      <c r="I105" s="192">
        <v>164</v>
      </c>
      <c r="J105" s="193">
        <f>ROUND(I105*H105,2)</f>
        <v>328</v>
      </c>
      <c r="K105" t="s" s="194">
        <v>143</v>
      </c>
      <c r="L105" s="67"/>
      <c r="M105" s="195"/>
      <c r="N105" t="s" s="196">
        <v>44</v>
      </c>
      <c r="O105" s="10"/>
      <c r="P105" s="197">
        <f>O105*H105</f>
        <v>0</v>
      </c>
      <c r="Q105" s="197">
        <v>0.008840000000000001</v>
      </c>
      <c r="R105" s="197">
        <f>Q105*H105</f>
        <v>0.01768</v>
      </c>
      <c r="S105" s="197">
        <v>0</v>
      </c>
      <c r="T105" s="198">
        <f>S105*H105</f>
        <v>0</v>
      </c>
      <c r="U105" s="72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t="s" s="199">
        <v>144</v>
      </c>
      <c r="AS105" s="10"/>
      <c r="AT105" t="s" s="199">
        <v>139</v>
      </c>
      <c r="AU105" t="s" s="199">
        <v>89</v>
      </c>
      <c r="AV105" s="10"/>
      <c r="AW105" s="10"/>
      <c r="AX105" s="10"/>
      <c r="AY105" t="s" s="158">
        <v>136</v>
      </c>
      <c r="AZ105" s="10"/>
      <c r="BA105" s="10"/>
      <c r="BB105" s="10"/>
      <c r="BC105" s="10"/>
      <c r="BD105" s="10"/>
      <c r="BE105" s="53">
        <f>IF(N105="základní",J105,0)</f>
        <v>0</v>
      </c>
      <c r="BF105" s="53">
        <f>IF(N105="snížená",J105,0)</f>
        <v>328</v>
      </c>
      <c r="BG105" s="53">
        <f>IF(N105="zákl. přenesená",J105,0)</f>
        <v>0</v>
      </c>
      <c r="BH105" s="53">
        <f>IF(N105="sníž. přenesená",J105,0)</f>
        <v>0</v>
      </c>
      <c r="BI105" s="53">
        <f>IF(N105="nulová",J105,0)</f>
        <v>0</v>
      </c>
      <c r="BJ105" t="s" s="158">
        <v>89</v>
      </c>
      <c r="BK105" s="53">
        <f>ROUND(I105*H105,2)</f>
        <v>328</v>
      </c>
      <c r="BL105" t="s" s="158">
        <v>144</v>
      </c>
      <c r="BM105" t="s" s="199">
        <v>160</v>
      </c>
      <c r="BN105" s="12"/>
    </row>
    <row r="106" ht="12.95" customHeight="1">
      <c r="A106" s="13"/>
      <c r="B106" s="17"/>
      <c r="C106" s="70"/>
      <c r="D106" t="s" s="200">
        <v>146</v>
      </c>
      <c r="E106" s="201"/>
      <c r="F106" t="s" s="202">
        <v>161</v>
      </c>
      <c r="G106" s="70"/>
      <c r="H106" s="201"/>
      <c r="I106" s="70"/>
      <c r="J106" s="135"/>
      <c r="K106" s="136"/>
      <c r="L106" s="67"/>
      <c r="M106" s="72"/>
      <c r="N106" s="10"/>
      <c r="O106" s="10"/>
      <c r="P106" s="10"/>
      <c r="Q106" s="10"/>
      <c r="R106" s="10"/>
      <c r="S106" s="10"/>
      <c r="T106" s="75"/>
      <c r="U106" s="72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t="s" s="203">
        <v>146</v>
      </c>
      <c r="AU106" t="s" s="203">
        <v>89</v>
      </c>
      <c r="AV106" t="s" s="57">
        <v>87</v>
      </c>
      <c r="AW106" t="s" s="57">
        <v>33</v>
      </c>
      <c r="AX106" t="s" s="57">
        <v>79</v>
      </c>
      <c r="AY106" t="s" s="203">
        <v>136</v>
      </c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2"/>
    </row>
    <row r="107" ht="12.95" customHeight="1">
      <c r="A107" s="13"/>
      <c r="B107" s="17"/>
      <c r="C107" s="63"/>
      <c r="D107" t="s" s="207">
        <v>146</v>
      </c>
      <c r="E107" s="208"/>
      <c r="F107" t="s" s="209">
        <v>89</v>
      </c>
      <c r="G107" s="63"/>
      <c r="H107" s="210">
        <v>2</v>
      </c>
      <c r="I107" s="63"/>
      <c r="J107" s="133"/>
      <c r="K107" s="134"/>
      <c r="L107" s="67"/>
      <c r="M107" s="72"/>
      <c r="N107" s="10"/>
      <c r="O107" s="10"/>
      <c r="P107" s="10"/>
      <c r="Q107" s="10"/>
      <c r="R107" s="10"/>
      <c r="S107" s="10"/>
      <c r="T107" s="75"/>
      <c r="U107" s="72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t="s" s="211">
        <v>146</v>
      </c>
      <c r="AU107" t="s" s="211">
        <v>89</v>
      </c>
      <c r="AV107" t="s" s="57">
        <v>89</v>
      </c>
      <c r="AW107" t="s" s="57">
        <v>33</v>
      </c>
      <c r="AX107" t="s" s="57">
        <v>87</v>
      </c>
      <c r="AY107" t="s" s="211">
        <v>136</v>
      </c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2"/>
    </row>
    <row r="108" ht="16.5" customHeight="1">
      <c r="A108" s="13"/>
      <c r="B108" s="67"/>
      <c r="C108" t="s" s="188">
        <v>144</v>
      </c>
      <c r="D108" t="s" s="188">
        <v>139</v>
      </c>
      <c r="E108" t="s" s="189">
        <v>162</v>
      </c>
      <c r="F108" t="s" s="189">
        <v>163</v>
      </c>
      <c r="G108" t="s" s="190">
        <v>152</v>
      </c>
      <c r="H108" s="191">
        <v>180</v>
      </c>
      <c r="I108" s="192">
        <v>19.8</v>
      </c>
      <c r="J108" s="193">
        <f>ROUND(I108*H108,2)</f>
        <v>3564</v>
      </c>
      <c r="K108" t="s" s="194">
        <v>143</v>
      </c>
      <c r="L108" s="67"/>
      <c r="M108" s="195"/>
      <c r="N108" t="s" s="196">
        <v>44</v>
      </c>
      <c r="O108" s="10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72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t="s" s="199">
        <v>144</v>
      </c>
      <c r="AS108" s="10"/>
      <c r="AT108" t="s" s="199">
        <v>139</v>
      </c>
      <c r="AU108" t="s" s="199">
        <v>89</v>
      </c>
      <c r="AV108" s="10"/>
      <c r="AW108" s="10"/>
      <c r="AX108" s="10"/>
      <c r="AY108" t="s" s="158">
        <v>136</v>
      </c>
      <c r="AZ108" s="10"/>
      <c r="BA108" s="10"/>
      <c r="BB108" s="10"/>
      <c r="BC108" s="10"/>
      <c r="BD108" s="10"/>
      <c r="BE108" s="53">
        <f>IF(N108="základní",J108,0)</f>
        <v>0</v>
      </c>
      <c r="BF108" s="53">
        <f>IF(N108="snížená",J108,0)</f>
        <v>3564</v>
      </c>
      <c r="BG108" s="53">
        <f>IF(N108="zákl. přenesená",J108,0)</f>
        <v>0</v>
      </c>
      <c r="BH108" s="53">
        <f>IF(N108="sníž. přenesená",J108,0)</f>
        <v>0</v>
      </c>
      <c r="BI108" s="53">
        <f>IF(N108="nulová",J108,0)</f>
        <v>0</v>
      </c>
      <c r="BJ108" t="s" s="158">
        <v>89</v>
      </c>
      <c r="BK108" s="53">
        <f>ROUND(I108*H108,2)</f>
        <v>3564</v>
      </c>
      <c r="BL108" t="s" s="158">
        <v>144</v>
      </c>
      <c r="BM108" t="s" s="199">
        <v>164</v>
      </c>
      <c r="BN108" s="12"/>
    </row>
    <row r="109" ht="12.95" customHeight="1">
      <c r="A109" s="13"/>
      <c r="B109" s="17"/>
      <c r="C109" s="70"/>
      <c r="D109" t="s" s="200">
        <v>146</v>
      </c>
      <c r="E109" s="201"/>
      <c r="F109" t="s" s="202">
        <v>165</v>
      </c>
      <c r="G109" s="70"/>
      <c r="H109" s="201"/>
      <c r="I109" s="70"/>
      <c r="J109" s="135"/>
      <c r="K109" s="136"/>
      <c r="L109" s="67"/>
      <c r="M109" s="72"/>
      <c r="N109" s="10"/>
      <c r="O109" s="10"/>
      <c r="P109" s="10"/>
      <c r="Q109" s="10"/>
      <c r="R109" s="10"/>
      <c r="S109" s="10"/>
      <c r="T109" s="75"/>
      <c r="U109" s="72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t="s" s="203">
        <v>146</v>
      </c>
      <c r="AU109" t="s" s="203">
        <v>89</v>
      </c>
      <c r="AV109" t="s" s="57">
        <v>87</v>
      </c>
      <c r="AW109" t="s" s="57">
        <v>33</v>
      </c>
      <c r="AX109" t="s" s="57">
        <v>79</v>
      </c>
      <c r="AY109" t="s" s="203">
        <v>136</v>
      </c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2"/>
    </row>
    <row r="110" ht="12.95" customHeight="1">
      <c r="A110" s="13"/>
      <c r="B110" s="17"/>
      <c r="C110" s="10"/>
      <c r="D110" t="s" s="204">
        <v>146</v>
      </c>
      <c r="E110" s="205"/>
      <c r="F110" t="s" s="206">
        <v>166</v>
      </c>
      <c r="G110" s="10"/>
      <c r="H110" s="205"/>
      <c r="I110" s="10"/>
      <c r="J110" s="19"/>
      <c r="K110" s="125"/>
      <c r="L110" s="67"/>
      <c r="M110" s="72"/>
      <c r="N110" s="10"/>
      <c r="O110" s="10"/>
      <c r="P110" s="10"/>
      <c r="Q110" s="10"/>
      <c r="R110" s="10"/>
      <c r="S110" s="10"/>
      <c r="T110" s="75"/>
      <c r="U110" s="72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t="s" s="203">
        <v>146</v>
      </c>
      <c r="AU110" t="s" s="203">
        <v>89</v>
      </c>
      <c r="AV110" t="s" s="57">
        <v>87</v>
      </c>
      <c r="AW110" t="s" s="57">
        <v>33</v>
      </c>
      <c r="AX110" t="s" s="57">
        <v>79</v>
      </c>
      <c r="AY110" t="s" s="203">
        <v>136</v>
      </c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2"/>
    </row>
    <row r="111" ht="12.95" customHeight="1">
      <c r="A111" s="13"/>
      <c r="B111" s="17"/>
      <c r="C111" s="63"/>
      <c r="D111" t="s" s="207">
        <v>146</v>
      </c>
      <c r="E111" s="208"/>
      <c r="F111" t="s" s="209">
        <v>167</v>
      </c>
      <c r="G111" s="63"/>
      <c r="H111" s="210">
        <v>180</v>
      </c>
      <c r="I111" s="63"/>
      <c r="J111" s="133"/>
      <c r="K111" s="134"/>
      <c r="L111" s="67"/>
      <c r="M111" s="72"/>
      <c r="N111" s="10"/>
      <c r="O111" s="10"/>
      <c r="P111" s="10"/>
      <c r="Q111" s="10"/>
      <c r="R111" s="10"/>
      <c r="S111" s="10"/>
      <c r="T111" s="75"/>
      <c r="U111" s="72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t="s" s="211">
        <v>146</v>
      </c>
      <c r="AU111" t="s" s="211">
        <v>89</v>
      </c>
      <c r="AV111" t="s" s="57">
        <v>89</v>
      </c>
      <c r="AW111" t="s" s="57">
        <v>33</v>
      </c>
      <c r="AX111" t="s" s="57">
        <v>87</v>
      </c>
      <c r="AY111" t="s" s="211">
        <v>136</v>
      </c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2"/>
    </row>
    <row r="112" ht="16.5" customHeight="1">
      <c r="A112" s="13"/>
      <c r="B112" s="67"/>
      <c r="C112" t="s" s="188">
        <v>168</v>
      </c>
      <c r="D112" t="s" s="188">
        <v>139</v>
      </c>
      <c r="E112" t="s" s="189">
        <v>169</v>
      </c>
      <c r="F112" t="s" s="189">
        <v>170</v>
      </c>
      <c r="G112" t="s" s="190">
        <v>159</v>
      </c>
      <c r="H112" s="191">
        <v>66</v>
      </c>
      <c r="I112" s="192">
        <v>34.6</v>
      </c>
      <c r="J112" s="193">
        <f>ROUND(I112*H112,2)</f>
        <v>2283.6</v>
      </c>
      <c r="K112" t="s" s="194">
        <v>143</v>
      </c>
      <c r="L112" s="67"/>
      <c r="M112" s="195"/>
      <c r="N112" t="s" s="196">
        <v>44</v>
      </c>
      <c r="O112" s="10"/>
      <c r="P112" s="197">
        <f>O112*H112</f>
        <v>0</v>
      </c>
      <c r="Q112" s="197">
        <v>0.00112</v>
      </c>
      <c r="R112" s="197">
        <f>Q112*H112</f>
        <v>0.07392</v>
      </c>
      <c r="S112" s="197">
        <v>0</v>
      </c>
      <c r="T112" s="198">
        <f>S112*H112</f>
        <v>0</v>
      </c>
      <c r="U112" s="72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t="s" s="199">
        <v>144</v>
      </c>
      <c r="AS112" s="10"/>
      <c r="AT112" t="s" s="199">
        <v>139</v>
      </c>
      <c r="AU112" t="s" s="199">
        <v>89</v>
      </c>
      <c r="AV112" s="10"/>
      <c r="AW112" s="10"/>
      <c r="AX112" s="10"/>
      <c r="AY112" t="s" s="158">
        <v>136</v>
      </c>
      <c r="AZ112" s="10"/>
      <c r="BA112" s="10"/>
      <c r="BB112" s="10"/>
      <c r="BC112" s="10"/>
      <c r="BD112" s="10"/>
      <c r="BE112" s="53">
        <f>IF(N112="základní",J112,0)</f>
        <v>0</v>
      </c>
      <c r="BF112" s="53">
        <f>IF(N112="snížená",J112,0)</f>
        <v>2283.6</v>
      </c>
      <c r="BG112" s="53">
        <f>IF(N112="zákl. přenesená",J112,0)</f>
        <v>0</v>
      </c>
      <c r="BH112" s="53">
        <f>IF(N112="sníž. přenesená",J112,0)</f>
        <v>0</v>
      </c>
      <c r="BI112" s="53">
        <f>IF(N112="nulová",J112,0)</f>
        <v>0</v>
      </c>
      <c r="BJ112" t="s" s="158">
        <v>89</v>
      </c>
      <c r="BK112" s="53">
        <f>ROUND(I112*H112,2)</f>
        <v>2283.6</v>
      </c>
      <c r="BL112" t="s" s="158">
        <v>144</v>
      </c>
      <c r="BM112" t="s" s="199">
        <v>171</v>
      </c>
      <c r="BN112" s="12"/>
    </row>
    <row r="113" ht="12.95" customHeight="1">
      <c r="A113" s="13"/>
      <c r="B113" s="17"/>
      <c r="C113" s="70"/>
      <c r="D113" t="s" s="200">
        <v>146</v>
      </c>
      <c r="E113" s="201"/>
      <c r="F113" t="s" s="202">
        <v>172</v>
      </c>
      <c r="G113" s="70"/>
      <c r="H113" s="201"/>
      <c r="I113" s="70"/>
      <c r="J113" s="135"/>
      <c r="K113" s="136"/>
      <c r="L113" s="67"/>
      <c r="M113" s="72"/>
      <c r="N113" s="10"/>
      <c r="O113" s="10"/>
      <c r="P113" s="10"/>
      <c r="Q113" s="10"/>
      <c r="R113" s="10"/>
      <c r="S113" s="10"/>
      <c r="T113" s="75"/>
      <c r="U113" s="72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t="s" s="203">
        <v>146</v>
      </c>
      <c r="AU113" t="s" s="203">
        <v>89</v>
      </c>
      <c r="AV113" t="s" s="57">
        <v>87</v>
      </c>
      <c r="AW113" t="s" s="57">
        <v>33</v>
      </c>
      <c r="AX113" t="s" s="57">
        <v>79</v>
      </c>
      <c r="AY113" t="s" s="203">
        <v>136</v>
      </c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2"/>
    </row>
    <row r="114" ht="12.95" customHeight="1">
      <c r="A114" s="13"/>
      <c r="B114" s="17"/>
      <c r="C114" s="63"/>
      <c r="D114" t="s" s="207">
        <v>146</v>
      </c>
      <c r="E114" s="208"/>
      <c r="F114" t="s" s="209">
        <v>173</v>
      </c>
      <c r="G114" s="63"/>
      <c r="H114" s="210">
        <v>66</v>
      </c>
      <c r="I114" s="63"/>
      <c r="J114" s="133"/>
      <c r="K114" s="134"/>
      <c r="L114" s="67"/>
      <c r="M114" s="72"/>
      <c r="N114" s="10"/>
      <c r="O114" s="10"/>
      <c r="P114" s="10"/>
      <c r="Q114" s="10"/>
      <c r="R114" s="10"/>
      <c r="S114" s="10"/>
      <c r="T114" s="75"/>
      <c r="U114" s="72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t="s" s="211">
        <v>146</v>
      </c>
      <c r="AU114" t="s" s="211">
        <v>89</v>
      </c>
      <c r="AV114" t="s" s="57">
        <v>89</v>
      </c>
      <c r="AW114" t="s" s="57">
        <v>33</v>
      </c>
      <c r="AX114" t="s" s="57">
        <v>87</v>
      </c>
      <c r="AY114" t="s" s="211">
        <v>136</v>
      </c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2"/>
    </row>
    <row r="115" ht="16.5" customHeight="1">
      <c r="A115" s="13"/>
      <c r="B115" s="67"/>
      <c r="C115" t="s" s="188">
        <v>174</v>
      </c>
      <c r="D115" t="s" s="188">
        <v>139</v>
      </c>
      <c r="E115" t="s" s="189">
        <v>175</v>
      </c>
      <c r="F115" t="s" s="189">
        <v>176</v>
      </c>
      <c r="G115" t="s" s="190">
        <v>152</v>
      </c>
      <c r="H115" s="191">
        <v>614.816</v>
      </c>
      <c r="I115" s="192">
        <v>37.2</v>
      </c>
      <c r="J115" s="193">
        <f>ROUND(I115*H115,2)</f>
        <v>22871.16</v>
      </c>
      <c r="K115" t="s" s="194">
        <v>143</v>
      </c>
      <c r="L115" s="67"/>
      <c r="M115" s="195"/>
      <c r="N115" t="s" s="196">
        <v>44</v>
      </c>
      <c r="O115" s="10"/>
      <c r="P115" s="197">
        <f>O115*H115</f>
        <v>0</v>
      </c>
      <c r="Q115" s="197">
        <v>0.00014</v>
      </c>
      <c r="R115" s="197">
        <f>Q115*H115</f>
        <v>0.08607424</v>
      </c>
      <c r="S115" s="197">
        <v>0</v>
      </c>
      <c r="T115" s="198">
        <f>S115*H115</f>
        <v>0</v>
      </c>
      <c r="U115" s="72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t="s" s="199">
        <v>144</v>
      </c>
      <c r="AS115" s="10"/>
      <c r="AT115" t="s" s="199">
        <v>139</v>
      </c>
      <c r="AU115" t="s" s="199">
        <v>89</v>
      </c>
      <c r="AV115" s="10"/>
      <c r="AW115" s="10"/>
      <c r="AX115" s="10"/>
      <c r="AY115" t="s" s="158">
        <v>136</v>
      </c>
      <c r="AZ115" s="10"/>
      <c r="BA115" s="10"/>
      <c r="BB115" s="10"/>
      <c r="BC115" s="10"/>
      <c r="BD115" s="10"/>
      <c r="BE115" s="53">
        <f>IF(N115="základní",J115,0)</f>
        <v>0</v>
      </c>
      <c r="BF115" s="53">
        <f>IF(N115="snížená",J115,0)</f>
        <v>22871.16</v>
      </c>
      <c r="BG115" s="53">
        <f>IF(N115="zákl. přenesená",J115,0)</f>
        <v>0</v>
      </c>
      <c r="BH115" s="53">
        <f>IF(N115="sníž. přenesená",J115,0)</f>
        <v>0</v>
      </c>
      <c r="BI115" s="53">
        <f>IF(N115="nulová",J115,0)</f>
        <v>0</v>
      </c>
      <c r="BJ115" t="s" s="158">
        <v>89</v>
      </c>
      <c r="BK115" s="53">
        <f>ROUND(I115*H115,2)</f>
        <v>22871.16</v>
      </c>
      <c r="BL115" t="s" s="158">
        <v>144</v>
      </c>
      <c r="BM115" t="s" s="199">
        <v>177</v>
      </c>
      <c r="BN115" s="12"/>
    </row>
    <row r="116" ht="12.95" customHeight="1">
      <c r="A116" s="13"/>
      <c r="B116" s="17"/>
      <c r="C116" s="70"/>
      <c r="D116" t="s" s="200">
        <v>146</v>
      </c>
      <c r="E116" s="201"/>
      <c r="F116" t="s" s="202">
        <v>178</v>
      </c>
      <c r="G116" s="70"/>
      <c r="H116" s="201"/>
      <c r="I116" s="70"/>
      <c r="J116" s="135"/>
      <c r="K116" s="136"/>
      <c r="L116" s="67"/>
      <c r="M116" s="72"/>
      <c r="N116" s="10"/>
      <c r="O116" s="10"/>
      <c r="P116" s="10"/>
      <c r="Q116" s="10"/>
      <c r="R116" s="10"/>
      <c r="S116" s="10"/>
      <c r="T116" s="75"/>
      <c r="U116" s="72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t="s" s="203">
        <v>146</v>
      </c>
      <c r="AU116" t="s" s="203">
        <v>89</v>
      </c>
      <c r="AV116" t="s" s="57">
        <v>87</v>
      </c>
      <c r="AW116" t="s" s="57">
        <v>33</v>
      </c>
      <c r="AX116" t="s" s="57">
        <v>79</v>
      </c>
      <c r="AY116" t="s" s="203">
        <v>136</v>
      </c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2"/>
    </row>
    <row r="117" ht="12.95" customHeight="1">
      <c r="A117" s="13"/>
      <c r="B117" s="17"/>
      <c r="C117" s="10"/>
      <c r="D117" t="s" s="204">
        <v>146</v>
      </c>
      <c r="E117" s="205"/>
      <c r="F117" t="s" s="206">
        <v>179</v>
      </c>
      <c r="G117" s="10"/>
      <c r="H117" s="205"/>
      <c r="I117" s="10"/>
      <c r="J117" s="19"/>
      <c r="K117" s="125"/>
      <c r="L117" s="67"/>
      <c r="M117" s="72"/>
      <c r="N117" s="10"/>
      <c r="O117" s="10"/>
      <c r="P117" s="10"/>
      <c r="Q117" s="10"/>
      <c r="R117" s="10"/>
      <c r="S117" s="10"/>
      <c r="T117" s="75"/>
      <c r="U117" s="72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t="s" s="203">
        <v>146</v>
      </c>
      <c r="AU117" t="s" s="203">
        <v>89</v>
      </c>
      <c r="AV117" t="s" s="57">
        <v>87</v>
      </c>
      <c r="AW117" t="s" s="57">
        <v>33</v>
      </c>
      <c r="AX117" t="s" s="57">
        <v>79</v>
      </c>
      <c r="AY117" t="s" s="203">
        <v>136</v>
      </c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2"/>
    </row>
    <row r="118" ht="12.95" customHeight="1">
      <c r="A118" s="13"/>
      <c r="B118" s="17"/>
      <c r="C118" s="10"/>
      <c r="D118" t="s" s="204">
        <v>146</v>
      </c>
      <c r="E118" s="205"/>
      <c r="F118" t="s" s="206">
        <v>180</v>
      </c>
      <c r="G118" s="10"/>
      <c r="H118" s="205"/>
      <c r="I118" s="10"/>
      <c r="J118" s="19"/>
      <c r="K118" s="125"/>
      <c r="L118" s="67"/>
      <c r="M118" s="72"/>
      <c r="N118" s="10"/>
      <c r="O118" s="10"/>
      <c r="P118" s="10"/>
      <c r="Q118" s="10"/>
      <c r="R118" s="10"/>
      <c r="S118" s="10"/>
      <c r="T118" s="75"/>
      <c r="U118" s="72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t="s" s="203">
        <v>146</v>
      </c>
      <c r="AU118" t="s" s="203">
        <v>89</v>
      </c>
      <c r="AV118" t="s" s="57">
        <v>87</v>
      </c>
      <c r="AW118" t="s" s="57">
        <v>33</v>
      </c>
      <c r="AX118" t="s" s="57">
        <v>79</v>
      </c>
      <c r="AY118" t="s" s="203">
        <v>136</v>
      </c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2"/>
    </row>
    <row r="119" ht="12.95" customHeight="1">
      <c r="A119" s="13"/>
      <c r="B119" s="17"/>
      <c r="C119" s="10"/>
      <c r="D119" t="s" s="204">
        <v>146</v>
      </c>
      <c r="E119" s="215"/>
      <c r="F119" t="s" s="216">
        <v>181</v>
      </c>
      <c r="G119" s="10"/>
      <c r="H119" s="217">
        <v>567.056</v>
      </c>
      <c r="I119" s="10"/>
      <c r="J119" s="19"/>
      <c r="K119" s="125"/>
      <c r="L119" s="67"/>
      <c r="M119" s="72"/>
      <c r="N119" s="10"/>
      <c r="O119" s="10"/>
      <c r="P119" s="10"/>
      <c r="Q119" s="10"/>
      <c r="R119" s="10"/>
      <c r="S119" s="10"/>
      <c r="T119" s="75"/>
      <c r="U119" s="72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t="s" s="211">
        <v>146</v>
      </c>
      <c r="AU119" t="s" s="211">
        <v>89</v>
      </c>
      <c r="AV119" t="s" s="57">
        <v>89</v>
      </c>
      <c r="AW119" t="s" s="57">
        <v>33</v>
      </c>
      <c r="AX119" t="s" s="57">
        <v>79</v>
      </c>
      <c r="AY119" t="s" s="211">
        <v>136</v>
      </c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2"/>
    </row>
    <row r="120" ht="12.95" customHeight="1">
      <c r="A120" s="13"/>
      <c r="B120" s="17"/>
      <c r="C120" s="10"/>
      <c r="D120" t="s" s="204">
        <v>146</v>
      </c>
      <c r="E120" s="215"/>
      <c r="F120" t="s" s="216">
        <v>182</v>
      </c>
      <c r="G120" s="10"/>
      <c r="H120" s="217">
        <v>47.76</v>
      </c>
      <c r="I120" s="10"/>
      <c r="J120" s="19"/>
      <c r="K120" s="125"/>
      <c r="L120" s="67"/>
      <c r="M120" s="72"/>
      <c r="N120" s="10"/>
      <c r="O120" s="10"/>
      <c r="P120" s="10"/>
      <c r="Q120" s="10"/>
      <c r="R120" s="10"/>
      <c r="S120" s="10"/>
      <c r="T120" s="75"/>
      <c r="U120" s="72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t="s" s="211">
        <v>146</v>
      </c>
      <c r="AU120" t="s" s="211">
        <v>89</v>
      </c>
      <c r="AV120" t="s" s="57">
        <v>89</v>
      </c>
      <c r="AW120" t="s" s="57">
        <v>33</v>
      </c>
      <c r="AX120" t="s" s="57">
        <v>79</v>
      </c>
      <c r="AY120" t="s" s="211">
        <v>136</v>
      </c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2"/>
    </row>
    <row r="121" ht="12.95" customHeight="1">
      <c r="A121" s="13"/>
      <c r="B121" s="17"/>
      <c r="C121" s="63"/>
      <c r="D121" t="s" s="207">
        <v>146</v>
      </c>
      <c r="E121" s="218"/>
      <c r="F121" t="s" s="219">
        <v>183</v>
      </c>
      <c r="G121" s="63"/>
      <c r="H121" s="210">
        <v>614.816</v>
      </c>
      <c r="I121" s="63"/>
      <c r="J121" s="133"/>
      <c r="K121" s="134"/>
      <c r="L121" s="67"/>
      <c r="M121" s="72"/>
      <c r="N121" s="10"/>
      <c r="O121" s="10"/>
      <c r="P121" s="10"/>
      <c r="Q121" s="10"/>
      <c r="R121" s="10"/>
      <c r="S121" s="10"/>
      <c r="T121" s="75"/>
      <c r="U121" s="72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t="s" s="220">
        <v>146</v>
      </c>
      <c r="AU121" t="s" s="220">
        <v>89</v>
      </c>
      <c r="AV121" t="s" s="57">
        <v>144</v>
      </c>
      <c r="AW121" t="s" s="57">
        <v>33</v>
      </c>
      <c r="AX121" t="s" s="57">
        <v>87</v>
      </c>
      <c r="AY121" t="s" s="220">
        <v>136</v>
      </c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2"/>
    </row>
    <row r="122" ht="24" customHeight="1">
      <c r="A122" s="13"/>
      <c r="B122" s="67"/>
      <c r="C122" t="s" s="188">
        <v>184</v>
      </c>
      <c r="D122" t="s" s="188">
        <v>139</v>
      </c>
      <c r="E122" t="s" s="189">
        <v>185</v>
      </c>
      <c r="F122" t="s" s="189">
        <v>186</v>
      </c>
      <c r="G122" t="s" s="190">
        <v>152</v>
      </c>
      <c r="H122" s="191">
        <v>108</v>
      </c>
      <c r="I122" s="192">
        <v>97.7</v>
      </c>
      <c r="J122" s="193">
        <f>ROUND(I122*H122,2)</f>
        <v>10551.6</v>
      </c>
      <c r="K122" t="s" s="194">
        <v>143</v>
      </c>
      <c r="L122" s="67"/>
      <c r="M122" s="195"/>
      <c r="N122" t="s" s="196">
        <v>44</v>
      </c>
      <c r="O122" s="10"/>
      <c r="P122" s="197">
        <f>O122*H122</f>
        <v>0</v>
      </c>
      <c r="Q122" s="197">
        <v>4e-05</v>
      </c>
      <c r="R122" s="197">
        <f>Q122*H122</f>
        <v>0.00432</v>
      </c>
      <c r="S122" s="197">
        <v>0</v>
      </c>
      <c r="T122" s="198">
        <f>S122*H122</f>
        <v>0</v>
      </c>
      <c r="U122" s="72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t="s" s="199">
        <v>144</v>
      </c>
      <c r="AS122" s="10"/>
      <c r="AT122" t="s" s="199">
        <v>139</v>
      </c>
      <c r="AU122" t="s" s="199">
        <v>89</v>
      </c>
      <c r="AV122" s="10"/>
      <c r="AW122" s="10"/>
      <c r="AX122" s="10"/>
      <c r="AY122" t="s" s="158">
        <v>136</v>
      </c>
      <c r="AZ122" s="10"/>
      <c r="BA122" s="10"/>
      <c r="BB122" s="10"/>
      <c r="BC122" s="10"/>
      <c r="BD122" s="10"/>
      <c r="BE122" s="53">
        <f>IF(N122="základní",J122,0)</f>
        <v>0</v>
      </c>
      <c r="BF122" s="53">
        <f>IF(N122="snížená",J122,0)</f>
        <v>10551.6</v>
      </c>
      <c r="BG122" s="53">
        <f>IF(N122="zákl. přenesená",J122,0)</f>
        <v>0</v>
      </c>
      <c r="BH122" s="53">
        <f>IF(N122="sníž. přenesená",J122,0)</f>
        <v>0</v>
      </c>
      <c r="BI122" s="53">
        <f>IF(N122="nulová",J122,0)</f>
        <v>0</v>
      </c>
      <c r="BJ122" t="s" s="158">
        <v>89</v>
      </c>
      <c r="BK122" s="53">
        <f>ROUND(I122*H122,2)</f>
        <v>10551.6</v>
      </c>
      <c r="BL122" t="s" s="158">
        <v>144</v>
      </c>
      <c r="BM122" t="s" s="199">
        <v>187</v>
      </c>
      <c r="BN122" s="12"/>
    </row>
    <row r="123" ht="12.95" customHeight="1">
      <c r="A123" s="13"/>
      <c r="B123" s="17"/>
      <c r="C123" s="70"/>
      <c r="D123" t="s" s="200">
        <v>146</v>
      </c>
      <c r="E123" s="201"/>
      <c r="F123" t="s" s="202">
        <v>188</v>
      </c>
      <c r="G123" s="70"/>
      <c r="H123" s="201"/>
      <c r="I123" s="70"/>
      <c r="J123" s="135"/>
      <c r="K123" s="136"/>
      <c r="L123" s="67"/>
      <c r="M123" s="72"/>
      <c r="N123" s="10"/>
      <c r="O123" s="10"/>
      <c r="P123" s="10"/>
      <c r="Q123" s="10"/>
      <c r="R123" s="10"/>
      <c r="S123" s="10"/>
      <c r="T123" s="75"/>
      <c r="U123" s="72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t="s" s="203">
        <v>146</v>
      </c>
      <c r="AU123" t="s" s="203">
        <v>89</v>
      </c>
      <c r="AV123" t="s" s="57">
        <v>87</v>
      </c>
      <c r="AW123" t="s" s="57">
        <v>33</v>
      </c>
      <c r="AX123" t="s" s="57">
        <v>79</v>
      </c>
      <c r="AY123" t="s" s="203">
        <v>136</v>
      </c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2"/>
    </row>
    <row r="124" ht="12.95" customHeight="1">
      <c r="A124" s="13"/>
      <c r="B124" s="17"/>
      <c r="C124" s="10"/>
      <c r="D124" t="s" s="204">
        <v>146</v>
      </c>
      <c r="E124" s="205"/>
      <c r="F124" t="s" s="206">
        <v>189</v>
      </c>
      <c r="G124" s="10"/>
      <c r="H124" s="205"/>
      <c r="I124" s="10"/>
      <c r="J124" s="19"/>
      <c r="K124" s="125"/>
      <c r="L124" s="67"/>
      <c r="M124" s="72"/>
      <c r="N124" s="10"/>
      <c r="O124" s="10"/>
      <c r="P124" s="10"/>
      <c r="Q124" s="10"/>
      <c r="R124" s="10"/>
      <c r="S124" s="10"/>
      <c r="T124" s="75"/>
      <c r="U124" s="72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t="s" s="203">
        <v>146</v>
      </c>
      <c r="AU124" t="s" s="203">
        <v>89</v>
      </c>
      <c r="AV124" t="s" s="57">
        <v>87</v>
      </c>
      <c r="AW124" t="s" s="57">
        <v>33</v>
      </c>
      <c r="AX124" t="s" s="57">
        <v>79</v>
      </c>
      <c r="AY124" t="s" s="203">
        <v>136</v>
      </c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2"/>
    </row>
    <row r="125" ht="12.95" customHeight="1">
      <c r="A125" s="13"/>
      <c r="B125" s="17"/>
      <c r="C125" s="10"/>
      <c r="D125" t="s" s="204">
        <v>146</v>
      </c>
      <c r="E125" s="215"/>
      <c r="F125" t="s" s="216">
        <v>190</v>
      </c>
      <c r="G125" s="10"/>
      <c r="H125" s="217">
        <v>108</v>
      </c>
      <c r="I125" s="10"/>
      <c r="J125" s="19"/>
      <c r="K125" s="125"/>
      <c r="L125" s="67"/>
      <c r="M125" s="72"/>
      <c r="N125" s="10"/>
      <c r="O125" s="10"/>
      <c r="P125" s="10"/>
      <c r="Q125" s="10"/>
      <c r="R125" s="10"/>
      <c r="S125" s="10"/>
      <c r="T125" s="75"/>
      <c r="U125" s="72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t="s" s="211">
        <v>146</v>
      </c>
      <c r="AU125" t="s" s="211">
        <v>89</v>
      </c>
      <c r="AV125" t="s" s="57">
        <v>89</v>
      </c>
      <c r="AW125" t="s" s="57">
        <v>33</v>
      </c>
      <c r="AX125" t="s" s="57">
        <v>87</v>
      </c>
      <c r="AY125" t="s" s="211">
        <v>136</v>
      </c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2"/>
    </row>
    <row r="126" ht="22.9" customHeight="1">
      <c r="A126" s="13"/>
      <c r="B126" s="17"/>
      <c r="C126" s="63"/>
      <c r="D126" t="s" s="185">
        <v>78</v>
      </c>
      <c r="E126" t="s" s="186">
        <v>191</v>
      </c>
      <c r="F126" t="s" s="186">
        <v>192</v>
      </c>
      <c r="G126" s="63"/>
      <c r="H126" s="63"/>
      <c r="I126" s="63"/>
      <c r="J126" s="187">
        <f>BK126</f>
        <v>26068.8</v>
      </c>
      <c r="K126" s="134"/>
      <c r="L126" s="67"/>
      <c r="M126" s="72"/>
      <c r="N126" s="10"/>
      <c r="O126" s="10"/>
      <c r="P126" s="181">
        <f>SUM(P127:P133)</f>
        <v>0</v>
      </c>
      <c r="Q126" s="10"/>
      <c r="R126" s="181">
        <f>SUM(R127:R133)</f>
        <v>0.02268</v>
      </c>
      <c r="S126" s="10"/>
      <c r="T126" s="182">
        <f>SUM(T127:T133)</f>
        <v>0</v>
      </c>
      <c r="U126" s="72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t="s" s="178">
        <v>87</v>
      </c>
      <c r="AS126" s="10"/>
      <c r="AT126" t="s" s="183">
        <v>78</v>
      </c>
      <c r="AU126" t="s" s="183">
        <v>87</v>
      </c>
      <c r="AV126" s="10"/>
      <c r="AW126" s="10"/>
      <c r="AX126" s="10"/>
      <c r="AY126" t="s" s="178">
        <v>136</v>
      </c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84">
        <f>SUM(BK127:BK133)</f>
        <v>26068.8</v>
      </c>
      <c r="BL126" s="10"/>
      <c r="BM126" s="10"/>
      <c r="BN126" s="12"/>
    </row>
    <row r="127" ht="24" customHeight="1">
      <c r="A127" s="13"/>
      <c r="B127" s="67"/>
      <c r="C127" t="s" s="188">
        <v>193</v>
      </c>
      <c r="D127" t="s" s="188">
        <v>139</v>
      </c>
      <c r="E127" t="s" s="189">
        <v>194</v>
      </c>
      <c r="F127" t="s" s="189">
        <v>195</v>
      </c>
      <c r="G127" t="s" s="190">
        <v>152</v>
      </c>
      <c r="H127" s="191">
        <v>108</v>
      </c>
      <c r="I127" s="192">
        <v>63.6</v>
      </c>
      <c r="J127" s="193">
        <f>ROUND(I127*H127,2)</f>
        <v>6868.8</v>
      </c>
      <c r="K127" t="s" s="194">
        <v>143</v>
      </c>
      <c r="L127" s="67"/>
      <c r="M127" s="195"/>
      <c r="N127" t="s" s="196">
        <v>44</v>
      </c>
      <c r="O127" s="10"/>
      <c r="P127" s="197">
        <f>O127*H127</f>
        <v>0</v>
      </c>
      <c r="Q127" s="197">
        <v>0.00021</v>
      </c>
      <c r="R127" s="197">
        <f>Q127*H127</f>
        <v>0.02268</v>
      </c>
      <c r="S127" s="197">
        <v>0</v>
      </c>
      <c r="T127" s="198">
        <f>S127*H127</f>
        <v>0</v>
      </c>
      <c r="U127" s="72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t="s" s="199">
        <v>144</v>
      </c>
      <c r="AS127" s="10"/>
      <c r="AT127" t="s" s="199">
        <v>139</v>
      </c>
      <c r="AU127" t="s" s="199">
        <v>89</v>
      </c>
      <c r="AV127" s="10"/>
      <c r="AW127" s="10"/>
      <c r="AX127" s="10"/>
      <c r="AY127" t="s" s="158">
        <v>136</v>
      </c>
      <c r="AZ127" s="10"/>
      <c r="BA127" s="10"/>
      <c r="BB127" s="10"/>
      <c r="BC127" s="10"/>
      <c r="BD127" s="10"/>
      <c r="BE127" s="53">
        <f>IF(N127="základní",J127,0)</f>
        <v>0</v>
      </c>
      <c r="BF127" s="53">
        <f>IF(N127="snížená",J127,0)</f>
        <v>6868.8</v>
      </c>
      <c r="BG127" s="53">
        <f>IF(N127="zákl. přenesená",J127,0)</f>
        <v>0</v>
      </c>
      <c r="BH127" s="53">
        <f>IF(N127="sníž. přenesená",J127,0)</f>
        <v>0</v>
      </c>
      <c r="BI127" s="53">
        <f>IF(N127="nulová",J127,0)</f>
        <v>0</v>
      </c>
      <c r="BJ127" t="s" s="158">
        <v>89</v>
      </c>
      <c r="BK127" s="53">
        <f>ROUND(I127*H127,2)</f>
        <v>6868.8</v>
      </c>
      <c r="BL127" t="s" s="158">
        <v>144</v>
      </c>
      <c r="BM127" t="s" s="199">
        <v>196</v>
      </c>
      <c r="BN127" s="12"/>
    </row>
    <row r="128" ht="12.95" customHeight="1">
      <c r="A128" s="13"/>
      <c r="B128" s="17"/>
      <c r="C128" s="70"/>
      <c r="D128" t="s" s="200">
        <v>146</v>
      </c>
      <c r="E128" s="201"/>
      <c r="F128" t="s" s="202">
        <v>197</v>
      </c>
      <c r="G128" s="70"/>
      <c r="H128" s="201"/>
      <c r="I128" s="70"/>
      <c r="J128" s="135"/>
      <c r="K128" s="136"/>
      <c r="L128" s="67"/>
      <c r="M128" s="72"/>
      <c r="N128" s="10"/>
      <c r="O128" s="10"/>
      <c r="P128" s="10"/>
      <c r="Q128" s="10"/>
      <c r="R128" s="10"/>
      <c r="S128" s="10"/>
      <c r="T128" s="75"/>
      <c r="U128" s="72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t="s" s="203">
        <v>146</v>
      </c>
      <c r="AU128" t="s" s="203">
        <v>89</v>
      </c>
      <c r="AV128" t="s" s="57">
        <v>87</v>
      </c>
      <c r="AW128" t="s" s="57">
        <v>33</v>
      </c>
      <c r="AX128" t="s" s="57">
        <v>79</v>
      </c>
      <c r="AY128" t="s" s="203">
        <v>136</v>
      </c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2"/>
    </row>
    <row r="129" ht="12.95" customHeight="1">
      <c r="A129" s="13"/>
      <c r="B129" s="17"/>
      <c r="C129" s="63"/>
      <c r="D129" t="s" s="207">
        <v>146</v>
      </c>
      <c r="E129" s="208"/>
      <c r="F129" t="s" s="209">
        <v>198</v>
      </c>
      <c r="G129" s="63"/>
      <c r="H129" s="210">
        <v>108</v>
      </c>
      <c r="I129" s="63"/>
      <c r="J129" s="133"/>
      <c r="K129" s="134"/>
      <c r="L129" s="67"/>
      <c r="M129" s="72"/>
      <c r="N129" s="10"/>
      <c r="O129" s="10"/>
      <c r="P129" s="10"/>
      <c r="Q129" s="10"/>
      <c r="R129" s="10"/>
      <c r="S129" s="10"/>
      <c r="T129" s="75"/>
      <c r="U129" s="72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t="s" s="211">
        <v>146</v>
      </c>
      <c r="AU129" t="s" s="211">
        <v>89</v>
      </c>
      <c r="AV129" t="s" s="57">
        <v>89</v>
      </c>
      <c r="AW129" t="s" s="57">
        <v>33</v>
      </c>
      <c r="AX129" t="s" s="57">
        <v>87</v>
      </c>
      <c r="AY129" t="s" s="211">
        <v>136</v>
      </c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2"/>
    </row>
    <row r="130" ht="16.5" customHeight="1">
      <c r="A130" s="13"/>
      <c r="B130" s="67"/>
      <c r="C130" t="s" s="188">
        <v>154</v>
      </c>
      <c r="D130" t="s" s="188">
        <v>139</v>
      </c>
      <c r="E130" t="s" s="189">
        <v>199</v>
      </c>
      <c r="F130" t="s" s="189">
        <v>200</v>
      </c>
      <c r="G130" t="s" s="190">
        <v>201</v>
      </c>
      <c r="H130" s="191">
        <v>60</v>
      </c>
      <c r="I130" s="192">
        <v>320</v>
      </c>
      <c r="J130" s="193">
        <f>ROUND(I130*H130,2)</f>
        <v>19200</v>
      </c>
      <c r="K130" s="221"/>
      <c r="L130" s="67"/>
      <c r="M130" s="195"/>
      <c r="N130" t="s" s="196">
        <v>44</v>
      </c>
      <c r="O130" s="10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72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t="s" s="199">
        <v>144</v>
      </c>
      <c r="AS130" s="10"/>
      <c r="AT130" t="s" s="199">
        <v>139</v>
      </c>
      <c r="AU130" t="s" s="199">
        <v>89</v>
      </c>
      <c r="AV130" s="10"/>
      <c r="AW130" s="10"/>
      <c r="AX130" s="10"/>
      <c r="AY130" t="s" s="158">
        <v>136</v>
      </c>
      <c r="AZ130" s="10"/>
      <c r="BA130" s="10"/>
      <c r="BB130" s="10"/>
      <c r="BC130" s="10"/>
      <c r="BD130" s="10"/>
      <c r="BE130" s="53">
        <f>IF(N130="základní",J130,0)</f>
        <v>0</v>
      </c>
      <c r="BF130" s="53">
        <f>IF(N130="snížená",J130,0)</f>
        <v>19200</v>
      </c>
      <c r="BG130" s="53">
        <f>IF(N130="zákl. přenesená",J130,0)</f>
        <v>0</v>
      </c>
      <c r="BH130" s="53">
        <f>IF(N130="sníž. přenesená",J130,0)</f>
        <v>0</v>
      </c>
      <c r="BI130" s="53">
        <f>IF(N130="nulová",J130,0)</f>
        <v>0</v>
      </c>
      <c r="BJ130" t="s" s="158">
        <v>89</v>
      </c>
      <c r="BK130" s="53">
        <f>ROUND(I130*H130,2)</f>
        <v>19200</v>
      </c>
      <c r="BL130" t="s" s="158">
        <v>144</v>
      </c>
      <c r="BM130" t="s" s="199">
        <v>202</v>
      </c>
      <c r="BN130" s="12"/>
    </row>
    <row r="131" ht="12.95" customHeight="1">
      <c r="A131" s="13"/>
      <c r="B131" s="17"/>
      <c r="C131" s="70"/>
      <c r="D131" t="s" s="200">
        <v>146</v>
      </c>
      <c r="E131" s="201"/>
      <c r="F131" t="s" s="202">
        <v>203</v>
      </c>
      <c r="G131" s="70"/>
      <c r="H131" s="201"/>
      <c r="I131" s="70"/>
      <c r="J131" s="135"/>
      <c r="K131" s="136"/>
      <c r="L131" s="67"/>
      <c r="M131" s="72"/>
      <c r="N131" s="10"/>
      <c r="O131" s="10"/>
      <c r="P131" s="10"/>
      <c r="Q131" s="10"/>
      <c r="R131" s="10"/>
      <c r="S131" s="10"/>
      <c r="T131" s="75"/>
      <c r="U131" s="72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t="s" s="203">
        <v>146</v>
      </c>
      <c r="AU131" t="s" s="203">
        <v>89</v>
      </c>
      <c r="AV131" t="s" s="57">
        <v>87</v>
      </c>
      <c r="AW131" t="s" s="57">
        <v>33</v>
      </c>
      <c r="AX131" t="s" s="57">
        <v>79</v>
      </c>
      <c r="AY131" t="s" s="203">
        <v>136</v>
      </c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2"/>
    </row>
    <row r="132" ht="12.95" customHeight="1">
      <c r="A132" s="13"/>
      <c r="B132" s="17"/>
      <c r="C132" s="10"/>
      <c r="D132" t="s" s="204">
        <v>146</v>
      </c>
      <c r="E132" s="205"/>
      <c r="F132" t="s" s="206">
        <v>204</v>
      </c>
      <c r="G132" s="10"/>
      <c r="H132" s="205"/>
      <c r="I132" s="10"/>
      <c r="J132" s="19"/>
      <c r="K132" s="125"/>
      <c r="L132" s="67"/>
      <c r="M132" s="72"/>
      <c r="N132" s="10"/>
      <c r="O132" s="10"/>
      <c r="P132" s="10"/>
      <c r="Q132" s="10"/>
      <c r="R132" s="10"/>
      <c r="S132" s="10"/>
      <c r="T132" s="75"/>
      <c r="U132" s="72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t="s" s="203">
        <v>146</v>
      </c>
      <c r="AU132" t="s" s="203">
        <v>89</v>
      </c>
      <c r="AV132" t="s" s="57">
        <v>87</v>
      </c>
      <c r="AW132" t="s" s="57">
        <v>33</v>
      </c>
      <c r="AX132" t="s" s="57">
        <v>79</v>
      </c>
      <c r="AY132" t="s" s="203">
        <v>136</v>
      </c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2"/>
    </row>
    <row r="133" ht="12.95" customHeight="1">
      <c r="A133" s="13"/>
      <c r="B133" s="17"/>
      <c r="C133" s="10"/>
      <c r="D133" t="s" s="204">
        <v>146</v>
      </c>
      <c r="E133" s="215"/>
      <c r="F133" t="s" s="216">
        <v>205</v>
      </c>
      <c r="G133" s="10"/>
      <c r="H133" s="217">
        <v>60</v>
      </c>
      <c r="I133" s="10"/>
      <c r="J133" s="19"/>
      <c r="K133" s="125"/>
      <c r="L133" s="67"/>
      <c r="M133" s="72"/>
      <c r="N133" s="10"/>
      <c r="O133" s="10"/>
      <c r="P133" s="10"/>
      <c r="Q133" s="10"/>
      <c r="R133" s="10"/>
      <c r="S133" s="10"/>
      <c r="T133" s="75"/>
      <c r="U133" s="72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t="s" s="211">
        <v>146</v>
      </c>
      <c r="AU133" t="s" s="211">
        <v>89</v>
      </c>
      <c r="AV133" t="s" s="57">
        <v>89</v>
      </c>
      <c r="AW133" t="s" s="57">
        <v>33</v>
      </c>
      <c r="AX133" t="s" s="57">
        <v>87</v>
      </c>
      <c r="AY133" t="s" s="211">
        <v>136</v>
      </c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2"/>
    </row>
    <row r="134" ht="22.9" customHeight="1">
      <c r="A134" s="13"/>
      <c r="B134" s="17"/>
      <c r="C134" s="63"/>
      <c r="D134" t="s" s="185">
        <v>78</v>
      </c>
      <c r="E134" t="s" s="186">
        <v>206</v>
      </c>
      <c r="F134" t="s" s="186">
        <v>207</v>
      </c>
      <c r="G134" s="63"/>
      <c r="H134" s="63"/>
      <c r="I134" s="63"/>
      <c r="J134" s="187">
        <f>BK134</f>
        <v>721.41</v>
      </c>
      <c r="K134" s="134"/>
      <c r="L134" s="67"/>
      <c r="M134" s="72"/>
      <c r="N134" s="10"/>
      <c r="O134" s="10"/>
      <c r="P134" s="181">
        <f>P135</f>
        <v>0</v>
      </c>
      <c r="Q134" s="10"/>
      <c r="R134" s="181">
        <f>R135</f>
        <v>0</v>
      </c>
      <c r="S134" s="10"/>
      <c r="T134" s="182">
        <f>T135</f>
        <v>0</v>
      </c>
      <c r="U134" s="72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t="s" s="178">
        <v>87</v>
      </c>
      <c r="AS134" s="10"/>
      <c r="AT134" t="s" s="183">
        <v>78</v>
      </c>
      <c r="AU134" t="s" s="183">
        <v>87</v>
      </c>
      <c r="AV134" s="10"/>
      <c r="AW134" s="10"/>
      <c r="AX134" s="10"/>
      <c r="AY134" t="s" s="178">
        <v>136</v>
      </c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84">
        <f>BK135</f>
        <v>721.41</v>
      </c>
      <c r="BL134" s="10"/>
      <c r="BM134" s="10"/>
      <c r="BN134" s="12"/>
    </row>
    <row r="135" ht="24" customHeight="1">
      <c r="A135" s="13"/>
      <c r="B135" s="67"/>
      <c r="C135" t="s" s="188">
        <v>208</v>
      </c>
      <c r="D135" t="s" s="188">
        <v>139</v>
      </c>
      <c r="E135" t="s" s="189">
        <v>209</v>
      </c>
      <c r="F135" t="s" s="189">
        <v>210</v>
      </c>
      <c r="G135" t="s" s="190">
        <v>211</v>
      </c>
      <c r="H135" s="191">
        <v>0.519</v>
      </c>
      <c r="I135" s="192">
        <v>1390</v>
      </c>
      <c r="J135" s="193">
        <f>ROUND(I135*H135,2)</f>
        <v>721.41</v>
      </c>
      <c r="K135" t="s" s="194">
        <v>143</v>
      </c>
      <c r="L135" s="67"/>
      <c r="M135" s="195"/>
      <c r="N135" t="s" s="196">
        <v>44</v>
      </c>
      <c r="O135" s="10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72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t="s" s="199">
        <v>144</v>
      </c>
      <c r="AS135" s="10"/>
      <c r="AT135" t="s" s="199">
        <v>139</v>
      </c>
      <c r="AU135" t="s" s="199">
        <v>89</v>
      </c>
      <c r="AV135" s="10"/>
      <c r="AW135" s="10"/>
      <c r="AX135" s="10"/>
      <c r="AY135" t="s" s="158">
        <v>136</v>
      </c>
      <c r="AZ135" s="10"/>
      <c r="BA135" s="10"/>
      <c r="BB135" s="10"/>
      <c r="BC135" s="10"/>
      <c r="BD135" s="10"/>
      <c r="BE135" s="53">
        <f>IF(N135="základní",J135,0)</f>
        <v>0</v>
      </c>
      <c r="BF135" s="53">
        <f>IF(N135="snížená",J135,0)</f>
        <v>721.41</v>
      </c>
      <c r="BG135" s="53">
        <f>IF(N135="zákl. přenesená",J135,0)</f>
        <v>0</v>
      </c>
      <c r="BH135" s="53">
        <f>IF(N135="sníž. přenesená",J135,0)</f>
        <v>0</v>
      </c>
      <c r="BI135" s="53">
        <f>IF(N135="nulová",J135,0)</f>
        <v>0</v>
      </c>
      <c r="BJ135" t="s" s="158">
        <v>89</v>
      </c>
      <c r="BK135" s="53">
        <f>ROUND(I135*H135,2)</f>
        <v>721.41</v>
      </c>
      <c r="BL135" t="s" s="158">
        <v>144</v>
      </c>
      <c r="BM135" t="s" s="199">
        <v>212</v>
      </c>
      <c r="BN135" s="12"/>
    </row>
    <row r="136" ht="25.9" customHeight="1">
      <c r="A136" s="13"/>
      <c r="B136" s="17"/>
      <c r="C136" s="70"/>
      <c r="D136" t="s" s="222">
        <v>78</v>
      </c>
      <c r="E136" t="s" s="223">
        <v>213</v>
      </c>
      <c r="F136" t="s" s="223">
        <v>214</v>
      </c>
      <c r="G136" s="70"/>
      <c r="H136" s="70"/>
      <c r="I136" s="70"/>
      <c r="J136" s="224">
        <f>BK136</f>
        <v>1437848.81</v>
      </c>
      <c r="K136" s="136"/>
      <c r="L136" s="67"/>
      <c r="M136" s="72"/>
      <c r="N136" s="10"/>
      <c r="O136" s="10"/>
      <c r="P136" s="181">
        <f>P137+P180+P200+P273+P353+P386+P408</f>
        <v>0</v>
      </c>
      <c r="Q136" s="10"/>
      <c r="R136" s="181">
        <f>R137+R180+R200+R273+R353+R386+R408</f>
        <v>8.698097499999998</v>
      </c>
      <c r="S136" s="10"/>
      <c r="T136" s="182">
        <f>T137+T180+T200+T273+T353+T386+T408</f>
        <v>29.48699102</v>
      </c>
      <c r="U136" s="72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t="s" s="178">
        <v>89</v>
      </c>
      <c r="AS136" s="10"/>
      <c r="AT136" t="s" s="183">
        <v>78</v>
      </c>
      <c r="AU136" t="s" s="183">
        <v>79</v>
      </c>
      <c r="AV136" s="10"/>
      <c r="AW136" s="10"/>
      <c r="AX136" s="10"/>
      <c r="AY136" t="s" s="178">
        <v>136</v>
      </c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84">
        <f>BK137+BK180+BK200+BK273+BK353+BK386+BK408</f>
        <v>1437848.81</v>
      </c>
      <c r="BL136" s="10"/>
      <c r="BM136" s="10"/>
      <c r="BN136" s="12"/>
    </row>
    <row r="137" ht="22.9" customHeight="1">
      <c r="A137" s="13"/>
      <c r="B137" s="17"/>
      <c r="C137" s="63"/>
      <c r="D137" t="s" s="185">
        <v>78</v>
      </c>
      <c r="E137" t="s" s="186">
        <v>215</v>
      </c>
      <c r="F137" t="s" s="186">
        <v>216</v>
      </c>
      <c r="G137" s="63"/>
      <c r="H137" s="63"/>
      <c r="I137" s="63"/>
      <c r="J137" s="187">
        <f>BK137</f>
        <v>104957.59</v>
      </c>
      <c r="K137" s="134"/>
      <c r="L137" s="67"/>
      <c r="M137" s="72"/>
      <c r="N137" s="10"/>
      <c r="O137" s="10"/>
      <c r="P137" s="181">
        <f>SUM(P138:P179)</f>
        <v>0</v>
      </c>
      <c r="Q137" s="10"/>
      <c r="R137" s="181">
        <f>SUM(R138:R179)</f>
        <v>2.880699180000001</v>
      </c>
      <c r="S137" s="10"/>
      <c r="T137" s="182">
        <f>SUM(T138:T179)</f>
        <v>4.112</v>
      </c>
      <c r="U137" s="72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t="s" s="178">
        <v>89</v>
      </c>
      <c r="AS137" s="10"/>
      <c r="AT137" t="s" s="183">
        <v>78</v>
      </c>
      <c r="AU137" t="s" s="183">
        <v>87</v>
      </c>
      <c r="AV137" s="10"/>
      <c r="AW137" s="10"/>
      <c r="AX137" s="10"/>
      <c r="AY137" t="s" s="178">
        <v>136</v>
      </c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84">
        <f>SUM(BK138:BK179)</f>
        <v>104957.59</v>
      </c>
      <c r="BL137" s="10"/>
      <c r="BM137" s="10"/>
      <c r="BN137" s="12"/>
    </row>
    <row r="138" ht="24" customHeight="1">
      <c r="A138" s="13"/>
      <c r="B138" s="67"/>
      <c r="C138" t="s" s="188">
        <v>217</v>
      </c>
      <c r="D138" t="s" s="188">
        <v>139</v>
      </c>
      <c r="E138" t="s" s="189">
        <v>218</v>
      </c>
      <c r="F138" t="s" s="189">
        <v>219</v>
      </c>
      <c r="G138" t="s" s="190">
        <v>152</v>
      </c>
      <c r="H138" s="191">
        <v>514</v>
      </c>
      <c r="I138" s="192">
        <v>18.3</v>
      </c>
      <c r="J138" s="193">
        <f>ROUND(I138*H138,2)</f>
        <v>9406.200000000001</v>
      </c>
      <c r="K138" t="s" s="194">
        <v>143</v>
      </c>
      <c r="L138" s="67"/>
      <c r="M138" s="195"/>
      <c r="N138" t="s" s="196">
        <v>44</v>
      </c>
      <c r="O138" s="10"/>
      <c r="P138" s="197">
        <f>O138*H138</f>
        <v>0</v>
      </c>
      <c r="Q138" s="197">
        <v>0</v>
      </c>
      <c r="R138" s="197">
        <f>Q138*H138</f>
        <v>0</v>
      </c>
      <c r="S138" s="197">
        <v>0.005</v>
      </c>
      <c r="T138" s="198">
        <f>S138*H138</f>
        <v>2.57</v>
      </c>
      <c r="U138" s="72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t="s" s="199">
        <v>220</v>
      </c>
      <c r="AS138" s="10"/>
      <c r="AT138" t="s" s="199">
        <v>139</v>
      </c>
      <c r="AU138" t="s" s="199">
        <v>89</v>
      </c>
      <c r="AV138" s="10"/>
      <c r="AW138" s="10"/>
      <c r="AX138" s="10"/>
      <c r="AY138" t="s" s="158">
        <v>136</v>
      </c>
      <c r="AZ138" s="10"/>
      <c r="BA138" s="10"/>
      <c r="BB138" s="10"/>
      <c r="BC138" s="10"/>
      <c r="BD138" s="10"/>
      <c r="BE138" s="53">
        <f>IF(N138="základní",J138,0)</f>
        <v>0</v>
      </c>
      <c r="BF138" s="53">
        <f>IF(N138="snížená",J138,0)</f>
        <v>9406.200000000001</v>
      </c>
      <c r="BG138" s="53">
        <f>IF(N138="zákl. přenesená",J138,0)</f>
        <v>0</v>
      </c>
      <c r="BH138" s="53">
        <f>IF(N138="sníž. přenesená",J138,0)</f>
        <v>0</v>
      </c>
      <c r="BI138" s="53">
        <f>IF(N138="nulová",J138,0)</f>
        <v>0</v>
      </c>
      <c r="BJ138" t="s" s="158">
        <v>89</v>
      </c>
      <c r="BK138" s="53">
        <f>ROUND(I138*H138,2)</f>
        <v>9406.200000000001</v>
      </c>
      <c r="BL138" t="s" s="158">
        <v>220</v>
      </c>
      <c r="BM138" t="s" s="199">
        <v>221</v>
      </c>
      <c r="BN138" s="12"/>
    </row>
    <row r="139" ht="12.95" customHeight="1">
      <c r="A139" s="13"/>
      <c r="B139" s="17"/>
      <c r="C139" s="70"/>
      <c r="D139" t="s" s="200">
        <v>146</v>
      </c>
      <c r="E139" s="201"/>
      <c r="F139" t="s" s="202">
        <v>222</v>
      </c>
      <c r="G139" s="70"/>
      <c r="H139" s="201"/>
      <c r="I139" s="70"/>
      <c r="J139" s="135"/>
      <c r="K139" s="136"/>
      <c r="L139" s="67"/>
      <c r="M139" s="72"/>
      <c r="N139" s="10"/>
      <c r="O139" s="10"/>
      <c r="P139" s="10"/>
      <c r="Q139" s="10"/>
      <c r="R139" s="10"/>
      <c r="S139" s="10"/>
      <c r="T139" s="75"/>
      <c r="U139" s="72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t="s" s="203">
        <v>146</v>
      </c>
      <c r="AU139" t="s" s="203">
        <v>89</v>
      </c>
      <c r="AV139" t="s" s="57">
        <v>87</v>
      </c>
      <c r="AW139" t="s" s="57">
        <v>33</v>
      </c>
      <c r="AX139" t="s" s="57">
        <v>79</v>
      </c>
      <c r="AY139" t="s" s="203">
        <v>136</v>
      </c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2"/>
    </row>
    <row r="140" ht="12.95" customHeight="1">
      <c r="A140" s="13"/>
      <c r="B140" s="17"/>
      <c r="C140" s="10"/>
      <c r="D140" t="s" s="204">
        <v>146</v>
      </c>
      <c r="E140" s="205"/>
      <c r="F140" t="s" s="206">
        <v>223</v>
      </c>
      <c r="G140" s="10"/>
      <c r="H140" s="205"/>
      <c r="I140" s="10"/>
      <c r="J140" s="19"/>
      <c r="K140" s="125"/>
      <c r="L140" s="67"/>
      <c r="M140" s="72"/>
      <c r="N140" s="10"/>
      <c r="O140" s="10"/>
      <c r="P140" s="10"/>
      <c r="Q140" s="10"/>
      <c r="R140" s="10"/>
      <c r="S140" s="10"/>
      <c r="T140" s="75"/>
      <c r="U140" s="72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t="s" s="203">
        <v>146</v>
      </c>
      <c r="AU140" t="s" s="203">
        <v>89</v>
      </c>
      <c r="AV140" t="s" s="57">
        <v>87</v>
      </c>
      <c r="AW140" t="s" s="57">
        <v>33</v>
      </c>
      <c r="AX140" t="s" s="57">
        <v>79</v>
      </c>
      <c r="AY140" t="s" s="203">
        <v>136</v>
      </c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2"/>
    </row>
    <row r="141" ht="12.95" customHeight="1">
      <c r="A141" s="13"/>
      <c r="B141" s="17"/>
      <c r="C141" s="63"/>
      <c r="D141" t="s" s="207">
        <v>146</v>
      </c>
      <c r="E141" s="208"/>
      <c r="F141" t="s" s="209">
        <v>224</v>
      </c>
      <c r="G141" s="63"/>
      <c r="H141" s="210">
        <v>514</v>
      </c>
      <c r="I141" s="63"/>
      <c r="J141" s="133"/>
      <c r="K141" s="134"/>
      <c r="L141" s="67"/>
      <c r="M141" s="72"/>
      <c r="N141" s="10"/>
      <c r="O141" s="10"/>
      <c r="P141" s="10"/>
      <c r="Q141" s="10"/>
      <c r="R141" s="10"/>
      <c r="S141" s="10"/>
      <c r="T141" s="75"/>
      <c r="U141" s="72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t="s" s="211">
        <v>146</v>
      </c>
      <c r="AU141" t="s" s="211">
        <v>89</v>
      </c>
      <c r="AV141" t="s" s="57">
        <v>89</v>
      </c>
      <c r="AW141" t="s" s="57">
        <v>33</v>
      </c>
      <c r="AX141" t="s" s="57">
        <v>87</v>
      </c>
      <c r="AY141" t="s" s="211">
        <v>136</v>
      </c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2"/>
    </row>
    <row r="142" ht="24" customHeight="1">
      <c r="A142" s="13"/>
      <c r="B142" s="67"/>
      <c r="C142" t="s" s="188">
        <v>225</v>
      </c>
      <c r="D142" t="s" s="188">
        <v>139</v>
      </c>
      <c r="E142" t="s" s="189">
        <v>226</v>
      </c>
      <c r="F142" t="s" s="189">
        <v>227</v>
      </c>
      <c r="G142" t="s" s="190">
        <v>152</v>
      </c>
      <c r="H142" s="191">
        <v>514</v>
      </c>
      <c r="I142" s="192">
        <v>14.6</v>
      </c>
      <c r="J142" s="193">
        <f>ROUND(I142*H142,2)</f>
        <v>7504.4</v>
      </c>
      <c r="K142" t="s" s="194">
        <v>143</v>
      </c>
      <c r="L142" s="67"/>
      <c r="M142" s="195"/>
      <c r="N142" t="s" s="196">
        <v>44</v>
      </c>
      <c r="O142" s="10"/>
      <c r="P142" s="197">
        <f>O142*H142</f>
        <v>0</v>
      </c>
      <c r="Q142" s="197">
        <v>0</v>
      </c>
      <c r="R142" s="197">
        <f>Q142*H142</f>
        <v>0</v>
      </c>
      <c r="S142" s="197">
        <v>0.003</v>
      </c>
      <c r="T142" s="198">
        <f>S142*H142</f>
        <v>1.542</v>
      </c>
      <c r="U142" s="72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t="s" s="199">
        <v>220</v>
      </c>
      <c r="AS142" s="10"/>
      <c r="AT142" t="s" s="199">
        <v>139</v>
      </c>
      <c r="AU142" t="s" s="199">
        <v>89</v>
      </c>
      <c r="AV142" s="10"/>
      <c r="AW142" s="10"/>
      <c r="AX142" s="10"/>
      <c r="AY142" t="s" s="158">
        <v>136</v>
      </c>
      <c r="AZ142" s="10"/>
      <c r="BA142" s="10"/>
      <c r="BB142" s="10"/>
      <c r="BC142" s="10"/>
      <c r="BD142" s="10"/>
      <c r="BE142" s="53">
        <f>IF(N142="základní",J142,0)</f>
        <v>0</v>
      </c>
      <c r="BF142" s="53">
        <f>IF(N142="snížená",J142,0)</f>
        <v>7504.4</v>
      </c>
      <c r="BG142" s="53">
        <f>IF(N142="zákl. přenesená",J142,0)</f>
        <v>0</v>
      </c>
      <c r="BH142" s="53">
        <f>IF(N142="sníž. přenesená",J142,0)</f>
        <v>0</v>
      </c>
      <c r="BI142" s="53">
        <f>IF(N142="nulová",J142,0)</f>
        <v>0</v>
      </c>
      <c r="BJ142" t="s" s="158">
        <v>89</v>
      </c>
      <c r="BK142" s="53">
        <f>ROUND(I142*H142,2)</f>
        <v>7504.4</v>
      </c>
      <c r="BL142" t="s" s="158">
        <v>220</v>
      </c>
      <c r="BM142" t="s" s="199">
        <v>228</v>
      </c>
      <c r="BN142" s="12"/>
    </row>
    <row r="143" ht="12.95" customHeight="1">
      <c r="A143" s="13"/>
      <c r="B143" s="17"/>
      <c r="C143" s="70"/>
      <c r="D143" t="s" s="200">
        <v>146</v>
      </c>
      <c r="E143" s="201"/>
      <c r="F143" t="s" s="202">
        <v>229</v>
      </c>
      <c r="G143" s="70"/>
      <c r="H143" s="201"/>
      <c r="I143" s="70"/>
      <c r="J143" s="135"/>
      <c r="K143" s="136"/>
      <c r="L143" s="67"/>
      <c r="M143" s="72"/>
      <c r="N143" s="10"/>
      <c r="O143" s="10"/>
      <c r="P143" s="10"/>
      <c r="Q143" s="10"/>
      <c r="R143" s="10"/>
      <c r="S143" s="10"/>
      <c r="T143" s="75"/>
      <c r="U143" s="72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t="s" s="203">
        <v>146</v>
      </c>
      <c r="AU143" t="s" s="203">
        <v>89</v>
      </c>
      <c r="AV143" t="s" s="57">
        <v>87</v>
      </c>
      <c r="AW143" t="s" s="57">
        <v>33</v>
      </c>
      <c r="AX143" t="s" s="57">
        <v>79</v>
      </c>
      <c r="AY143" t="s" s="203">
        <v>136</v>
      </c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2"/>
    </row>
    <row r="144" ht="12.95" customHeight="1">
      <c r="A144" s="13"/>
      <c r="B144" s="17"/>
      <c r="C144" s="63"/>
      <c r="D144" t="s" s="207">
        <v>146</v>
      </c>
      <c r="E144" s="208"/>
      <c r="F144" t="s" s="209">
        <v>224</v>
      </c>
      <c r="G144" s="63"/>
      <c r="H144" s="210">
        <v>514</v>
      </c>
      <c r="I144" s="63"/>
      <c r="J144" s="133"/>
      <c r="K144" s="134"/>
      <c r="L144" s="67"/>
      <c r="M144" s="72"/>
      <c r="N144" s="10"/>
      <c r="O144" s="10"/>
      <c r="P144" s="10"/>
      <c r="Q144" s="10"/>
      <c r="R144" s="10"/>
      <c r="S144" s="10"/>
      <c r="T144" s="75"/>
      <c r="U144" s="72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t="s" s="211">
        <v>146</v>
      </c>
      <c r="AU144" t="s" s="211">
        <v>89</v>
      </c>
      <c r="AV144" t="s" s="57">
        <v>89</v>
      </c>
      <c r="AW144" t="s" s="57">
        <v>33</v>
      </c>
      <c r="AX144" t="s" s="57">
        <v>87</v>
      </c>
      <c r="AY144" t="s" s="211">
        <v>136</v>
      </c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2"/>
    </row>
    <row r="145" ht="24" customHeight="1">
      <c r="A145" s="13"/>
      <c r="B145" s="67"/>
      <c r="C145" t="s" s="188">
        <v>230</v>
      </c>
      <c r="D145" t="s" s="188">
        <v>139</v>
      </c>
      <c r="E145" t="s" s="189">
        <v>231</v>
      </c>
      <c r="F145" t="s" s="189">
        <v>232</v>
      </c>
      <c r="G145" t="s" s="190">
        <v>211</v>
      </c>
      <c r="H145" s="191">
        <v>4.112</v>
      </c>
      <c r="I145" s="192">
        <v>534</v>
      </c>
      <c r="J145" s="193">
        <f>ROUND(I145*H145,2)</f>
        <v>2195.81</v>
      </c>
      <c r="K145" t="s" s="194">
        <v>143</v>
      </c>
      <c r="L145" s="67"/>
      <c r="M145" s="195"/>
      <c r="N145" t="s" s="196">
        <v>44</v>
      </c>
      <c r="O145" s="10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72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t="s" s="199">
        <v>220</v>
      </c>
      <c r="AS145" s="10"/>
      <c r="AT145" t="s" s="199">
        <v>139</v>
      </c>
      <c r="AU145" t="s" s="199">
        <v>89</v>
      </c>
      <c r="AV145" s="10"/>
      <c r="AW145" s="10"/>
      <c r="AX145" s="10"/>
      <c r="AY145" t="s" s="158">
        <v>136</v>
      </c>
      <c r="AZ145" s="10"/>
      <c r="BA145" s="10"/>
      <c r="BB145" s="10"/>
      <c r="BC145" s="10"/>
      <c r="BD145" s="10"/>
      <c r="BE145" s="53">
        <f>IF(N145="základní",J145,0)</f>
        <v>0</v>
      </c>
      <c r="BF145" s="53">
        <f>IF(N145="snížená",J145,0)</f>
        <v>2195.81</v>
      </c>
      <c r="BG145" s="53">
        <f>IF(N145="zákl. přenesená",J145,0)</f>
        <v>0</v>
      </c>
      <c r="BH145" s="53">
        <f>IF(N145="sníž. přenesená",J145,0)</f>
        <v>0</v>
      </c>
      <c r="BI145" s="53">
        <f>IF(N145="nulová",J145,0)</f>
        <v>0</v>
      </c>
      <c r="BJ145" t="s" s="158">
        <v>89</v>
      </c>
      <c r="BK145" s="53">
        <f>ROUND(I145*H145,2)</f>
        <v>2195.81</v>
      </c>
      <c r="BL145" t="s" s="158">
        <v>220</v>
      </c>
      <c r="BM145" t="s" s="199">
        <v>233</v>
      </c>
      <c r="BN145" s="12"/>
    </row>
    <row r="146" ht="12.95" customHeight="1">
      <c r="A146" s="13"/>
      <c r="B146" s="17"/>
      <c r="C146" s="70"/>
      <c r="D146" t="s" s="200">
        <v>146</v>
      </c>
      <c r="E146" s="201"/>
      <c r="F146" t="s" s="202">
        <v>234</v>
      </c>
      <c r="G146" s="70"/>
      <c r="H146" s="201"/>
      <c r="I146" s="70"/>
      <c r="J146" s="135"/>
      <c r="K146" s="136"/>
      <c r="L146" s="67"/>
      <c r="M146" s="72"/>
      <c r="N146" s="10"/>
      <c r="O146" s="10"/>
      <c r="P146" s="10"/>
      <c r="Q146" s="10"/>
      <c r="R146" s="10"/>
      <c r="S146" s="10"/>
      <c r="T146" s="75"/>
      <c r="U146" s="72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t="s" s="203">
        <v>146</v>
      </c>
      <c r="AU146" t="s" s="203">
        <v>89</v>
      </c>
      <c r="AV146" t="s" s="57">
        <v>87</v>
      </c>
      <c r="AW146" t="s" s="57">
        <v>33</v>
      </c>
      <c r="AX146" t="s" s="57">
        <v>79</v>
      </c>
      <c r="AY146" t="s" s="203">
        <v>136</v>
      </c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2"/>
    </row>
    <row r="147" ht="12.95" customHeight="1">
      <c r="A147" s="13"/>
      <c r="B147" s="17"/>
      <c r="C147" s="10"/>
      <c r="D147" t="s" s="204">
        <v>146</v>
      </c>
      <c r="E147" s="205"/>
      <c r="F147" t="s" s="206">
        <v>235</v>
      </c>
      <c r="G147" s="10"/>
      <c r="H147" s="205"/>
      <c r="I147" s="10"/>
      <c r="J147" s="19"/>
      <c r="K147" s="125"/>
      <c r="L147" s="67"/>
      <c r="M147" s="72"/>
      <c r="N147" s="10"/>
      <c r="O147" s="10"/>
      <c r="P147" s="10"/>
      <c r="Q147" s="10"/>
      <c r="R147" s="10"/>
      <c r="S147" s="10"/>
      <c r="T147" s="75"/>
      <c r="U147" s="72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t="s" s="203">
        <v>146</v>
      </c>
      <c r="AU147" t="s" s="203">
        <v>89</v>
      </c>
      <c r="AV147" t="s" s="57">
        <v>87</v>
      </c>
      <c r="AW147" t="s" s="57">
        <v>33</v>
      </c>
      <c r="AX147" t="s" s="57">
        <v>79</v>
      </c>
      <c r="AY147" t="s" s="203">
        <v>136</v>
      </c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2"/>
    </row>
    <row r="148" ht="12.95" customHeight="1">
      <c r="A148" s="13"/>
      <c r="B148" s="17"/>
      <c r="C148" s="63"/>
      <c r="D148" t="s" s="207">
        <v>146</v>
      </c>
      <c r="E148" s="208"/>
      <c r="F148" t="s" s="209">
        <v>236</v>
      </c>
      <c r="G148" s="63"/>
      <c r="H148" s="210">
        <v>4.112</v>
      </c>
      <c r="I148" s="63"/>
      <c r="J148" s="133"/>
      <c r="K148" s="134"/>
      <c r="L148" s="67"/>
      <c r="M148" s="72"/>
      <c r="N148" s="10"/>
      <c r="O148" s="10"/>
      <c r="P148" s="10"/>
      <c r="Q148" s="10"/>
      <c r="R148" s="10"/>
      <c r="S148" s="10"/>
      <c r="T148" s="75"/>
      <c r="U148" s="72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t="s" s="211">
        <v>146</v>
      </c>
      <c r="AU148" t="s" s="211">
        <v>89</v>
      </c>
      <c r="AV148" t="s" s="57">
        <v>89</v>
      </c>
      <c r="AW148" t="s" s="57">
        <v>33</v>
      </c>
      <c r="AX148" t="s" s="57">
        <v>87</v>
      </c>
      <c r="AY148" t="s" s="211">
        <v>136</v>
      </c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2"/>
    </row>
    <row r="149" ht="16.5" customHeight="1">
      <c r="A149" s="13"/>
      <c r="B149" s="67"/>
      <c r="C149" t="s" s="188">
        <v>237</v>
      </c>
      <c r="D149" t="s" s="188">
        <v>139</v>
      </c>
      <c r="E149" t="s" s="189">
        <v>238</v>
      </c>
      <c r="F149" t="s" s="189">
        <v>239</v>
      </c>
      <c r="G149" t="s" s="190">
        <v>211</v>
      </c>
      <c r="H149" s="191">
        <v>4.112</v>
      </c>
      <c r="I149" s="192">
        <v>340</v>
      </c>
      <c r="J149" s="193">
        <f>ROUND(I149*H149,2)</f>
        <v>1398.08</v>
      </c>
      <c r="K149" t="s" s="194">
        <v>143</v>
      </c>
      <c r="L149" s="67"/>
      <c r="M149" s="195"/>
      <c r="N149" t="s" s="196">
        <v>44</v>
      </c>
      <c r="O149" s="10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72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t="s" s="199">
        <v>220</v>
      </c>
      <c r="AS149" s="10"/>
      <c r="AT149" t="s" s="199">
        <v>139</v>
      </c>
      <c r="AU149" t="s" s="199">
        <v>89</v>
      </c>
      <c r="AV149" s="10"/>
      <c r="AW149" s="10"/>
      <c r="AX149" s="10"/>
      <c r="AY149" t="s" s="158">
        <v>136</v>
      </c>
      <c r="AZ149" s="10"/>
      <c r="BA149" s="10"/>
      <c r="BB149" s="10"/>
      <c r="BC149" s="10"/>
      <c r="BD149" s="10"/>
      <c r="BE149" s="53">
        <f>IF(N149="základní",J149,0)</f>
        <v>0</v>
      </c>
      <c r="BF149" s="53">
        <f>IF(N149="snížená",J149,0)</f>
        <v>1398.08</v>
      </c>
      <c r="BG149" s="53">
        <f>IF(N149="zákl. přenesená",J149,0)</f>
        <v>0</v>
      </c>
      <c r="BH149" s="53">
        <f>IF(N149="sníž. přenesená",J149,0)</f>
        <v>0</v>
      </c>
      <c r="BI149" s="53">
        <f>IF(N149="nulová",J149,0)</f>
        <v>0</v>
      </c>
      <c r="BJ149" t="s" s="158">
        <v>89</v>
      </c>
      <c r="BK149" s="53">
        <f>ROUND(I149*H149,2)</f>
        <v>1398.08</v>
      </c>
      <c r="BL149" t="s" s="158">
        <v>220</v>
      </c>
      <c r="BM149" t="s" s="199">
        <v>240</v>
      </c>
      <c r="BN149" s="12"/>
    </row>
    <row r="150" ht="12.95" customHeight="1">
      <c r="A150" s="13"/>
      <c r="B150" s="17"/>
      <c r="C150" s="70"/>
      <c r="D150" t="s" s="200">
        <v>146</v>
      </c>
      <c r="E150" s="201"/>
      <c r="F150" t="s" s="202">
        <v>241</v>
      </c>
      <c r="G150" s="70"/>
      <c r="H150" s="201"/>
      <c r="I150" s="70"/>
      <c r="J150" s="135"/>
      <c r="K150" s="136"/>
      <c r="L150" s="67"/>
      <c r="M150" s="72"/>
      <c r="N150" s="10"/>
      <c r="O150" s="10"/>
      <c r="P150" s="10"/>
      <c r="Q150" s="10"/>
      <c r="R150" s="10"/>
      <c r="S150" s="10"/>
      <c r="T150" s="75"/>
      <c r="U150" s="72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t="s" s="203">
        <v>146</v>
      </c>
      <c r="AU150" t="s" s="203">
        <v>89</v>
      </c>
      <c r="AV150" t="s" s="57">
        <v>87</v>
      </c>
      <c r="AW150" t="s" s="57">
        <v>33</v>
      </c>
      <c r="AX150" t="s" s="57">
        <v>79</v>
      </c>
      <c r="AY150" t="s" s="203">
        <v>136</v>
      </c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2"/>
    </row>
    <row r="151" ht="12.95" customHeight="1">
      <c r="A151" s="13"/>
      <c r="B151" s="17"/>
      <c r="C151" s="63"/>
      <c r="D151" t="s" s="207">
        <v>146</v>
      </c>
      <c r="E151" s="208"/>
      <c r="F151" t="s" s="209">
        <v>236</v>
      </c>
      <c r="G151" s="63"/>
      <c r="H151" s="210">
        <v>4.112</v>
      </c>
      <c r="I151" s="63"/>
      <c r="J151" s="133"/>
      <c r="K151" s="134"/>
      <c r="L151" s="67"/>
      <c r="M151" s="72"/>
      <c r="N151" s="10"/>
      <c r="O151" s="10"/>
      <c r="P151" s="10"/>
      <c r="Q151" s="10"/>
      <c r="R151" s="10"/>
      <c r="S151" s="10"/>
      <c r="T151" s="75"/>
      <c r="U151" s="72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t="s" s="211">
        <v>146</v>
      </c>
      <c r="AU151" t="s" s="211">
        <v>89</v>
      </c>
      <c r="AV151" t="s" s="57">
        <v>89</v>
      </c>
      <c r="AW151" t="s" s="57">
        <v>33</v>
      </c>
      <c r="AX151" t="s" s="57">
        <v>87</v>
      </c>
      <c r="AY151" t="s" s="211">
        <v>136</v>
      </c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2"/>
    </row>
    <row r="152" ht="24" customHeight="1">
      <c r="A152" s="13"/>
      <c r="B152" s="67"/>
      <c r="C152" t="s" s="188">
        <v>8</v>
      </c>
      <c r="D152" t="s" s="188">
        <v>139</v>
      </c>
      <c r="E152" t="s" s="189">
        <v>242</v>
      </c>
      <c r="F152" t="s" s="189">
        <v>243</v>
      </c>
      <c r="G152" t="s" s="190">
        <v>211</v>
      </c>
      <c r="H152" s="191">
        <v>78.128</v>
      </c>
      <c r="I152" s="192">
        <v>10.4</v>
      </c>
      <c r="J152" s="193">
        <f>ROUND(I152*H152,2)</f>
        <v>812.53</v>
      </c>
      <c r="K152" t="s" s="194">
        <v>143</v>
      </c>
      <c r="L152" s="67"/>
      <c r="M152" s="195"/>
      <c r="N152" t="s" s="196">
        <v>44</v>
      </c>
      <c r="O152" s="10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72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t="s" s="199">
        <v>220</v>
      </c>
      <c r="AS152" s="10"/>
      <c r="AT152" t="s" s="199">
        <v>139</v>
      </c>
      <c r="AU152" t="s" s="199">
        <v>89</v>
      </c>
      <c r="AV152" s="10"/>
      <c r="AW152" s="10"/>
      <c r="AX152" s="10"/>
      <c r="AY152" t="s" s="158">
        <v>136</v>
      </c>
      <c r="AZ152" s="10"/>
      <c r="BA152" s="10"/>
      <c r="BB152" s="10"/>
      <c r="BC152" s="10"/>
      <c r="BD152" s="10"/>
      <c r="BE152" s="53">
        <f>IF(N152="základní",J152,0)</f>
        <v>0</v>
      </c>
      <c r="BF152" s="53">
        <f>IF(N152="snížená",J152,0)</f>
        <v>812.53</v>
      </c>
      <c r="BG152" s="53">
        <f>IF(N152="zákl. přenesená",J152,0)</f>
        <v>0</v>
      </c>
      <c r="BH152" s="53">
        <f>IF(N152="sníž. přenesená",J152,0)</f>
        <v>0</v>
      </c>
      <c r="BI152" s="53">
        <f>IF(N152="nulová",J152,0)</f>
        <v>0</v>
      </c>
      <c r="BJ152" t="s" s="158">
        <v>89</v>
      </c>
      <c r="BK152" s="53">
        <f>ROUND(I152*H152,2)</f>
        <v>812.53</v>
      </c>
      <c r="BL152" t="s" s="158">
        <v>220</v>
      </c>
      <c r="BM152" t="s" s="199">
        <v>244</v>
      </c>
      <c r="BN152" s="12"/>
    </row>
    <row r="153" ht="12.95" customHeight="1">
      <c r="A153" s="13"/>
      <c r="B153" s="17"/>
      <c r="C153" s="162"/>
      <c r="D153" t="s" s="225">
        <v>146</v>
      </c>
      <c r="E153" s="226"/>
      <c r="F153" t="s" s="227">
        <v>245</v>
      </c>
      <c r="G153" s="162"/>
      <c r="H153" s="228">
        <v>78.128</v>
      </c>
      <c r="I153" s="162"/>
      <c r="J153" s="229"/>
      <c r="K153" s="214"/>
      <c r="L153" s="67"/>
      <c r="M153" s="72"/>
      <c r="N153" s="10"/>
      <c r="O153" s="10"/>
      <c r="P153" s="10"/>
      <c r="Q153" s="10"/>
      <c r="R153" s="10"/>
      <c r="S153" s="10"/>
      <c r="T153" s="75"/>
      <c r="U153" s="72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t="s" s="211">
        <v>146</v>
      </c>
      <c r="AU153" t="s" s="211">
        <v>89</v>
      </c>
      <c r="AV153" t="s" s="57">
        <v>89</v>
      </c>
      <c r="AW153" t="s" s="57">
        <v>33</v>
      </c>
      <c r="AX153" t="s" s="57">
        <v>87</v>
      </c>
      <c r="AY153" t="s" s="211">
        <v>136</v>
      </c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2"/>
    </row>
    <row r="154" ht="24" customHeight="1">
      <c r="A154" s="13"/>
      <c r="B154" s="67"/>
      <c r="C154" t="s" s="188">
        <v>220</v>
      </c>
      <c r="D154" t="s" s="188">
        <v>139</v>
      </c>
      <c r="E154" t="s" s="189">
        <v>246</v>
      </c>
      <c r="F154" t="s" s="189">
        <v>247</v>
      </c>
      <c r="G154" t="s" s="190">
        <v>211</v>
      </c>
      <c r="H154" s="191">
        <v>4.112</v>
      </c>
      <c r="I154" s="192">
        <v>500</v>
      </c>
      <c r="J154" s="193">
        <f>ROUND(I154*H154,2)</f>
        <v>2056</v>
      </c>
      <c r="K154" t="s" s="194">
        <v>143</v>
      </c>
      <c r="L154" s="67"/>
      <c r="M154" s="195"/>
      <c r="N154" t="s" s="196">
        <v>44</v>
      </c>
      <c r="O154" s="10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72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t="s" s="199">
        <v>220</v>
      </c>
      <c r="AS154" s="10"/>
      <c r="AT154" t="s" s="199">
        <v>139</v>
      </c>
      <c r="AU154" t="s" s="199">
        <v>89</v>
      </c>
      <c r="AV154" s="10"/>
      <c r="AW154" s="10"/>
      <c r="AX154" s="10"/>
      <c r="AY154" t="s" s="158">
        <v>136</v>
      </c>
      <c r="AZ154" s="10"/>
      <c r="BA154" s="10"/>
      <c r="BB154" s="10"/>
      <c r="BC154" s="10"/>
      <c r="BD154" s="10"/>
      <c r="BE154" s="53">
        <f>IF(N154="základní",J154,0)</f>
        <v>0</v>
      </c>
      <c r="BF154" s="53">
        <f>IF(N154="snížená",J154,0)</f>
        <v>2056</v>
      </c>
      <c r="BG154" s="53">
        <f>IF(N154="zákl. přenesená",J154,0)</f>
        <v>0</v>
      </c>
      <c r="BH154" s="53">
        <f>IF(N154="sníž. přenesená",J154,0)</f>
        <v>0</v>
      </c>
      <c r="BI154" s="53">
        <f>IF(N154="nulová",J154,0)</f>
        <v>0</v>
      </c>
      <c r="BJ154" t="s" s="158">
        <v>89</v>
      </c>
      <c r="BK154" s="53">
        <f>ROUND(I154*H154,2)</f>
        <v>2056</v>
      </c>
      <c r="BL154" t="s" s="158">
        <v>220</v>
      </c>
      <c r="BM154" t="s" s="199">
        <v>248</v>
      </c>
      <c r="BN154" s="12"/>
    </row>
    <row r="155" ht="24" customHeight="1">
      <c r="A155" s="13"/>
      <c r="B155" s="67"/>
      <c r="C155" t="s" s="188">
        <v>249</v>
      </c>
      <c r="D155" t="s" s="188">
        <v>139</v>
      </c>
      <c r="E155" t="s" s="189">
        <v>250</v>
      </c>
      <c r="F155" t="s" s="189">
        <v>251</v>
      </c>
      <c r="G155" t="s" s="190">
        <v>152</v>
      </c>
      <c r="H155" s="191">
        <v>514</v>
      </c>
      <c r="I155" s="192">
        <v>54.4</v>
      </c>
      <c r="J155" s="193">
        <f>ROUND(I155*H155,2)</f>
        <v>27961.6</v>
      </c>
      <c r="K155" t="s" s="194">
        <v>143</v>
      </c>
      <c r="L155" s="67"/>
      <c r="M155" s="195"/>
      <c r="N155" t="s" s="196">
        <v>44</v>
      </c>
      <c r="O155" s="10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72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t="s" s="199">
        <v>220</v>
      </c>
      <c r="AS155" s="10"/>
      <c r="AT155" t="s" s="199">
        <v>139</v>
      </c>
      <c r="AU155" t="s" s="199">
        <v>89</v>
      </c>
      <c r="AV155" s="10"/>
      <c r="AW155" s="10"/>
      <c r="AX155" s="10"/>
      <c r="AY155" t="s" s="158">
        <v>136</v>
      </c>
      <c r="AZ155" s="10"/>
      <c r="BA155" s="10"/>
      <c r="BB155" s="10"/>
      <c r="BC155" s="10"/>
      <c r="BD155" s="10"/>
      <c r="BE155" s="53">
        <f>IF(N155="základní",J155,0)</f>
        <v>0</v>
      </c>
      <c r="BF155" s="53">
        <f>IF(N155="snížená",J155,0)</f>
        <v>27961.6</v>
      </c>
      <c r="BG155" s="53">
        <f>IF(N155="zákl. přenesená",J155,0)</f>
        <v>0</v>
      </c>
      <c r="BH155" s="53">
        <f>IF(N155="sníž. přenesená",J155,0)</f>
        <v>0</v>
      </c>
      <c r="BI155" s="53">
        <f>IF(N155="nulová",J155,0)</f>
        <v>0</v>
      </c>
      <c r="BJ155" t="s" s="158">
        <v>89</v>
      </c>
      <c r="BK155" s="53">
        <f>ROUND(I155*H155,2)</f>
        <v>27961.6</v>
      </c>
      <c r="BL155" t="s" s="158">
        <v>220</v>
      </c>
      <c r="BM155" t="s" s="199">
        <v>252</v>
      </c>
      <c r="BN155" s="12"/>
    </row>
    <row r="156" ht="12.95" customHeight="1">
      <c r="A156" s="13"/>
      <c r="B156" s="17"/>
      <c r="C156" s="70"/>
      <c r="D156" t="s" s="200">
        <v>146</v>
      </c>
      <c r="E156" s="201"/>
      <c r="F156" t="s" s="202">
        <v>253</v>
      </c>
      <c r="G156" s="70"/>
      <c r="H156" s="201"/>
      <c r="I156" s="70"/>
      <c r="J156" s="135"/>
      <c r="K156" s="136"/>
      <c r="L156" s="67"/>
      <c r="M156" s="72"/>
      <c r="N156" s="10"/>
      <c r="O156" s="10"/>
      <c r="P156" s="10"/>
      <c r="Q156" s="10"/>
      <c r="R156" s="10"/>
      <c r="S156" s="10"/>
      <c r="T156" s="75"/>
      <c r="U156" s="72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t="s" s="203">
        <v>146</v>
      </c>
      <c r="AU156" t="s" s="203">
        <v>89</v>
      </c>
      <c r="AV156" t="s" s="57">
        <v>87</v>
      </c>
      <c r="AW156" t="s" s="57">
        <v>33</v>
      </c>
      <c r="AX156" t="s" s="57">
        <v>79</v>
      </c>
      <c r="AY156" t="s" s="203">
        <v>136</v>
      </c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2"/>
    </row>
    <row r="157" ht="12.95" customHeight="1">
      <c r="A157" s="13"/>
      <c r="B157" s="17"/>
      <c r="C157" s="10"/>
      <c r="D157" t="s" s="204">
        <v>146</v>
      </c>
      <c r="E157" s="205"/>
      <c r="F157" t="s" s="206">
        <v>254</v>
      </c>
      <c r="G157" s="10"/>
      <c r="H157" s="205"/>
      <c r="I157" s="10"/>
      <c r="J157" s="19"/>
      <c r="K157" s="125"/>
      <c r="L157" s="67"/>
      <c r="M157" s="72"/>
      <c r="N157" s="10"/>
      <c r="O157" s="10"/>
      <c r="P157" s="10"/>
      <c r="Q157" s="10"/>
      <c r="R157" s="10"/>
      <c r="S157" s="10"/>
      <c r="T157" s="75"/>
      <c r="U157" s="72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t="s" s="203">
        <v>146</v>
      </c>
      <c r="AU157" t="s" s="203">
        <v>89</v>
      </c>
      <c r="AV157" t="s" s="57">
        <v>87</v>
      </c>
      <c r="AW157" t="s" s="57">
        <v>33</v>
      </c>
      <c r="AX157" t="s" s="57">
        <v>79</v>
      </c>
      <c r="AY157" t="s" s="203">
        <v>136</v>
      </c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2"/>
    </row>
    <row r="158" ht="12.95" customHeight="1">
      <c r="A158" s="13"/>
      <c r="B158" s="17"/>
      <c r="C158" s="10"/>
      <c r="D158" t="s" s="204">
        <v>146</v>
      </c>
      <c r="E158" s="205"/>
      <c r="F158" t="s" s="206">
        <v>223</v>
      </c>
      <c r="G158" s="10"/>
      <c r="H158" s="205"/>
      <c r="I158" s="10"/>
      <c r="J158" s="19"/>
      <c r="K158" s="125"/>
      <c r="L158" s="67"/>
      <c r="M158" s="72"/>
      <c r="N158" s="10"/>
      <c r="O158" s="10"/>
      <c r="P158" s="10"/>
      <c r="Q158" s="10"/>
      <c r="R158" s="10"/>
      <c r="S158" s="10"/>
      <c r="T158" s="75"/>
      <c r="U158" s="72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t="s" s="203">
        <v>146</v>
      </c>
      <c r="AU158" t="s" s="203">
        <v>89</v>
      </c>
      <c r="AV158" t="s" s="57">
        <v>87</v>
      </c>
      <c r="AW158" t="s" s="57">
        <v>33</v>
      </c>
      <c r="AX158" t="s" s="57">
        <v>79</v>
      </c>
      <c r="AY158" t="s" s="203">
        <v>136</v>
      </c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2"/>
    </row>
    <row r="159" ht="12.95" customHeight="1">
      <c r="A159" s="13"/>
      <c r="B159" s="17"/>
      <c r="C159" s="63"/>
      <c r="D159" t="s" s="207">
        <v>146</v>
      </c>
      <c r="E159" s="208"/>
      <c r="F159" t="s" s="209">
        <v>224</v>
      </c>
      <c r="G159" s="63"/>
      <c r="H159" s="210">
        <v>514</v>
      </c>
      <c r="I159" s="63"/>
      <c r="J159" s="133"/>
      <c r="K159" s="134"/>
      <c r="L159" s="67"/>
      <c r="M159" s="72"/>
      <c r="N159" s="10"/>
      <c r="O159" s="10"/>
      <c r="P159" s="10"/>
      <c r="Q159" s="10"/>
      <c r="R159" s="10"/>
      <c r="S159" s="10"/>
      <c r="T159" s="75"/>
      <c r="U159" s="72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t="s" s="211">
        <v>146</v>
      </c>
      <c r="AU159" t="s" s="211">
        <v>89</v>
      </c>
      <c r="AV159" t="s" s="57">
        <v>89</v>
      </c>
      <c r="AW159" t="s" s="57">
        <v>33</v>
      </c>
      <c r="AX159" t="s" s="57">
        <v>87</v>
      </c>
      <c r="AY159" t="s" s="211">
        <v>136</v>
      </c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2"/>
    </row>
    <row r="160" ht="16.5" customHeight="1">
      <c r="A160" s="13"/>
      <c r="B160" s="67"/>
      <c r="C160" t="s" s="230">
        <v>255</v>
      </c>
      <c r="D160" t="s" s="230">
        <v>256</v>
      </c>
      <c r="E160" t="s" s="231">
        <v>257</v>
      </c>
      <c r="F160" t="s" s="231">
        <v>258</v>
      </c>
      <c r="G160" t="s" s="232">
        <v>259</v>
      </c>
      <c r="H160" s="233">
        <v>3.392</v>
      </c>
      <c r="I160" s="234">
        <v>6500</v>
      </c>
      <c r="J160" s="235">
        <f>ROUND(I160*H160,2)</f>
        <v>22048</v>
      </c>
      <c r="K160" t="s" s="236">
        <v>143</v>
      </c>
      <c r="L160" s="237"/>
      <c r="M160" s="238"/>
      <c r="N160" t="s" s="239">
        <v>44</v>
      </c>
      <c r="O160" s="10"/>
      <c r="P160" s="197">
        <f>O160*H160</f>
        <v>0</v>
      </c>
      <c r="Q160" s="197">
        <v>0.55</v>
      </c>
      <c r="R160" s="197">
        <f>Q160*H160</f>
        <v>1.8656</v>
      </c>
      <c r="S160" s="197">
        <v>0</v>
      </c>
      <c r="T160" s="198">
        <f>S160*H160</f>
        <v>0</v>
      </c>
      <c r="U160" s="72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t="s" s="199">
        <v>260</v>
      </c>
      <c r="AS160" s="10"/>
      <c r="AT160" t="s" s="199">
        <v>256</v>
      </c>
      <c r="AU160" t="s" s="199">
        <v>89</v>
      </c>
      <c r="AV160" s="10"/>
      <c r="AW160" s="10"/>
      <c r="AX160" s="10"/>
      <c r="AY160" t="s" s="158">
        <v>136</v>
      </c>
      <c r="AZ160" s="10"/>
      <c r="BA160" s="10"/>
      <c r="BB160" s="10"/>
      <c r="BC160" s="10"/>
      <c r="BD160" s="10"/>
      <c r="BE160" s="53">
        <f>IF(N160="základní",J160,0)</f>
        <v>0</v>
      </c>
      <c r="BF160" s="53">
        <f>IF(N160="snížená",J160,0)</f>
        <v>22048</v>
      </c>
      <c r="BG160" s="53">
        <f>IF(N160="zákl. přenesená",J160,0)</f>
        <v>0</v>
      </c>
      <c r="BH160" s="53">
        <f>IF(N160="sníž. přenesená",J160,0)</f>
        <v>0</v>
      </c>
      <c r="BI160" s="53">
        <f>IF(N160="nulová",J160,0)</f>
        <v>0</v>
      </c>
      <c r="BJ160" t="s" s="158">
        <v>89</v>
      </c>
      <c r="BK160" s="53">
        <f>ROUND(I160*H160,2)</f>
        <v>22048</v>
      </c>
      <c r="BL160" t="s" s="158">
        <v>220</v>
      </c>
      <c r="BM160" t="s" s="199">
        <v>261</v>
      </c>
      <c r="BN160" s="12"/>
    </row>
    <row r="161" ht="12.95" customHeight="1">
      <c r="A161" s="13"/>
      <c r="B161" s="17"/>
      <c r="C161" s="70"/>
      <c r="D161" t="s" s="200">
        <v>146</v>
      </c>
      <c r="E161" s="240"/>
      <c r="F161" t="s" s="241">
        <v>262</v>
      </c>
      <c r="G161" s="70"/>
      <c r="H161" s="242">
        <v>3.084</v>
      </c>
      <c r="I161" s="70"/>
      <c r="J161" s="135"/>
      <c r="K161" s="136"/>
      <c r="L161" s="67"/>
      <c r="M161" s="72"/>
      <c r="N161" s="10"/>
      <c r="O161" s="10"/>
      <c r="P161" s="10"/>
      <c r="Q161" s="10"/>
      <c r="R161" s="10"/>
      <c r="S161" s="10"/>
      <c r="T161" s="75"/>
      <c r="U161" s="72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t="s" s="211">
        <v>146</v>
      </c>
      <c r="AU161" t="s" s="211">
        <v>89</v>
      </c>
      <c r="AV161" t="s" s="57">
        <v>89</v>
      </c>
      <c r="AW161" t="s" s="57">
        <v>33</v>
      </c>
      <c r="AX161" t="s" s="57">
        <v>79</v>
      </c>
      <c r="AY161" t="s" s="211">
        <v>136</v>
      </c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2"/>
    </row>
    <row r="162" ht="12.95" customHeight="1">
      <c r="A162" s="13"/>
      <c r="B162" s="17"/>
      <c r="C162" s="63"/>
      <c r="D162" t="s" s="207">
        <v>146</v>
      </c>
      <c r="E162" s="208"/>
      <c r="F162" t="s" s="209">
        <v>263</v>
      </c>
      <c r="G162" s="63"/>
      <c r="H162" s="210">
        <v>3.392</v>
      </c>
      <c r="I162" s="63"/>
      <c r="J162" s="133"/>
      <c r="K162" s="134"/>
      <c r="L162" s="67"/>
      <c r="M162" s="72"/>
      <c r="N162" s="10"/>
      <c r="O162" s="10"/>
      <c r="P162" s="10"/>
      <c r="Q162" s="10"/>
      <c r="R162" s="10"/>
      <c r="S162" s="10"/>
      <c r="T162" s="75"/>
      <c r="U162" s="72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t="s" s="211">
        <v>146</v>
      </c>
      <c r="AU162" t="s" s="211">
        <v>89</v>
      </c>
      <c r="AV162" t="s" s="57">
        <v>89</v>
      </c>
      <c r="AW162" t="s" s="57">
        <v>33</v>
      </c>
      <c r="AX162" t="s" s="57">
        <v>87</v>
      </c>
      <c r="AY162" t="s" s="211">
        <v>136</v>
      </c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2"/>
    </row>
    <row r="163" ht="16.5" customHeight="1">
      <c r="A163" s="13"/>
      <c r="B163" s="67"/>
      <c r="C163" t="s" s="188">
        <v>264</v>
      </c>
      <c r="D163" t="s" s="188">
        <v>139</v>
      </c>
      <c r="E163" t="s" s="189">
        <v>265</v>
      </c>
      <c r="F163" t="s" s="189">
        <v>266</v>
      </c>
      <c r="G163" t="s" s="190">
        <v>142</v>
      </c>
      <c r="H163" s="191">
        <v>624</v>
      </c>
      <c r="I163" s="192">
        <v>12.1</v>
      </c>
      <c r="J163" s="193">
        <f>ROUND(I163*H163,2)</f>
        <v>7550.4</v>
      </c>
      <c r="K163" t="s" s="194">
        <v>143</v>
      </c>
      <c r="L163" s="67"/>
      <c r="M163" s="195"/>
      <c r="N163" t="s" s="196">
        <v>44</v>
      </c>
      <c r="O163" s="10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72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t="s" s="199">
        <v>220</v>
      </c>
      <c r="AS163" s="10"/>
      <c r="AT163" t="s" s="199">
        <v>139</v>
      </c>
      <c r="AU163" t="s" s="199">
        <v>89</v>
      </c>
      <c r="AV163" s="10"/>
      <c r="AW163" s="10"/>
      <c r="AX163" s="10"/>
      <c r="AY163" t="s" s="158">
        <v>136</v>
      </c>
      <c r="AZ163" s="10"/>
      <c r="BA163" s="10"/>
      <c r="BB163" s="10"/>
      <c r="BC163" s="10"/>
      <c r="BD163" s="10"/>
      <c r="BE163" s="53">
        <f>IF(N163="základní",J163,0)</f>
        <v>0</v>
      </c>
      <c r="BF163" s="53">
        <f>IF(N163="snížená",J163,0)</f>
        <v>7550.4</v>
      </c>
      <c r="BG163" s="53">
        <f>IF(N163="zákl. přenesená",J163,0)</f>
        <v>0</v>
      </c>
      <c r="BH163" s="53">
        <f>IF(N163="sníž. přenesená",J163,0)</f>
        <v>0</v>
      </c>
      <c r="BI163" s="53">
        <f>IF(N163="nulová",J163,0)</f>
        <v>0</v>
      </c>
      <c r="BJ163" t="s" s="158">
        <v>89</v>
      </c>
      <c r="BK163" s="53">
        <f>ROUND(I163*H163,2)</f>
        <v>7550.4</v>
      </c>
      <c r="BL163" t="s" s="158">
        <v>220</v>
      </c>
      <c r="BM163" t="s" s="199">
        <v>267</v>
      </c>
      <c r="BN163" s="12"/>
    </row>
    <row r="164" ht="12.95" customHeight="1">
      <c r="A164" s="13"/>
      <c r="B164" s="17"/>
      <c r="C164" s="70"/>
      <c r="D164" t="s" s="200">
        <v>146</v>
      </c>
      <c r="E164" s="201"/>
      <c r="F164" t="s" s="202">
        <v>268</v>
      </c>
      <c r="G164" s="70"/>
      <c r="H164" s="201"/>
      <c r="I164" s="70"/>
      <c r="J164" s="135"/>
      <c r="K164" s="136"/>
      <c r="L164" s="67"/>
      <c r="M164" s="72"/>
      <c r="N164" s="10"/>
      <c r="O164" s="10"/>
      <c r="P164" s="10"/>
      <c r="Q164" s="10"/>
      <c r="R164" s="10"/>
      <c r="S164" s="10"/>
      <c r="T164" s="75"/>
      <c r="U164" s="72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t="s" s="203">
        <v>146</v>
      </c>
      <c r="AU164" t="s" s="203">
        <v>89</v>
      </c>
      <c r="AV164" t="s" s="57">
        <v>87</v>
      </c>
      <c r="AW164" t="s" s="57">
        <v>33</v>
      </c>
      <c r="AX164" t="s" s="57">
        <v>79</v>
      </c>
      <c r="AY164" t="s" s="203">
        <v>136</v>
      </c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2"/>
    </row>
    <row r="165" ht="12.95" customHeight="1">
      <c r="A165" s="13"/>
      <c r="B165" s="17"/>
      <c r="C165" s="10"/>
      <c r="D165" t="s" s="204">
        <v>146</v>
      </c>
      <c r="E165" s="205"/>
      <c r="F165" t="s" s="206">
        <v>269</v>
      </c>
      <c r="G165" s="10"/>
      <c r="H165" s="205"/>
      <c r="I165" s="10"/>
      <c r="J165" s="19"/>
      <c r="K165" s="125"/>
      <c r="L165" s="67"/>
      <c r="M165" s="72"/>
      <c r="N165" s="10"/>
      <c r="O165" s="10"/>
      <c r="P165" s="10"/>
      <c r="Q165" s="10"/>
      <c r="R165" s="10"/>
      <c r="S165" s="10"/>
      <c r="T165" s="75"/>
      <c r="U165" s="72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t="s" s="203">
        <v>146</v>
      </c>
      <c r="AU165" t="s" s="203">
        <v>89</v>
      </c>
      <c r="AV165" t="s" s="57">
        <v>87</v>
      </c>
      <c r="AW165" t="s" s="57">
        <v>33</v>
      </c>
      <c r="AX165" t="s" s="57">
        <v>79</v>
      </c>
      <c r="AY165" t="s" s="203">
        <v>136</v>
      </c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2"/>
    </row>
    <row r="166" ht="12.95" customHeight="1">
      <c r="A166" s="13"/>
      <c r="B166" s="17"/>
      <c r="C166" s="10"/>
      <c r="D166" t="s" s="204">
        <v>146</v>
      </c>
      <c r="E166" s="205"/>
      <c r="F166" t="s" s="206">
        <v>270</v>
      </c>
      <c r="G166" s="10"/>
      <c r="H166" s="205"/>
      <c r="I166" s="10"/>
      <c r="J166" s="19"/>
      <c r="K166" s="125"/>
      <c r="L166" s="67"/>
      <c r="M166" s="72"/>
      <c r="N166" s="10"/>
      <c r="O166" s="10"/>
      <c r="P166" s="10"/>
      <c r="Q166" s="10"/>
      <c r="R166" s="10"/>
      <c r="S166" s="10"/>
      <c r="T166" s="75"/>
      <c r="U166" s="72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t="s" s="203">
        <v>146</v>
      </c>
      <c r="AU166" t="s" s="203">
        <v>89</v>
      </c>
      <c r="AV166" t="s" s="57">
        <v>87</v>
      </c>
      <c r="AW166" t="s" s="57">
        <v>33</v>
      </c>
      <c r="AX166" t="s" s="57">
        <v>79</v>
      </c>
      <c r="AY166" t="s" s="203">
        <v>136</v>
      </c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2"/>
    </row>
    <row r="167" ht="12.95" customHeight="1">
      <c r="A167" s="13"/>
      <c r="B167" s="17"/>
      <c r="C167" s="10"/>
      <c r="D167" t="s" s="204">
        <v>146</v>
      </c>
      <c r="E167" s="215"/>
      <c r="F167" t="s" s="216">
        <v>271</v>
      </c>
      <c r="G167" s="10"/>
      <c r="H167" s="217">
        <v>624</v>
      </c>
      <c r="I167" s="10"/>
      <c r="J167" s="19"/>
      <c r="K167" s="125"/>
      <c r="L167" s="67"/>
      <c r="M167" s="72"/>
      <c r="N167" s="10"/>
      <c r="O167" s="10"/>
      <c r="P167" s="10"/>
      <c r="Q167" s="10"/>
      <c r="R167" s="10"/>
      <c r="S167" s="10"/>
      <c r="T167" s="75"/>
      <c r="U167" s="72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t="s" s="211">
        <v>146</v>
      </c>
      <c r="AU167" t="s" s="211">
        <v>89</v>
      </c>
      <c r="AV167" t="s" s="57">
        <v>89</v>
      </c>
      <c r="AW167" t="s" s="57">
        <v>33</v>
      </c>
      <c r="AX167" t="s" s="57">
        <v>79</v>
      </c>
      <c r="AY167" t="s" s="211">
        <v>136</v>
      </c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2"/>
    </row>
    <row r="168" ht="12.95" customHeight="1">
      <c r="A168" s="13"/>
      <c r="B168" s="17"/>
      <c r="C168" s="63"/>
      <c r="D168" t="s" s="207">
        <v>146</v>
      </c>
      <c r="E168" s="218"/>
      <c r="F168" t="s" s="219">
        <v>183</v>
      </c>
      <c r="G168" s="63"/>
      <c r="H168" s="210">
        <v>624</v>
      </c>
      <c r="I168" s="63"/>
      <c r="J168" s="133"/>
      <c r="K168" s="134"/>
      <c r="L168" s="67"/>
      <c r="M168" s="72"/>
      <c r="N168" s="10"/>
      <c r="O168" s="10"/>
      <c r="P168" s="10"/>
      <c r="Q168" s="10"/>
      <c r="R168" s="10"/>
      <c r="S168" s="10"/>
      <c r="T168" s="75"/>
      <c r="U168" s="72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t="s" s="220">
        <v>146</v>
      </c>
      <c r="AU168" t="s" s="220">
        <v>89</v>
      </c>
      <c r="AV168" t="s" s="57">
        <v>144</v>
      </c>
      <c r="AW168" t="s" s="57">
        <v>33</v>
      </c>
      <c r="AX168" t="s" s="57">
        <v>87</v>
      </c>
      <c r="AY168" t="s" s="220">
        <v>136</v>
      </c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2"/>
    </row>
    <row r="169" ht="16.5" customHeight="1">
      <c r="A169" s="13"/>
      <c r="B169" s="67"/>
      <c r="C169" t="s" s="230">
        <v>272</v>
      </c>
      <c r="D169" t="s" s="230">
        <v>256</v>
      </c>
      <c r="E169" t="s" s="231">
        <v>273</v>
      </c>
      <c r="F169" t="s" s="231">
        <v>274</v>
      </c>
      <c r="G169" t="s" s="232">
        <v>259</v>
      </c>
      <c r="H169" s="233">
        <v>1.648</v>
      </c>
      <c r="I169" s="234">
        <v>6790</v>
      </c>
      <c r="J169" s="235">
        <f>ROUND(I169*H169,2)</f>
        <v>11189.92</v>
      </c>
      <c r="K169" t="s" s="236">
        <v>143</v>
      </c>
      <c r="L169" s="237"/>
      <c r="M169" s="238"/>
      <c r="N169" t="s" s="239">
        <v>44</v>
      </c>
      <c r="O169" s="10"/>
      <c r="P169" s="197">
        <f>O169*H169</f>
        <v>0</v>
      </c>
      <c r="Q169" s="197">
        <v>0.55</v>
      </c>
      <c r="R169" s="197">
        <f>Q169*H169</f>
        <v>0.9064</v>
      </c>
      <c r="S169" s="197">
        <v>0</v>
      </c>
      <c r="T169" s="198">
        <f>S169*H169</f>
        <v>0</v>
      </c>
      <c r="U169" s="72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t="s" s="199">
        <v>260</v>
      </c>
      <c r="AS169" s="10"/>
      <c r="AT169" t="s" s="199">
        <v>256</v>
      </c>
      <c r="AU169" t="s" s="199">
        <v>89</v>
      </c>
      <c r="AV169" s="10"/>
      <c r="AW169" s="10"/>
      <c r="AX169" s="10"/>
      <c r="AY169" t="s" s="158">
        <v>136</v>
      </c>
      <c r="AZ169" s="10"/>
      <c r="BA169" s="10"/>
      <c r="BB169" s="10"/>
      <c r="BC169" s="10"/>
      <c r="BD169" s="10"/>
      <c r="BE169" s="53">
        <f>IF(N169="základní",J169,0)</f>
        <v>0</v>
      </c>
      <c r="BF169" s="53">
        <f>IF(N169="snížená",J169,0)</f>
        <v>11189.92</v>
      </c>
      <c r="BG169" s="53">
        <f>IF(N169="zákl. přenesená",J169,0)</f>
        <v>0</v>
      </c>
      <c r="BH169" s="53">
        <f>IF(N169="sníž. přenesená",J169,0)</f>
        <v>0</v>
      </c>
      <c r="BI169" s="53">
        <f>IF(N169="nulová",J169,0)</f>
        <v>0</v>
      </c>
      <c r="BJ169" t="s" s="158">
        <v>89</v>
      </c>
      <c r="BK169" s="53">
        <f>ROUND(I169*H169,2)</f>
        <v>11189.92</v>
      </c>
      <c r="BL169" t="s" s="158">
        <v>220</v>
      </c>
      <c r="BM169" t="s" s="199">
        <v>275</v>
      </c>
      <c r="BN169" s="12"/>
    </row>
    <row r="170" ht="12.95" customHeight="1">
      <c r="A170" s="13"/>
      <c r="B170" s="17"/>
      <c r="C170" s="70"/>
      <c r="D170" t="s" s="200">
        <v>146</v>
      </c>
      <c r="E170" s="240"/>
      <c r="F170" t="s" s="241">
        <v>276</v>
      </c>
      <c r="G170" s="70"/>
      <c r="H170" s="242">
        <v>1.498</v>
      </c>
      <c r="I170" s="70"/>
      <c r="J170" s="135"/>
      <c r="K170" s="136"/>
      <c r="L170" s="67"/>
      <c r="M170" s="72"/>
      <c r="N170" s="10"/>
      <c r="O170" s="10"/>
      <c r="P170" s="10"/>
      <c r="Q170" s="10"/>
      <c r="R170" s="10"/>
      <c r="S170" s="10"/>
      <c r="T170" s="75"/>
      <c r="U170" s="72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t="s" s="211">
        <v>146</v>
      </c>
      <c r="AU170" t="s" s="211">
        <v>89</v>
      </c>
      <c r="AV170" t="s" s="57">
        <v>89</v>
      </c>
      <c r="AW170" t="s" s="57">
        <v>33</v>
      </c>
      <c r="AX170" t="s" s="57">
        <v>79</v>
      </c>
      <c r="AY170" t="s" s="211">
        <v>136</v>
      </c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2"/>
    </row>
    <row r="171" ht="12.95" customHeight="1">
      <c r="A171" s="13"/>
      <c r="B171" s="17"/>
      <c r="C171" s="63"/>
      <c r="D171" t="s" s="207">
        <v>146</v>
      </c>
      <c r="E171" s="208"/>
      <c r="F171" t="s" s="209">
        <v>277</v>
      </c>
      <c r="G171" s="63"/>
      <c r="H171" s="210">
        <v>1.648</v>
      </c>
      <c r="I171" s="63"/>
      <c r="J171" s="133"/>
      <c r="K171" s="134"/>
      <c r="L171" s="67"/>
      <c r="M171" s="72"/>
      <c r="N171" s="10"/>
      <c r="O171" s="10"/>
      <c r="P171" s="10"/>
      <c r="Q171" s="10"/>
      <c r="R171" s="10"/>
      <c r="S171" s="10"/>
      <c r="T171" s="75"/>
      <c r="U171" s="72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t="s" s="211">
        <v>146</v>
      </c>
      <c r="AU171" t="s" s="211">
        <v>89</v>
      </c>
      <c r="AV171" t="s" s="57">
        <v>89</v>
      </c>
      <c r="AW171" t="s" s="57">
        <v>33</v>
      </c>
      <c r="AX171" t="s" s="57">
        <v>87</v>
      </c>
      <c r="AY171" t="s" s="211">
        <v>136</v>
      </c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2"/>
    </row>
    <row r="172" ht="24" customHeight="1">
      <c r="A172" s="13"/>
      <c r="B172" s="67"/>
      <c r="C172" t="s" s="188">
        <v>7</v>
      </c>
      <c r="D172" t="s" s="188">
        <v>139</v>
      </c>
      <c r="E172" t="s" s="189">
        <v>278</v>
      </c>
      <c r="F172" t="s" s="189">
        <v>279</v>
      </c>
      <c r="G172" t="s" s="190">
        <v>259</v>
      </c>
      <c r="H172" s="191">
        <v>1.498</v>
      </c>
      <c r="I172" s="192">
        <v>879</v>
      </c>
      <c r="J172" s="193">
        <f>ROUND(I172*H172,2)</f>
        <v>1316.74</v>
      </c>
      <c r="K172" t="s" s="194">
        <v>143</v>
      </c>
      <c r="L172" s="67"/>
      <c r="M172" s="195"/>
      <c r="N172" t="s" s="196">
        <v>44</v>
      </c>
      <c r="O172" s="10"/>
      <c r="P172" s="197">
        <f>O172*H172</f>
        <v>0</v>
      </c>
      <c r="Q172" s="197">
        <v>0.00108</v>
      </c>
      <c r="R172" s="197">
        <f>Q172*H172</f>
        <v>0.00161784</v>
      </c>
      <c r="S172" s="197">
        <v>0</v>
      </c>
      <c r="T172" s="198">
        <f>S172*H172</f>
        <v>0</v>
      </c>
      <c r="U172" s="72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t="s" s="199">
        <v>220</v>
      </c>
      <c r="AS172" s="10"/>
      <c r="AT172" t="s" s="199">
        <v>139</v>
      </c>
      <c r="AU172" t="s" s="199">
        <v>89</v>
      </c>
      <c r="AV172" s="10"/>
      <c r="AW172" s="10"/>
      <c r="AX172" s="10"/>
      <c r="AY172" t="s" s="158">
        <v>136</v>
      </c>
      <c r="AZ172" s="10"/>
      <c r="BA172" s="10"/>
      <c r="BB172" s="10"/>
      <c r="BC172" s="10"/>
      <c r="BD172" s="10"/>
      <c r="BE172" s="53">
        <f>IF(N172="základní",J172,0)</f>
        <v>0</v>
      </c>
      <c r="BF172" s="53">
        <f>IF(N172="snížená",J172,0)</f>
        <v>1316.74</v>
      </c>
      <c r="BG172" s="53">
        <f>IF(N172="zákl. přenesená",J172,0)</f>
        <v>0</v>
      </c>
      <c r="BH172" s="53">
        <f>IF(N172="sníž. přenesená",J172,0)</f>
        <v>0</v>
      </c>
      <c r="BI172" s="53">
        <f>IF(N172="nulová",J172,0)</f>
        <v>0</v>
      </c>
      <c r="BJ172" t="s" s="158">
        <v>89</v>
      </c>
      <c r="BK172" s="53">
        <f>ROUND(I172*H172,2)</f>
        <v>1316.74</v>
      </c>
      <c r="BL172" t="s" s="158">
        <v>220</v>
      </c>
      <c r="BM172" t="s" s="199">
        <v>280</v>
      </c>
      <c r="BN172" s="12"/>
    </row>
    <row r="173" ht="12.95" customHeight="1">
      <c r="A173" s="13"/>
      <c r="B173" s="17"/>
      <c r="C173" s="70"/>
      <c r="D173" t="s" s="200">
        <v>146</v>
      </c>
      <c r="E173" s="201"/>
      <c r="F173" t="s" s="202">
        <v>281</v>
      </c>
      <c r="G173" s="70"/>
      <c r="H173" s="201"/>
      <c r="I173" s="70"/>
      <c r="J173" s="135"/>
      <c r="K173" s="136"/>
      <c r="L173" s="67"/>
      <c r="M173" s="72"/>
      <c r="N173" s="10"/>
      <c r="O173" s="10"/>
      <c r="P173" s="10"/>
      <c r="Q173" s="10"/>
      <c r="R173" s="10"/>
      <c r="S173" s="10"/>
      <c r="T173" s="75"/>
      <c r="U173" s="72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t="s" s="203">
        <v>146</v>
      </c>
      <c r="AU173" t="s" s="203">
        <v>89</v>
      </c>
      <c r="AV173" t="s" s="57">
        <v>87</v>
      </c>
      <c r="AW173" t="s" s="57">
        <v>33</v>
      </c>
      <c r="AX173" t="s" s="57">
        <v>79</v>
      </c>
      <c r="AY173" t="s" s="203">
        <v>136</v>
      </c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2"/>
    </row>
    <row r="174" ht="12.95" customHeight="1">
      <c r="A174" s="13"/>
      <c r="B174" s="17"/>
      <c r="C174" s="63"/>
      <c r="D174" t="s" s="207">
        <v>146</v>
      </c>
      <c r="E174" s="208"/>
      <c r="F174" t="s" s="209">
        <v>282</v>
      </c>
      <c r="G174" s="63"/>
      <c r="H174" s="210">
        <v>1.498</v>
      </c>
      <c r="I174" s="63"/>
      <c r="J174" s="133"/>
      <c r="K174" s="134"/>
      <c r="L174" s="67"/>
      <c r="M174" s="72"/>
      <c r="N174" s="10"/>
      <c r="O174" s="10"/>
      <c r="P174" s="10"/>
      <c r="Q174" s="10"/>
      <c r="R174" s="10"/>
      <c r="S174" s="10"/>
      <c r="T174" s="75"/>
      <c r="U174" s="72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t="s" s="211">
        <v>146</v>
      </c>
      <c r="AU174" t="s" s="211">
        <v>89</v>
      </c>
      <c r="AV174" t="s" s="57">
        <v>89</v>
      </c>
      <c r="AW174" t="s" s="57">
        <v>33</v>
      </c>
      <c r="AX174" t="s" s="57">
        <v>87</v>
      </c>
      <c r="AY174" t="s" s="211">
        <v>136</v>
      </c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2"/>
    </row>
    <row r="175" ht="24" customHeight="1">
      <c r="A175" s="13"/>
      <c r="B175" s="67"/>
      <c r="C175" t="s" s="188">
        <v>283</v>
      </c>
      <c r="D175" t="s" s="188">
        <v>139</v>
      </c>
      <c r="E175" t="s" s="189">
        <v>284</v>
      </c>
      <c r="F175" t="s" s="189">
        <v>285</v>
      </c>
      <c r="G175" t="s" s="190">
        <v>259</v>
      </c>
      <c r="H175" s="191">
        <v>4.582</v>
      </c>
      <c r="I175" s="192">
        <v>1160</v>
      </c>
      <c r="J175" s="193">
        <f>ROUND(I175*H175,2)</f>
        <v>5315.12</v>
      </c>
      <c r="K175" t="s" s="194">
        <v>143</v>
      </c>
      <c r="L175" s="67"/>
      <c r="M175" s="195"/>
      <c r="N175" t="s" s="196">
        <v>44</v>
      </c>
      <c r="O175" s="10"/>
      <c r="P175" s="197">
        <f>O175*H175</f>
        <v>0</v>
      </c>
      <c r="Q175" s="197">
        <v>0.02337</v>
      </c>
      <c r="R175" s="197">
        <f>Q175*H175</f>
        <v>0.10708134</v>
      </c>
      <c r="S175" s="197">
        <v>0</v>
      </c>
      <c r="T175" s="198">
        <f>S175*H175</f>
        <v>0</v>
      </c>
      <c r="U175" s="72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t="s" s="199">
        <v>220</v>
      </c>
      <c r="AS175" s="10"/>
      <c r="AT175" t="s" s="199">
        <v>139</v>
      </c>
      <c r="AU175" t="s" s="199">
        <v>89</v>
      </c>
      <c r="AV175" s="10"/>
      <c r="AW175" s="10"/>
      <c r="AX175" s="10"/>
      <c r="AY175" t="s" s="158">
        <v>136</v>
      </c>
      <c r="AZ175" s="10"/>
      <c r="BA175" s="10"/>
      <c r="BB175" s="10"/>
      <c r="BC175" s="10"/>
      <c r="BD175" s="10"/>
      <c r="BE175" s="53">
        <f>IF(N175="základní",J175,0)</f>
        <v>0</v>
      </c>
      <c r="BF175" s="53">
        <f>IF(N175="snížená",J175,0)</f>
        <v>5315.12</v>
      </c>
      <c r="BG175" s="53">
        <f>IF(N175="zákl. přenesená",J175,0)</f>
        <v>0</v>
      </c>
      <c r="BH175" s="53">
        <f>IF(N175="sníž. přenesená",J175,0)</f>
        <v>0</v>
      </c>
      <c r="BI175" s="53">
        <f>IF(N175="nulová",J175,0)</f>
        <v>0</v>
      </c>
      <c r="BJ175" t="s" s="158">
        <v>89</v>
      </c>
      <c r="BK175" s="53">
        <f>ROUND(I175*H175,2)</f>
        <v>5315.12</v>
      </c>
      <c r="BL175" t="s" s="158">
        <v>220</v>
      </c>
      <c r="BM175" t="s" s="199">
        <v>286</v>
      </c>
      <c r="BN175" s="12"/>
    </row>
    <row r="176" ht="12.95" customHeight="1">
      <c r="A176" s="13"/>
      <c r="B176" s="17"/>
      <c r="C176" s="70"/>
      <c r="D176" t="s" s="200">
        <v>146</v>
      </c>
      <c r="E176" s="240"/>
      <c r="F176" t="s" s="241">
        <v>287</v>
      </c>
      <c r="G176" s="70"/>
      <c r="H176" s="242">
        <v>4.582</v>
      </c>
      <c r="I176" s="70"/>
      <c r="J176" s="135"/>
      <c r="K176" s="136"/>
      <c r="L176" s="67"/>
      <c r="M176" s="72"/>
      <c r="N176" s="10"/>
      <c r="O176" s="10"/>
      <c r="P176" s="10"/>
      <c r="Q176" s="10"/>
      <c r="R176" s="10"/>
      <c r="S176" s="10"/>
      <c r="T176" s="75"/>
      <c r="U176" s="72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t="s" s="211">
        <v>146</v>
      </c>
      <c r="AU176" t="s" s="211">
        <v>89</v>
      </c>
      <c r="AV176" t="s" s="57">
        <v>89</v>
      </c>
      <c r="AW176" t="s" s="57">
        <v>33</v>
      </c>
      <c r="AX176" t="s" s="57">
        <v>79</v>
      </c>
      <c r="AY176" t="s" s="211">
        <v>136</v>
      </c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2"/>
    </row>
    <row r="177" ht="12.95" customHeight="1">
      <c r="A177" s="13"/>
      <c r="B177" s="17"/>
      <c r="C177" s="63"/>
      <c r="D177" t="s" s="207">
        <v>146</v>
      </c>
      <c r="E177" s="218"/>
      <c r="F177" t="s" s="219">
        <v>183</v>
      </c>
      <c r="G177" s="63"/>
      <c r="H177" s="210">
        <v>4.582</v>
      </c>
      <c r="I177" s="63"/>
      <c r="J177" s="133"/>
      <c r="K177" s="134"/>
      <c r="L177" s="67"/>
      <c r="M177" s="72"/>
      <c r="N177" s="10"/>
      <c r="O177" s="10"/>
      <c r="P177" s="10"/>
      <c r="Q177" s="10"/>
      <c r="R177" s="10"/>
      <c r="S177" s="10"/>
      <c r="T177" s="75"/>
      <c r="U177" s="72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t="s" s="220">
        <v>146</v>
      </c>
      <c r="AU177" t="s" s="220">
        <v>89</v>
      </c>
      <c r="AV177" t="s" s="57">
        <v>144</v>
      </c>
      <c r="AW177" t="s" s="57">
        <v>33</v>
      </c>
      <c r="AX177" t="s" s="57">
        <v>87</v>
      </c>
      <c r="AY177" t="s" s="220">
        <v>136</v>
      </c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2"/>
    </row>
    <row r="178" ht="24" customHeight="1">
      <c r="A178" s="13"/>
      <c r="B178" s="67"/>
      <c r="C178" t="s" s="188">
        <v>288</v>
      </c>
      <c r="D178" t="s" s="188">
        <v>139</v>
      </c>
      <c r="E178" t="s" s="189">
        <v>289</v>
      </c>
      <c r="F178" t="s" s="189">
        <v>290</v>
      </c>
      <c r="G178" t="s" s="190">
        <v>211</v>
      </c>
      <c r="H178" s="191">
        <v>2.881</v>
      </c>
      <c r="I178" s="192">
        <v>1580</v>
      </c>
      <c r="J178" s="193">
        <f>ROUND(I178*H178,2)</f>
        <v>4551.98</v>
      </c>
      <c r="K178" t="s" s="194">
        <v>143</v>
      </c>
      <c r="L178" s="67"/>
      <c r="M178" s="195"/>
      <c r="N178" t="s" s="196">
        <v>44</v>
      </c>
      <c r="O178" s="10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72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t="s" s="199">
        <v>220</v>
      </c>
      <c r="AS178" s="10"/>
      <c r="AT178" t="s" s="199">
        <v>139</v>
      </c>
      <c r="AU178" t="s" s="199">
        <v>89</v>
      </c>
      <c r="AV178" s="10"/>
      <c r="AW178" s="10"/>
      <c r="AX178" s="10"/>
      <c r="AY178" t="s" s="158">
        <v>136</v>
      </c>
      <c r="AZ178" s="10"/>
      <c r="BA178" s="10"/>
      <c r="BB178" s="10"/>
      <c r="BC178" s="10"/>
      <c r="BD178" s="10"/>
      <c r="BE178" s="53">
        <f>IF(N178="základní",J178,0)</f>
        <v>0</v>
      </c>
      <c r="BF178" s="53">
        <f>IF(N178="snížená",J178,0)</f>
        <v>4551.98</v>
      </c>
      <c r="BG178" s="53">
        <f>IF(N178="zákl. přenesená",J178,0)</f>
        <v>0</v>
      </c>
      <c r="BH178" s="53">
        <f>IF(N178="sníž. přenesená",J178,0)</f>
        <v>0</v>
      </c>
      <c r="BI178" s="53">
        <f>IF(N178="nulová",J178,0)</f>
        <v>0</v>
      </c>
      <c r="BJ178" t="s" s="158">
        <v>89</v>
      </c>
      <c r="BK178" s="53">
        <f>ROUND(I178*H178,2)</f>
        <v>4551.98</v>
      </c>
      <c r="BL178" t="s" s="158">
        <v>220</v>
      </c>
      <c r="BM178" t="s" s="199">
        <v>291</v>
      </c>
      <c r="BN178" s="12"/>
    </row>
    <row r="179" ht="24" customHeight="1">
      <c r="A179" s="13"/>
      <c r="B179" s="67"/>
      <c r="C179" t="s" s="188">
        <v>292</v>
      </c>
      <c r="D179" t="s" s="188">
        <v>139</v>
      </c>
      <c r="E179" t="s" s="189">
        <v>293</v>
      </c>
      <c r="F179" t="s" s="189">
        <v>294</v>
      </c>
      <c r="G179" t="s" s="190">
        <v>211</v>
      </c>
      <c r="H179" s="191">
        <v>2.881</v>
      </c>
      <c r="I179" s="192">
        <v>573</v>
      </c>
      <c r="J179" s="193">
        <f>ROUND(I179*H179,2)</f>
        <v>1650.81</v>
      </c>
      <c r="K179" t="s" s="194">
        <v>143</v>
      </c>
      <c r="L179" s="67"/>
      <c r="M179" s="195"/>
      <c r="N179" t="s" s="196">
        <v>44</v>
      </c>
      <c r="O179" s="10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72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t="s" s="199">
        <v>220</v>
      </c>
      <c r="AS179" s="10"/>
      <c r="AT179" t="s" s="199">
        <v>139</v>
      </c>
      <c r="AU179" t="s" s="199">
        <v>89</v>
      </c>
      <c r="AV179" s="10"/>
      <c r="AW179" s="10"/>
      <c r="AX179" s="10"/>
      <c r="AY179" t="s" s="158">
        <v>136</v>
      </c>
      <c r="AZ179" s="10"/>
      <c r="BA179" s="10"/>
      <c r="BB179" s="10"/>
      <c r="BC179" s="10"/>
      <c r="BD179" s="10"/>
      <c r="BE179" s="53">
        <f>IF(N179="základní",J179,0)</f>
        <v>0</v>
      </c>
      <c r="BF179" s="53">
        <f>IF(N179="snížená",J179,0)</f>
        <v>1650.81</v>
      </c>
      <c r="BG179" s="53">
        <f>IF(N179="zákl. přenesená",J179,0)</f>
        <v>0</v>
      </c>
      <c r="BH179" s="53">
        <f>IF(N179="sníž. přenesená",J179,0)</f>
        <v>0</v>
      </c>
      <c r="BI179" s="53">
        <f>IF(N179="nulová",J179,0)</f>
        <v>0</v>
      </c>
      <c r="BJ179" t="s" s="158">
        <v>89</v>
      </c>
      <c r="BK179" s="53">
        <f>ROUND(I179*H179,2)</f>
        <v>1650.81</v>
      </c>
      <c r="BL179" t="s" s="158">
        <v>220</v>
      </c>
      <c r="BM179" t="s" s="199">
        <v>295</v>
      </c>
      <c r="BN179" s="12"/>
    </row>
    <row r="180" ht="22.9" customHeight="1">
      <c r="A180" s="13"/>
      <c r="B180" s="17"/>
      <c r="C180" s="162"/>
      <c r="D180" t="s" s="212">
        <v>78</v>
      </c>
      <c r="E180" t="s" s="161">
        <v>296</v>
      </c>
      <c r="F180" t="s" s="161">
        <v>297</v>
      </c>
      <c r="G180" s="162"/>
      <c r="H180" s="162"/>
      <c r="I180" s="162"/>
      <c r="J180" s="213">
        <f>BK180</f>
        <v>53485.38</v>
      </c>
      <c r="K180" s="214"/>
      <c r="L180" s="67"/>
      <c r="M180" s="72"/>
      <c r="N180" s="10"/>
      <c r="O180" s="10"/>
      <c r="P180" s="181">
        <f>SUM(P181:P199)</f>
        <v>0</v>
      </c>
      <c r="Q180" s="10"/>
      <c r="R180" s="181">
        <f>SUM(R181:R199)</f>
        <v>0.63243668</v>
      </c>
      <c r="S180" s="10"/>
      <c r="T180" s="182">
        <f>SUM(T181:T199)</f>
        <v>0</v>
      </c>
      <c r="U180" s="72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t="s" s="178">
        <v>89</v>
      </c>
      <c r="AS180" s="10"/>
      <c r="AT180" t="s" s="183">
        <v>78</v>
      </c>
      <c r="AU180" t="s" s="183">
        <v>87</v>
      </c>
      <c r="AV180" s="10"/>
      <c r="AW180" s="10"/>
      <c r="AX180" s="10"/>
      <c r="AY180" t="s" s="178">
        <v>136</v>
      </c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84">
        <f>SUM(BK181:BK199)</f>
        <v>53485.38</v>
      </c>
      <c r="BL180" s="10"/>
      <c r="BM180" s="10"/>
      <c r="BN180" s="12"/>
    </row>
    <row r="181" ht="16.5" customHeight="1">
      <c r="A181" s="13"/>
      <c r="B181" s="67"/>
      <c r="C181" t="s" s="188">
        <v>298</v>
      </c>
      <c r="D181" t="s" s="188">
        <v>139</v>
      </c>
      <c r="E181" t="s" s="189">
        <v>299</v>
      </c>
      <c r="F181" t="s" s="189">
        <v>300</v>
      </c>
      <c r="G181" t="s" s="190">
        <v>142</v>
      </c>
      <c r="H181" s="191">
        <v>138.96</v>
      </c>
      <c r="I181" s="192">
        <v>248</v>
      </c>
      <c r="J181" s="193">
        <f>ROUND(I181*H181,2)</f>
        <v>34462.08</v>
      </c>
      <c r="K181" t="s" s="194">
        <v>143</v>
      </c>
      <c r="L181" s="67"/>
      <c r="M181" s="195"/>
      <c r="N181" t="s" s="196">
        <v>44</v>
      </c>
      <c r="O181" s="10"/>
      <c r="P181" s="197">
        <f>O181*H181</f>
        <v>0</v>
      </c>
      <c r="Q181" s="197">
        <v>0.00135</v>
      </c>
      <c r="R181" s="197">
        <f>Q181*H181</f>
        <v>0.187596</v>
      </c>
      <c r="S181" s="197">
        <v>0</v>
      </c>
      <c r="T181" s="198">
        <f>S181*H181</f>
        <v>0</v>
      </c>
      <c r="U181" s="72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t="s" s="199">
        <v>220</v>
      </c>
      <c r="AS181" s="10"/>
      <c r="AT181" t="s" s="199">
        <v>139</v>
      </c>
      <c r="AU181" t="s" s="199">
        <v>89</v>
      </c>
      <c r="AV181" s="10"/>
      <c r="AW181" s="10"/>
      <c r="AX181" s="10"/>
      <c r="AY181" t="s" s="158">
        <v>136</v>
      </c>
      <c r="AZ181" s="10"/>
      <c r="BA181" s="10"/>
      <c r="BB181" s="10"/>
      <c r="BC181" s="10"/>
      <c r="BD181" s="10"/>
      <c r="BE181" s="53">
        <f>IF(N181="základní",J181,0)</f>
        <v>0</v>
      </c>
      <c r="BF181" s="53">
        <f>IF(N181="snížená",J181,0)</f>
        <v>34462.08</v>
      </c>
      <c r="BG181" s="53">
        <f>IF(N181="zákl. přenesená",J181,0)</f>
        <v>0</v>
      </c>
      <c r="BH181" s="53">
        <f>IF(N181="sníž. přenesená",J181,0)</f>
        <v>0</v>
      </c>
      <c r="BI181" s="53">
        <f>IF(N181="nulová",J181,0)</f>
        <v>0</v>
      </c>
      <c r="BJ181" t="s" s="158">
        <v>89</v>
      </c>
      <c r="BK181" s="53">
        <f>ROUND(I181*H181,2)</f>
        <v>34462.08</v>
      </c>
      <c r="BL181" t="s" s="158">
        <v>220</v>
      </c>
      <c r="BM181" t="s" s="199">
        <v>301</v>
      </c>
      <c r="BN181" s="12"/>
    </row>
    <row r="182" ht="12.95" customHeight="1">
      <c r="A182" s="13"/>
      <c r="B182" s="17"/>
      <c r="C182" s="70"/>
      <c r="D182" t="s" s="200">
        <v>146</v>
      </c>
      <c r="E182" s="201"/>
      <c r="F182" t="s" s="202">
        <v>302</v>
      </c>
      <c r="G182" s="70"/>
      <c r="H182" s="201"/>
      <c r="I182" s="70"/>
      <c r="J182" s="135"/>
      <c r="K182" s="136"/>
      <c r="L182" s="67"/>
      <c r="M182" s="72"/>
      <c r="N182" s="10"/>
      <c r="O182" s="10"/>
      <c r="P182" s="10"/>
      <c r="Q182" s="10"/>
      <c r="R182" s="10"/>
      <c r="S182" s="10"/>
      <c r="T182" s="75"/>
      <c r="U182" s="72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t="s" s="203">
        <v>146</v>
      </c>
      <c r="AU182" t="s" s="203">
        <v>89</v>
      </c>
      <c r="AV182" t="s" s="57">
        <v>87</v>
      </c>
      <c r="AW182" t="s" s="57">
        <v>33</v>
      </c>
      <c r="AX182" t="s" s="57">
        <v>79</v>
      </c>
      <c r="AY182" t="s" s="203">
        <v>136</v>
      </c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2"/>
    </row>
    <row r="183" ht="12.95" customHeight="1">
      <c r="A183" s="13"/>
      <c r="B183" s="17"/>
      <c r="C183" s="10"/>
      <c r="D183" t="s" s="204">
        <v>146</v>
      </c>
      <c r="E183" s="205"/>
      <c r="F183" t="s" s="206">
        <v>303</v>
      </c>
      <c r="G183" s="10"/>
      <c r="H183" s="205"/>
      <c r="I183" s="10"/>
      <c r="J183" s="19"/>
      <c r="K183" s="125"/>
      <c r="L183" s="67"/>
      <c r="M183" s="72"/>
      <c r="N183" s="10"/>
      <c r="O183" s="10"/>
      <c r="P183" s="10"/>
      <c r="Q183" s="10"/>
      <c r="R183" s="10"/>
      <c r="S183" s="10"/>
      <c r="T183" s="75"/>
      <c r="U183" s="72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t="s" s="203">
        <v>146</v>
      </c>
      <c r="AU183" t="s" s="203">
        <v>89</v>
      </c>
      <c r="AV183" t="s" s="57">
        <v>87</v>
      </c>
      <c r="AW183" t="s" s="57">
        <v>33</v>
      </c>
      <c r="AX183" t="s" s="57">
        <v>79</v>
      </c>
      <c r="AY183" t="s" s="203">
        <v>136</v>
      </c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2"/>
    </row>
    <row r="184" ht="12.95" customHeight="1">
      <c r="A184" s="13"/>
      <c r="B184" s="17"/>
      <c r="C184" s="10"/>
      <c r="D184" t="s" s="204">
        <v>146</v>
      </c>
      <c r="E184" s="215"/>
      <c r="F184" t="s" s="216">
        <v>304</v>
      </c>
      <c r="G184" s="10"/>
      <c r="H184" s="217">
        <v>36</v>
      </c>
      <c r="I184" s="10"/>
      <c r="J184" s="19"/>
      <c r="K184" s="125"/>
      <c r="L184" s="67"/>
      <c r="M184" s="72"/>
      <c r="N184" s="10"/>
      <c r="O184" s="10"/>
      <c r="P184" s="10"/>
      <c r="Q184" s="10"/>
      <c r="R184" s="10"/>
      <c r="S184" s="10"/>
      <c r="T184" s="75"/>
      <c r="U184" s="72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t="s" s="211">
        <v>146</v>
      </c>
      <c r="AU184" t="s" s="211">
        <v>89</v>
      </c>
      <c r="AV184" t="s" s="57">
        <v>89</v>
      </c>
      <c r="AW184" t="s" s="57">
        <v>33</v>
      </c>
      <c r="AX184" t="s" s="57">
        <v>79</v>
      </c>
      <c r="AY184" t="s" s="211">
        <v>136</v>
      </c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2"/>
    </row>
    <row r="185" ht="12.95" customHeight="1">
      <c r="A185" s="13"/>
      <c r="B185" s="17"/>
      <c r="C185" s="10"/>
      <c r="D185" t="s" s="204">
        <v>146</v>
      </c>
      <c r="E185" s="215"/>
      <c r="F185" t="s" s="216">
        <v>305</v>
      </c>
      <c r="G185" s="10"/>
      <c r="H185" s="217">
        <v>102.96</v>
      </c>
      <c r="I185" s="10"/>
      <c r="J185" s="19"/>
      <c r="K185" s="125"/>
      <c r="L185" s="67"/>
      <c r="M185" s="72"/>
      <c r="N185" s="10"/>
      <c r="O185" s="10"/>
      <c r="P185" s="10"/>
      <c r="Q185" s="10"/>
      <c r="R185" s="10"/>
      <c r="S185" s="10"/>
      <c r="T185" s="75"/>
      <c r="U185" s="72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t="s" s="211">
        <v>146</v>
      </c>
      <c r="AU185" t="s" s="211">
        <v>89</v>
      </c>
      <c r="AV185" t="s" s="57">
        <v>89</v>
      </c>
      <c r="AW185" t="s" s="57">
        <v>33</v>
      </c>
      <c r="AX185" t="s" s="57">
        <v>79</v>
      </c>
      <c r="AY185" t="s" s="211">
        <v>136</v>
      </c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2"/>
    </row>
    <row r="186" ht="12.95" customHeight="1">
      <c r="A186" s="13"/>
      <c r="B186" s="17"/>
      <c r="C186" s="63"/>
      <c r="D186" t="s" s="207">
        <v>146</v>
      </c>
      <c r="E186" s="218"/>
      <c r="F186" t="s" s="219">
        <v>183</v>
      </c>
      <c r="G186" s="63"/>
      <c r="H186" s="210">
        <v>138.96</v>
      </c>
      <c r="I186" s="63"/>
      <c r="J186" s="133"/>
      <c r="K186" s="134"/>
      <c r="L186" s="67"/>
      <c r="M186" s="72"/>
      <c r="N186" s="10"/>
      <c r="O186" s="10"/>
      <c r="P186" s="10"/>
      <c r="Q186" s="10"/>
      <c r="R186" s="10"/>
      <c r="S186" s="10"/>
      <c r="T186" s="75"/>
      <c r="U186" s="72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t="s" s="220">
        <v>146</v>
      </c>
      <c r="AU186" t="s" s="220">
        <v>89</v>
      </c>
      <c r="AV186" t="s" s="57">
        <v>144</v>
      </c>
      <c r="AW186" t="s" s="57">
        <v>33</v>
      </c>
      <c r="AX186" t="s" s="57">
        <v>87</v>
      </c>
      <c r="AY186" t="s" s="220">
        <v>136</v>
      </c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2"/>
    </row>
    <row r="187" ht="24" customHeight="1">
      <c r="A187" s="13"/>
      <c r="B187" s="67"/>
      <c r="C187" t="s" s="188">
        <v>306</v>
      </c>
      <c r="D187" t="s" s="188">
        <v>139</v>
      </c>
      <c r="E187" t="s" s="189">
        <v>307</v>
      </c>
      <c r="F187" t="s" s="189">
        <v>308</v>
      </c>
      <c r="G187" t="s" s="190">
        <v>152</v>
      </c>
      <c r="H187" s="191">
        <v>27.792</v>
      </c>
      <c r="I187" s="192">
        <v>28.2</v>
      </c>
      <c r="J187" s="193">
        <f>ROUND(I187*H187,2)</f>
        <v>783.73</v>
      </c>
      <c r="K187" t="s" s="194">
        <v>143</v>
      </c>
      <c r="L187" s="67"/>
      <c r="M187" s="195"/>
      <c r="N187" t="s" s="196">
        <v>44</v>
      </c>
      <c r="O187" s="10"/>
      <c r="P187" s="197">
        <f>O187*H187</f>
        <v>0</v>
      </c>
      <c r="Q187" s="197">
        <v>0.0001</v>
      </c>
      <c r="R187" s="197">
        <f>Q187*H187</f>
        <v>0.0027792</v>
      </c>
      <c r="S187" s="197">
        <v>0</v>
      </c>
      <c r="T187" s="198">
        <f>S187*H187</f>
        <v>0</v>
      </c>
      <c r="U187" s="72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t="s" s="199">
        <v>220</v>
      </c>
      <c r="AS187" s="10"/>
      <c r="AT187" t="s" s="199">
        <v>139</v>
      </c>
      <c r="AU187" t="s" s="199">
        <v>89</v>
      </c>
      <c r="AV187" s="10"/>
      <c r="AW187" s="10"/>
      <c r="AX187" s="10"/>
      <c r="AY187" t="s" s="158">
        <v>136</v>
      </c>
      <c r="AZ187" s="10"/>
      <c r="BA187" s="10"/>
      <c r="BB187" s="10"/>
      <c r="BC187" s="10"/>
      <c r="BD187" s="10"/>
      <c r="BE187" s="53">
        <f>IF(N187="základní",J187,0)</f>
        <v>0</v>
      </c>
      <c r="BF187" s="53">
        <f>IF(N187="snížená",J187,0)</f>
        <v>783.73</v>
      </c>
      <c r="BG187" s="53">
        <f>IF(N187="zákl. přenesená",J187,0)</f>
        <v>0</v>
      </c>
      <c r="BH187" s="53">
        <f>IF(N187="sníž. přenesená",J187,0)</f>
        <v>0</v>
      </c>
      <c r="BI187" s="53">
        <f>IF(N187="nulová",J187,0)</f>
        <v>0</v>
      </c>
      <c r="BJ187" t="s" s="158">
        <v>89</v>
      </c>
      <c r="BK187" s="53">
        <f>ROUND(I187*H187,2)</f>
        <v>783.73</v>
      </c>
      <c r="BL187" t="s" s="158">
        <v>220</v>
      </c>
      <c r="BM187" t="s" s="199">
        <v>309</v>
      </c>
      <c r="BN187" s="12"/>
    </row>
    <row r="188" ht="12.95" customHeight="1">
      <c r="A188" s="13"/>
      <c r="B188" s="17"/>
      <c r="C188" s="162"/>
      <c r="D188" t="s" s="225">
        <v>146</v>
      </c>
      <c r="E188" s="226"/>
      <c r="F188" t="s" s="227">
        <v>310</v>
      </c>
      <c r="G188" s="162"/>
      <c r="H188" s="228">
        <v>27.792</v>
      </c>
      <c r="I188" s="162"/>
      <c r="J188" s="229"/>
      <c r="K188" s="214"/>
      <c r="L188" s="67"/>
      <c r="M188" s="72"/>
      <c r="N188" s="10"/>
      <c r="O188" s="10"/>
      <c r="P188" s="10"/>
      <c r="Q188" s="10"/>
      <c r="R188" s="10"/>
      <c r="S188" s="10"/>
      <c r="T188" s="75"/>
      <c r="U188" s="72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t="s" s="211">
        <v>146</v>
      </c>
      <c r="AU188" t="s" s="211">
        <v>89</v>
      </c>
      <c r="AV188" t="s" s="57">
        <v>89</v>
      </c>
      <c r="AW188" t="s" s="57">
        <v>33</v>
      </c>
      <c r="AX188" t="s" s="57">
        <v>87</v>
      </c>
      <c r="AY188" t="s" s="211">
        <v>136</v>
      </c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2"/>
    </row>
    <row r="189" ht="24" customHeight="1">
      <c r="A189" s="13"/>
      <c r="B189" s="67"/>
      <c r="C189" t="s" s="188">
        <v>311</v>
      </c>
      <c r="D189" t="s" s="188">
        <v>139</v>
      </c>
      <c r="E189" t="s" s="189">
        <v>312</v>
      </c>
      <c r="F189" t="s" s="189">
        <v>313</v>
      </c>
      <c r="G189" t="s" s="190">
        <v>152</v>
      </c>
      <c r="H189" s="191">
        <v>41.688</v>
      </c>
      <c r="I189" s="192">
        <v>27.1</v>
      </c>
      <c r="J189" s="193">
        <f>ROUND(I189*H189,2)</f>
        <v>1129.74</v>
      </c>
      <c r="K189" t="s" s="194">
        <v>143</v>
      </c>
      <c r="L189" s="67"/>
      <c r="M189" s="195"/>
      <c r="N189" t="s" s="196">
        <v>44</v>
      </c>
      <c r="O189" s="10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72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t="s" s="199">
        <v>220</v>
      </c>
      <c r="AS189" s="10"/>
      <c r="AT189" t="s" s="199">
        <v>139</v>
      </c>
      <c r="AU189" t="s" s="199">
        <v>89</v>
      </c>
      <c r="AV189" s="10"/>
      <c r="AW189" s="10"/>
      <c r="AX189" s="10"/>
      <c r="AY189" t="s" s="158">
        <v>136</v>
      </c>
      <c r="AZ189" s="10"/>
      <c r="BA189" s="10"/>
      <c r="BB189" s="10"/>
      <c r="BC189" s="10"/>
      <c r="BD189" s="10"/>
      <c r="BE189" s="53">
        <f>IF(N189="základní",J189,0)</f>
        <v>0</v>
      </c>
      <c r="BF189" s="53">
        <f>IF(N189="snížená",J189,0)</f>
        <v>1129.74</v>
      </c>
      <c r="BG189" s="53">
        <f>IF(N189="zákl. přenesená",J189,0)</f>
        <v>0</v>
      </c>
      <c r="BH189" s="53">
        <f>IF(N189="sníž. přenesená",J189,0)</f>
        <v>0</v>
      </c>
      <c r="BI189" s="53">
        <f>IF(N189="nulová",J189,0)</f>
        <v>0</v>
      </c>
      <c r="BJ189" t="s" s="158">
        <v>89</v>
      </c>
      <c r="BK189" s="53">
        <f>ROUND(I189*H189,2)</f>
        <v>1129.74</v>
      </c>
      <c r="BL189" t="s" s="158">
        <v>220</v>
      </c>
      <c r="BM189" t="s" s="199">
        <v>314</v>
      </c>
      <c r="BN189" s="12"/>
    </row>
    <row r="190" ht="12.95" customHeight="1">
      <c r="A190" s="13"/>
      <c r="B190" s="17"/>
      <c r="C190" s="162"/>
      <c r="D190" t="s" s="225">
        <v>146</v>
      </c>
      <c r="E190" s="226"/>
      <c r="F190" t="s" s="227">
        <v>315</v>
      </c>
      <c r="G190" s="162"/>
      <c r="H190" s="228">
        <v>41.688</v>
      </c>
      <c r="I190" s="162"/>
      <c r="J190" s="229"/>
      <c r="K190" s="214"/>
      <c r="L190" s="67"/>
      <c r="M190" s="72"/>
      <c r="N190" s="10"/>
      <c r="O190" s="10"/>
      <c r="P190" s="10"/>
      <c r="Q190" s="10"/>
      <c r="R190" s="10"/>
      <c r="S190" s="10"/>
      <c r="T190" s="75"/>
      <c r="U190" s="72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t="s" s="211">
        <v>146</v>
      </c>
      <c r="AU190" t="s" s="211">
        <v>89</v>
      </c>
      <c r="AV190" t="s" s="57">
        <v>89</v>
      </c>
      <c r="AW190" t="s" s="57">
        <v>33</v>
      </c>
      <c r="AX190" t="s" s="57">
        <v>87</v>
      </c>
      <c r="AY190" t="s" s="211">
        <v>136</v>
      </c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2"/>
    </row>
    <row r="191" ht="16.5" customHeight="1">
      <c r="A191" s="13"/>
      <c r="B191" s="67"/>
      <c r="C191" t="s" s="230">
        <v>316</v>
      </c>
      <c r="D191" t="s" s="230">
        <v>256</v>
      </c>
      <c r="E191" t="s" s="231">
        <v>317</v>
      </c>
      <c r="F191" t="s" s="231">
        <v>318</v>
      </c>
      <c r="G191" t="s" s="232">
        <v>152</v>
      </c>
      <c r="H191" s="233">
        <v>45.857</v>
      </c>
      <c r="I191" s="234">
        <v>27.1</v>
      </c>
      <c r="J191" s="235">
        <f>ROUND(I191*H191,2)</f>
        <v>1242.72</v>
      </c>
      <c r="K191" t="s" s="236">
        <v>143</v>
      </c>
      <c r="L191" s="237"/>
      <c r="M191" s="238"/>
      <c r="N191" t="s" s="239">
        <v>44</v>
      </c>
      <c r="O191" s="10"/>
      <c r="P191" s="197">
        <f>O191*H191</f>
        <v>0</v>
      </c>
      <c r="Q191" s="197">
        <v>0.00014</v>
      </c>
      <c r="R191" s="197">
        <f>Q191*H191</f>
        <v>0.00641998</v>
      </c>
      <c r="S191" s="197">
        <v>0</v>
      </c>
      <c r="T191" s="198">
        <f>S191*H191</f>
        <v>0</v>
      </c>
      <c r="U191" s="72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t="s" s="199">
        <v>260</v>
      </c>
      <c r="AS191" s="10"/>
      <c r="AT191" t="s" s="199">
        <v>256</v>
      </c>
      <c r="AU191" t="s" s="199">
        <v>89</v>
      </c>
      <c r="AV191" s="10"/>
      <c r="AW191" s="10"/>
      <c r="AX191" s="10"/>
      <c r="AY191" t="s" s="158">
        <v>136</v>
      </c>
      <c r="AZ191" s="10"/>
      <c r="BA191" s="10"/>
      <c r="BB191" s="10"/>
      <c r="BC191" s="10"/>
      <c r="BD191" s="10"/>
      <c r="BE191" s="53">
        <f>IF(N191="základní",J191,0)</f>
        <v>0</v>
      </c>
      <c r="BF191" s="53">
        <f>IF(N191="snížená",J191,0)</f>
        <v>1242.72</v>
      </c>
      <c r="BG191" s="53">
        <f>IF(N191="zákl. přenesená",J191,0)</f>
        <v>0</v>
      </c>
      <c r="BH191" s="53">
        <f>IF(N191="sníž. přenesená",J191,0)</f>
        <v>0</v>
      </c>
      <c r="BI191" s="53">
        <f>IF(N191="nulová",J191,0)</f>
        <v>0</v>
      </c>
      <c r="BJ191" t="s" s="158">
        <v>89</v>
      </c>
      <c r="BK191" s="53">
        <f>ROUND(I191*H191,2)</f>
        <v>1242.72</v>
      </c>
      <c r="BL191" t="s" s="158">
        <v>220</v>
      </c>
      <c r="BM191" t="s" s="199">
        <v>319</v>
      </c>
      <c r="BN191" s="12"/>
    </row>
    <row r="192" ht="12.95" customHeight="1">
      <c r="A192" s="13"/>
      <c r="B192" s="17"/>
      <c r="C192" s="162"/>
      <c r="D192" t="s" s="225">
        <v>146</v>
      </c>
      <c r="E192" s="226"/>
      <c r="F192" t="s" s="227">
        <v>320</v>
      </c>
      <c r="G192" s="162"/>
      <c r="H192" s="228">
        <v>45.857</v>
      </c>
      <c r="I192" s="162"/>
      <c r="J192" s="229"/>
      <c r="K192" s="214"/>
      <c r="L192" s="67"/>
      <c r="M192" s="72"/>
      <c r="N192" s="10"/>
      <c r="O192" s="10"/>
      <c r="P192" s="10"/>
      <c r="Q192" s="10"/>
      <c r="R192" s="10"/>
      <c r="S192" s="10"/>
      <c r="T192" s="75"/>
      <c r="U192" s="72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t="s" s="211">
        <v>146</v>
      </c>
      <c r="AU192" t="s" s="211">
        <v>89</v>
      </c>
      <c r="AV192" t="s" s="57">
        <v>89</v>
      </c>
      <c r="AW192" t="s" s="57">
        <v>33</v>
      </c>
      <c r="AX192" t="s" s="57">
        <v>87</v>
      </c>
      <c r="AY192" t="s" s="211">
        <v>136</v>
      </c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2"/>
    </row>
    <row r="193" ht="24" customHeight="1">
      <c r="A193" s="13"/>
      <c r="B193" s="67"/>
      <c r="C193" t="s" s="188">
        <v>321</v>
      </c>
      <c r="D193" t="s" s="188">
        <v>139</v>
      </c>
      <c r="E193" t="s" s="189">
        <v>322</v>
      </c>
      <c r="F193" t="s" s="189">
        <v>323</v>
      </c>
      <c r="G193" t="s" s="190">
        <v>152</v>
      </c>
      <c r="H193" s="191">
        <v>41.688</v>
      </c>
      <c r="I193" s="192">
        <v>40.2</v>
      </c>
      <c r="J193" s="193">
        <f>ROUND(I193*H193,2)</f>
        <v>1675.86</v>
      </c>
      <c r="K193" t="s" s="194">
        <v>143</v>
      </c>
      <c r="L193" s="67"/>
      <c r="M193" s="195"/>
      <c r="N193" t="s" s="196">
        <v>44</v>
      </c>
      <c r="O193" s="10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72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t="s" s="199">
        <v>220</v>
      </c>
      <c r="AS193" s="10"/>
      <c r="AT193" t="s" s="199">
        <v>139</v>
      </c>
      <c r="AU193" t="s" s="199">
        <v>89</v>
      </c>
      <c r="AV193" s="10"/>
      <c r="AW193" s="10"/>
      <c r="AX193" s="10"/>
      <c r="AY193" t="s" s="158">
        <v>136</v>
      </c>
      <c r="AZ193" s="10"/>
      <c r="BA193" s="10"/>
      <c r="BB193" s="10"/>
      <c r="BC193" s="10"/>
      <c r="BD193" s="10"/>
      <c r="BE193" s="53">
        <f>IF(N193="základní",J193,0)</f>
        <v>0</v>
      </c>
      <c r="BF193" s="53">
        <f>IF(N193="snížená",J193,0)</f>
        <v>1675.86</v>
      </c>
      <c r="BG193" s="53">
        <f>IF(N193="zákl. přenesená",J193,0)</f>
        <v>0</v>
      </c>
      <c r="BH193" s="53">
        <f>IF(N193="sníž. přenesená",J193,0)</f>
        <v>0</v>
      </c>
      <c r="BI193" s="53">
        <f>IF(N193="nulová",J193,0)</f>
        <v>0</v>
      </c>
      <c r="BJ193" t="s" s="158">
        <v>89</v>
      </c>
      <c r="BK193" s="53">
        <f>ROUND(I193*H193,2)</f>
        <v>1675.86</v>
      </c>
      <c r="BL193" t="s" s="158">
        <v>220</v>
      </c>
      <c r="BM193" t="s" s="199">
        <v>324</v>
      </c>
      <c r="BN193" s="12"/>
    </row>
    <row r="194" ht="12.95" customHeight="1">
      <c r="A194" s="13"/>
      <c r="B194" s="17"/>
      <c r="C194" s="70"/>
      <c r="D194" t="s" s="200">
        <v>146</v>
      </c>
      <c r="E194" s="201"/>
      <c r="F194" t="s" s="202">
        <v>325</v>
      </c>
      <c r="G194" s="70"/>
      <c r="H194" s="201"/>
      <c r="I194" s="70"/>
      <c r="J194" s="135"/>
      <c r="K194" s="136"/>
      <c r="L194" s="67"/>
      <c r="M194" s="72"/>
      <c r="N194" s="10"/>
      <c r="O194" s="10"/>
      <c r="P194" s="10"/>
      <c r="Q194" s="10"/>
      <c r="R194" s="10"/>
      <c r="S194" s="10"/>
      <c r="T194" s="75"/>
      <c r="U194" s="72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t="s" s="203">
        <v>146</v>
      </c>
      <c r="AU194" t="s" s="203">
        <v>89</v>
      </c>
      <c r="AV194" t="s" s="57">
        <v>87</v>
      </c>
      <c r="AW194" t="s" s="57">
        <v>33</v>
      </c>
      <c r="AX194" t="s" s="57">
        <v>79</v>
      </c>
      <c r="AY194" t="s" s="203">
        <v>136</v>
      </c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2"/>
    </row>
    <row r="195" ht="12.95" customHeight="1">
      <c r="A195" s="13"/>
      <c r="B195" s="17"/>
      <c r="C195" s="63"/>
      <c r="D195" t="s" s="207">
        <v>146</v>
      </c>
      <c r="E195" s="208"/>
      <c r="F195" t="s" s="209">
        <v>315</v>
      </c>
      <c r="G195" s="63"/>
      <c r="H195" s="210">
        <v>41.688</v>
      </c>
      <c r="I195" s="63"/>
      <c r="J195" s="133"/>
      <c r="K195" s="134"/>
      <c r="L195" s="67"/>
      <c r="M195" s="72"/>
      <c r="N195" s="10"/>
      <c r="O195" s="10"/>
      <c r="P195" s="10"/>
      <c r="Q195" s="10"/>
      <c r="R195" s="10"/>
      <c r="S195" s="10"/>
      <c r="T195" s="75"/>
      <c r="U195" s="72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t="s" s="211">
        <v>146</v>
      </c>
      <c r="AU195" t="s" s="211">
        <v>89</v>
      </c>
      <c r="AV195" t="s" s="57">
        <v>89</v>
      </c>
      <c r="AW195" t="s" s="57">
        <v>33</v>
      </c>
      <c r="AX195" t="s" s="57">
        <v>87</v>
      </c>
      <c r="AY195" t="s" s="211">
        <v>136</v>
      </c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2"/>
    </row>
    <row r="196" ht="16.5" customHeight="1">
      <c r="A196" s="13"/>
      <c r="B196" s="67"/>
      <c r="C196" t="s" s="230">
        <v>326</v>
      </c>
      <c r="D196" t="s" s="230">
        <v>256</v>
      </c>
      <c r="E196" t="s" s="231">
        <v>327</v>
      </c>
      <c r="F196" t="s" s="231">
        <v>328</v>
      </c>
      <c r="G196" t="s" s="232">
        <v>152</v>
      </c>
      <c r="H196" s="233">
        <v>45.857</v>
      </c>
      <c r="I196" s="234">
        <v>282</v>
      </c>
      <c r="J196" s="235">
        <f>ROUND(I196*H196,2)</f>
        <v>12931.67</v>
      </c>
      <c r="K196" t="s" s="236">
        <v>143</v>
      </c>
      <c r="L196" s="237"/>
      <c r="M196" s="238"/>
      <c r="N196" t="s" s="239">
        <v>44</v>
      </c>
      <c r="O196" s="10"/>
      <c r="P196" s="197">
        <f>O196*H196</f>
        <v>0</v>
      </c>
      <c r="Q196" s="197">
        <v>0.0095</v>
      </c>
      <c r="R196" s="197">
        <f>Q196*H196</f>
        <v>0.4356415</v>
      </c>
      <c r="S196" s="197">
        <v>0</v>
      </c>
      <c r="T196" s="198">
        <f>S196*H196</f>
        <v>0</v>
      </c>
      <c r="U196" s="72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t="s" s="199">
        <v>260</v>
      </c>
      <c r="AS196" s="10"/>
      <c r="AT196" t="s" s="199">
        <v>256</v>
      </c>
      <c r="AU196" t="s" s="199">
        <v>89</v>
      </c>
      <c r="AV196" s="10"/>
      <c r="AW196" s="10"/>
      <c r="AX196" s="10"/>
      <c r="AY196" t="s" s="158">
        <v>136</v>
      </c>
      <c r="AZ196" s="10"/>
      <c r="BA196" s="10"/>
      <c r="BB196" s="10"/>
      <c r="BC196" s="10"/>
      <c r="BD196" s="10"/>
      <c r="BE196" s="53">
        <f>IF(N196="základní",J196,0)</f>
        <v>0</v>
      </c>
      <c r="BF196" s="53">
        <f>IF(N196="snížená",J196,0)</f>
        <v>12931.67</v>
      </c>
      <c r="BG196" s="53">
        <f>IF(N196="zákl. přenesená",J196,0)</f>
        <v>0</v>
      </c>
      <c r="BH196" s="53">
        <f>IF(N196="sníž. přenesená",J196,0)</f>
        <v>0</v>
      </c>
      <c r="BI196" s="53">
        <f>IF(N196="nulová",J196,0)</f>
        <v>0</v>
      </c>
      <c r="BJ196" t="s" s="158">
        <v>89</v>
      </c>
      <c r="BK196" s="53">
        <f>ROUND(I196*H196,2)</f>
        <v>12931.67</v>
      </c>
      <c r="BL196" t="s" s="158">
        <v>220</v>
      </c>
      <c r="BM196" t="s" s="199">
        <v>329</v>
      </c>
      <c r="BN196" s="12"/>
    </row>
    <row r="197" ht="12.95" customHeight="1">
      <c r="A197" s="13"/>
      <c r="B197" s="17"/>
      <c r="C197" s="162"/>
      <c r="D197" t="s" s="225">
        <v>146</v>
      </c>
      <c r="E197" s="226"/>
      <c r="F197" t="s" s="227">
        <v>320</v>
      </c>
      <c r="G197" s="162"/>
      <c r="H197" s="228">
        <v>45.857</v>
      </c>
      <c r="I197" s="162"/>
      <c r="J197" s="229"/>
      <c r="K197" s="214"/>
      <c r="L197" s="67"/>
      <c r="M197" s="72"/>
      <c r="N197" s="10"/>
      <c r="O197" s="10"/>
      <c r="P197" s="10"/>
      <c r="Q197" s="10"/>
      <c r="R197" s="10"/>
      <c r="S197" s="10"/>
      <c r="T197" s="75"/>
      <c r="U197" s="72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t="s" s="211">
        <v>146</v>
      </c>
      <c r="AU197" t="s" s="211">
        <v>89</v>
      </c>
      <c r="AV197" t="s" s="57">
        <v>89</v>
      </c>
      <c r="AW197" t="s" s="57">
        <v>33</v>
      </c>
      <c r="AX197" t="s" s="57">
        <v>87</v>
      </c>
      <c r="AY197" t="s" s="211">
        <v>136</v>
      </c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2"/>
    </row>
    <row r="198" ht="24" customHeight="1">
      <c r="A198" s="13"/>
      <c r="B198" s="67"/>
      <c r="C198" t="s" s="188">
        <v>330</v>
      </c>
      <c r="D198" t="s" s="188">
        <v>139</v>
      </c>
      <c r="E198" t="s" s="189">
        <v>331</v>
      </c>
      <c r="F198" t="s" s="189">
        <v>332</v>
      </c>
      <c r="G198" t="s" s="190">
        <v>211</v>
      </c>
      <c r="H198" s="191">
        <v>0.632</v>
      </c>
      <c r="I198" s="192">
        <v>1420</v>
      </c>
      <c r="J198" s="193">
        <f>ROUND(I198*H198,2)</f>
        <v>897.4400000000001</v>
      </c>
      <c r="K198" t="s" s="194">
        <v>143</v>
      </c>
      <c r="L198" s="67"/>
      <c r="M198" s="195"/>
      <c r="N198" t="s" s="196">
        <v>44</v>
      </c>
      <c r="O198" s="10"/>
      <c r="P198" s="197">
        <f>O198*H198</f>
        <v>0</v>
      </c>
      <c r="Q198" s="197">
        <v>0</v>
      </c>
      <c r="R198" s="197">
        <f>Q198*H198</f>
        <v>0</v>
      </c>
      <c r="S198" s="197">
        <v>0</v>
      </c>
      <c r="T198" s="198">
        <f>S198*H198</f>
        <v>0</v>
      </c>
      <c r="U198" s="72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t="s" s="199">
        <v>220</v>
      </c>
      <c r="AS198" s="10"/>
      <c r="AT198" t="s" s="199">
        <v>139</v>
      </c>
      <c r="AU198" t="s" s="199">
        <v>89</v>
      </c>
      <c r="AV198" s="10"/>
      <c r="AW198" s="10"/>
      <c r="AX198" s="10"/>
      <c r="AY198" t="s" s="158">
        <v>136</v>
      </c>
      <c r="AZ198" s="10"/>
      <c r="BA198" s="10"/>
      <c r="BB198" s="10"/>
      <c r="BC198" s="10"/>
      <c r="BD198" s="10"/>
      <c r="BE198" s="53">
        <f>IF(N198="základní",J198,0)</f>
        <v>0</v>
      </c>
      <c r="BF198" s="53">
        <f>IF(N198="snížená",J198,0)</f>
        <v>897.4400000000001</v>
      </c>
      <c r="BG198" s="53">
        <f>IF(N198="zákl. přenesená",J198,0)</f>
        <v>0</v>
      </c>
      <c r="BH198" s="53">
        <f>IF(N198="sníž. přenesená",J198,0)</f>
        <v>0</v>
      </c>
      <c r="BI198" s="53">
        <f>IF(N198="nulová",J198,0)</f>
        <v>0</v>
      </c>
      <c r="BJ198" t="s" s="158">
        <v>89</v>
      </c>
      <c r="BK198" s="53">
        <f>ROUND(I198*H198,2)</f>
        <v>897.4400000000001</v>
      </c>
      <c r="BL198" t="s" s="158">
        <v>220</v>
      </c>
      <c r="BM198" t="s" s="199">
        <v>333</v>
      </c>
      <c r="BN198" s="12"/>
    </row>
    <row r="199" ht="24" customHeight="1">
      <c r="A199" s="13"/>
      <c r="B199" s="67"/>
      <c r="C199" t="s" s="188">
        <v>260</v>
      </c>
      <c r="D199" t="s" s="188">
        <v>139</v>
      </c>
      <c r="E199" t="s" s="189">
        <v>334</v>
      </c>
      <c r="F199" t="s" s="189">
        <v>335</v>
      </c>
      <c r="G199" t="s" s="190">
        <v>211</v>
      </c>
      <c r="H199" s="191">
        <v>0.632</v>
      </c>
      <c r="I199" s="192">
        <v>573</v>
      </c>
      <c r="J199" s="193">
        <f>ROUND(I199*H199,2)</f>
        <v>362.14</v>
      </c>
      <c r="K199" t="s" s="194">
        <v>143</v>
      </c>
      <c r="L199" s="67"/>
      <c r="M199" s="195"/>
      <c r="N199" t="s" s="196">
        <v>44</v>
      </c>
      <c r="O199" s="10"/>
      <c r="P199" s="197">
        <f>O199*H199</f>
        <v>0</v>
      </c>
      <c r="Q199" s="197">
        <v>0</v>
      </c>
      <c r="R199" s="197">
        <f>Q199*H199</f>
        <v>0</v>
      </c>
      <c r="S199" s="197">
        <v>0</v>
      </c>
      <c r="T199" s="198">
        <f>S199*H199</f>
        <v>0</v>
      </c>
      <c r="U199" s="72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t="s" s="199">
        <v>220</v>
      </c>
      <c r="AS199" s="10"/>
      <c r="AT199" t="s" s="199">
        <v>139</v>
      </c>
      <c r="AU199" t="s" s="199">
        <v>89</v>
      </c>
      <c r="AV199" s="10"/>
      <c r="AW199" s="10"/>
      <c r="AX199" s="10"/>
      <c r="AY199" t="s" s="158">
        <v>136</v>
      </c>
      <c r="AZ199" s="10"/>
      <c r="BA199" s="10"/>
      <c r="BB199" s="10"/>
      <c r="BC199" s="10"/>
      <c r="BD199" s="10"/>
      <c r="BE199" s="53">
        <f>IF(N199="základní",J199,0)</f>
        <v>0</v>
      </c>
      <c r="BF199" s="53">
        <f>IF(N199="snížená",J199,0)</f>
        <v>362.14</v>
      </c>
      <c r="BG199" s="53">
        <f>IF(N199="zákl. přenesená",J199,0)</f>
        <v>0</v>
      </c>
      <c r="BH199" s="53">
        <f>IF(N199="sníž. přenesená",J199,0)</f>
        <v>0</v>
      </c>
      <c r="BI199" s="53">
        <f>IF(N199="nulová",J199,0)</f>
        <v>0</v>
      </c>
      <c r="BJ199" t="s" s="158">
        <v>89</v>
      </c>
      <c r="BK199" s="53">
        <f>ROUND(I199*H199,2)</f>
        <v>362.14</v>
      </c>
      <c r="BL199" t="s" s="158">
        <v>220</v>
      </c>
      <c r="BM199" t="s" s="199">
        <v>336</v>
      </c>
      <c r="BN199" s="12"/>
    </row>
    <row r="200" ht="22.9" customHeight="1">
      <c r="A200" s="13"/>
      <c r="B200" s="17"/>
      <c r="C200" s="162"/>
      <c r="D200" t="s" s="212">
        <v>78</v>
      </c>
      <c r="E200" t="s" s="161">
        <v>337</v>
      </c>
      <c r="F200" t="s" s="161">
        <v>338</v>
      </c>
      <c r="G200" s="162"/>
      <c r="H200" s="162"/>
      <c r="I200" s="162"/>
      <c r="J200" s="213">
        <f>BK200</f>
        <v>200695.92</v>
      </c>
      <c r="K200" s="214"/>
      <c r="L200" s="67"/>
      <c r="M200" s="72"/>
      <c r="N200" s="10"/>
      <c r="O200" s="10"/>
      <c r="P200" s="181">
        <f>SUM(P201:P272)</f>
        <v>0</v>
      </c>
      <c r="Q200" s="10"/>
      <c r="R200" s="181">
        <f>SUM(R201:R272)</f>
        <v>0.3429685</v>
      </c>
      <c r="S200" s="10"/>
      <c r="T200" s="182">
        <f>SUM(T201:T272)</f>
        <v>0.2322579</v>
      </c>
      <c r="U200" s="72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t="s" s="178">
        <v>89</v>
      </c>
      <c r="AS200" s="10"/>
      <c r="AT200" t="s" s="183">
        <v>78</v>
      </c>
      <c r="AU200" t="s" s="183">
        <v>87</v>
      </c>
      <c r="AV200" s="10"/>
      <c r="AW200" s="10"/>
      <c r="AX200" s="10"/>
      <c r="AY200" t="s" s="178">
        <v>136</v>
      </c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84">
        <f>SUM(BK201:BK272)</f>
        <v>200695.92</v>
      </c>
      <c r="BL200" s="10"/>
      <c r="BM200" s="10"/>
      <c r="BN200" s="12"/>
    </row>
    <row r="201" ht="16.5" customHeight="1">
      <c r="A201" s="13"/>
      <c r="B201" s="67"/>
      <c r="C201" t="s" s="188">
        <v>339</v>
      </c>
      <c r="D201" t="s" s="188">
        <v>139</v>
      </c>
      <c r="E201" t="s" s="189">
        <v>340</v>
      </c>
      <c r="F201" t="s" s="189">
        <v>341</v>
      </c>
      <c r="G201" t="s" s="190">
        <v>142</v>
      </c>
      <c r="H201" s="191">
        <v>88.67</v>
      </c>
      <c r="I201" s="192">
        <v>56.4</v>
      </c>
      <c r="J201" s="193">
        <f>ROUND(I201*H201,2)</f>
        <v>5000.99</v>
      </c>
      <c r="K201" t="s" s="194">
        <v>143</v>
      </c>
      <c r="L201" s="67"/>
      <c r="M201" s="195"/>
      <c r="N201" t="s" s="196">
        <v>44</v>
      </c>
      <c r="O201" s="10"/>
      <c r="P201" s="197">
        <f>O201*H201</f>
        <v>0</v>
      </c>
      <c r="Q201" s="197">
        <v>0</v>
      </c>
      <c r="R201" s="197">
        <f>Q201*H201</f>
        <v>0</v>
      </c>
      <c r="S201" s="197">
        <v>0.00177</v>
      </c>
      <c r="T201" s="198">
        <f>S201*H201</f>
        <v>0.1569459</v>
      </c>
      <c r="U201" s="72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t="s" s="199">
        <v>220</v>
      </c>
      <c r="AS201" s="10"/>
      <c r="AT201" t="s" s="199">
        <v>139</v>
      </c>
      <c r="AU201" t="s" s="199">
        <v>89</v>
      </c>
      <c r="AV201" s="10"/>
      <c r="AW201" s="10"/>
      <c r="AX201" s="10"/>
      <c r="AY201" t="s" s="158">
        <v>136</v>
      </c>
      <c r="AZ201" s="10"/>
      <c r="BA201" s="10"/>
      <c r="BB201" s="10"/>
      <c r="BC201" s="10"/>
      <c r="BD201" s="10"/>
      <c r="BE201" s="53">
        <f>IF(N201="základní",J201,0)</f>
        <v>0</v>
      </c>
      <c r="BF201" s="53">
        <f>IF(N201="snížená",J201,0)</f>
        <v>5000.99</v>
      </c>
      <c r="BG201" s="53">
        <f>IF(N201="zákl. přenesená",J201,0)</f>
        <v>0</v>
      </c>
      <c r="BH201" s="53">
        <f>IF(N201="sníž. přenesená",J201,0)</f>
        <v>0</v>
      </c>
      <c r="BI201" s="53">
        <f>IF(N201="nulová",J201,0)</f>
        <v>0</v>
      </c>
      <c r="BJ201" t="s" s="158">
        <v>89</v>
      </c>
      <c r="BK201" s="53">
        <f>ROUND(I201*H201,2)</f>
        <v>5000.99</v>
      </c>
      <c r="BL201" t="s" s="158">
        <v>220</v>
      </c>
      <c r="BM201" t="s" s="199">
        <v>342</v>
      </c>
      <c r="BN201" s="12"/>
    </row>
    <row r="202" ht="12.95" customHeight="1">
      <c r="A202" s="13"/>
      <c r="B202" s="17"/>
      <c r="C202" s="70"/>
      <c r="D202" t="s" s="200">
        <v>146</v>
      </c>
      <c r="E202" s="201"/>
      <c r="F202" t="s" s="202">
        <v>343</v>
      </c>
      <c r="G202" s="70"/>
      <c r="H202" s="201"/>
      <c r="I202" s="70"/>
      <c r="J202" s="135"/>
      <c r="K202" s="136"/>
      <c r="L202" s="67"/>
      <c r="M202" s="72"/>
      <c r="N202" s="10"/>
      <c r="O202" s="10"/>
      <c r="P202" s="10"/>
      <c r="Q202" s="10"/>
      <c r="R202" s="10"/>
      <c r="S202" s="10"/>
      <c r="T202" s="75"/>
      <c r="U202" s="72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t="s" s="203">
        <v>146</v>
      </c>
      <c r="AU202" t="s" s="203">
        <v>89</v>
      </c>
      <c r="AV202" t="s" s="57">
        <v>87</v>
      </c>
      <c r="AW202" t="s" s="57">
        <v>33</v>
      </c>
      <c r="AX202" t="s" s="57">
        <v>79</v>
      </c>
      <c r="AY202" t="s" s="203">
        <v>136</v>
      </c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2"/>
    </row>
    <row r="203" ht="12.95" customHeight="1">
      <c r="A203" s="13"/>
      <c r="B203" s="17"/>
      <c r="C203" s="10"/>
      <c r="D203" t="s" s="204">
        <v>146</v>
      </c>
      <c r="E203" s="205"/>
      <c r="F203" t="s" s="206">
        <v>148</v>
      </c>
      <c r="G203" s="10"/>
      <c r="H203" s="205"/>
      <c r="I203" s="10"/>
      <c r="J203" s="19"/>
      <c r="K203" s="125"/>
      <c r="L203" s="67"/>
      <c r="M203" s="72"/>
      <c r="N203" s="10"/>
      <c r="O203" s="10"/>
      <c r="P203" s="10"/>
      <c r="Q203" s="10"/>
      <c r="R203" s="10"/>
      <c r="S203" s="10"/>
      <c r="T203" s="75"/>
      <c r="U203" s="72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t="s" s="203">
        <v>146</v>
      </c>
      <c r="AU203" t="s" s="203">
        <v>89</v>
      </c>
      <c r="AV203" t="s" s="57">
        <v>87</v>
      </c>
      <c r="AW203" t="s" s="57">
        <v>33</v>
      </c>
      <c r="AX203" t="s" s="57">
        <v>79</v>
      </c>
      <c r="AY203" t="s" s="203">
        <v>136</v>
      </c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2"/>
    </row>
    <row r="204" ht="12.95" customHeight="1">
      <c r="A204" s="13"/>
      <c r="B204" s="17"/>
      <c r="C204" s="10"/>
      <c r="D204" t="s" s="204">
        <v>146</v>
      </c>
      <c r="E204" s="205"/>
      <c r="F204" t="s" s="206">
        <v>344</v>
      </c>
      <c r="G204" s="10"/>
      <c r="H204" s="205"/>
      <c r="I204" s="10"/>
      <c r="J204" s="19"/>
      <c r="K204" s="125"/>
      <c r="L204" s="67"/>
      <c r="M204" s="72"/>
      <c r="N204" s="10"/>
      <c r="O204" s="10"/>
      <c r="P204" s="10"/>
      <c r="Q204" s="10"/>
      <c r="R204" s="10"/>
      <c r="S204" s="10"/>
      <c r="T204" s="75"/>
      <c r="U204" s="72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t="s" s="203">
        <v>146</v>
      </c>
      <c r="AU204" t="s" s="203">
        <v>89</v>
      </c>
      <c r="AV204" t="s" s="57">
        <v>87</v>
      </c>
      <c r="AW204" t="s" s="57">
        <v>33</v>
      </c>
      <c r="AX204" t="s" s="57">
        <v>79</v>
      </c>
      <c r="AY204" t="s" s="203">
        <v>136</v>
      </c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2"/>
    </row>
    <row r="205" ht="12.95" customHeight="1">
      <c r="A205" s="13"/>
      <c r="B205" s="17"/>
      <c r="C205" s="63"/>
      <c r="D205" t="s" s="207">
        <v>146</v>
      </c>
      <c r="E205" s="208"/>
      <c r="F205" t="s" s="209">
        <v>345</v>
      </c>
      <c r="G205" s="63"/>
      <c r="H205" s="210">
        <v>88.67</v>
      </c>
      <c r="I205" s="63"/>
      <c r="J205" s="133"/>
      <c r="K205" s="134"/>
      <c r="L205" s="67"/>
      <c r="M205" s="72"/>
      <c r="N205" s="10"/>
      <c r="O205" s="10"/>
      <c r="P205" s="10"/>
      <c r="Q205" s="10"/>
      <c r="R205" s="10"/>
      <c r="S205" s="10"/>
      <c r="T205" s="75"/>
      <c r="U205" s="72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t="s" s="211">
        <v>146</v>
      </c>
      <c r="AU205" t="s" s="211">
        <v>89</v>
      </c>
      <c r="AV205" t="s" s="57">
        <v>89</v>
      </c>
      <c r="AW205" t="s" s="57">
        <v>33</v>
      </c>
      <c r="AX205" t="s" s="57">
        <v>87</v>
      </c>
      <c r="AY205" t="s" s="211">
        <v>136</v>
      </c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2"/>
    </row>
    <row r="206" ht="16.5" customHeight="1">
      <c r="A206" s="13"/>
      <c r="B206" s="67"/>
      <c r="C206" t="s" s="188">
        <v>346</v>
      </c>
      <c r="D206" t="s" s="188">
        <v>139</v>
      </c>
      <c r="E206" t="s" s="189">
        <v>347</v>
      </c>
      <c r="F206" t="s" s="189">
        <v>348</v>
      </c>
      <c r="G206" t="s" s="190">
        <v>142</v>
      </c>
      <c r="H206" s="191">
        <v>15.2</v>
      </c>
      <c r="I206" s="192">
        <v>69.2</v>
      </c>
      <c r="J206" s="193">
        <f>ROUND(I206*H206,2)</f>
        <v>1051.84</v>
      </c>
      <c r="K206" t="s" s="194">
        <v>143</v>
      </c>
      <c r="L206" s="67"/>
      <c r="M206" s="195"/>
      <c r="N206" t="s" s="196">
        <v>44</v>
      </c>
      <c r="O206" s="10"/>
      <c r="P206" s="197">
        <f>O206*H206</f>
        <v>0</v>
      </c>
      <c r="Q206" s="197">
        <v>0</v>
      </c>
      <c r="R206" s="197">
        <f>Q206*H206</f>
        <v>0</v>
      </c>
      <c r="S206" s="197">
        <v>0.00175</v>
      </c>
      <c r="T206" s="198">
        <f>S206*H206</f>
        <v>0.0266</v>
      </c>
      <c r="U206" s="72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t="s" s="199">
        <v>220</v>
      </c>
      <c r="AS206" s="10"/>
      <c r="AT206" t="s" s="199">
        <v>139</v>
      </c>
      <c r="AU206" t="s" s="199">
        <v>89</v>
      </c>
      <c r="AV206" s="10"/>
      <c r="AW206" s="10"/>
      <c r="AX206" s="10"/>
      <c r="AY206" t="s" s="158">
        <v>136</v>
      </c>
      <c r="AZ206" s="10"/>
      <c r="BA206" s="10"/>
      <c r="BB206" s="10"/>
      <c r="BC206" s="10"/>
      <c r="BD206" s="10"/>
      <c r="BE206" s="53">
        <f>IF(N206="základní",J206,0)</f>
        <v>0</v>
      </c>
      <c r="BF206" s="53">
        <f>IF(N206="snížená",J206,0)</f>
        <v>1051.84</v>
      </c>
      <c r="BG206" s="53">
        <f>IF(N206="zákl. přenesená",J206,0)</f>
        <v>0</v>
      </c>
      <c r="BH206" s="53">
        <f>IF(N206="sníž. přenesená",J206,0)</f>
        <v>0</v>
      </c>
      <c r="BI206" s="53">
        <f>IF(N206="nulová",J206,0)</f>
        <v>0</v>
      </c>
      <c r="BJ206" t="s" s="158">
        <v>89</v>
      </c>
      <c r="BK206" s="53">
        <f>ROUND(I206*H206,2)</f>
        <v>1051.84</v>
      </c>
      <c r="BL206" t="s" s="158">
        <v>220</v>
      </c>
      <c r="BM206" t="s" s="199">
        <v>349</v>
      </c>
      <c r="BN206" s="12"/>
    </row>
    <row r="207" ht="12.95" customHeight="1">
      <c r="A207" s="13"/>
      <c r="B207" s="17"/>
      <c r="C207" s="70"/>
      <c r="D207" t="s" s="200">
        <v>146</v>
      </c>
      <c r="E207" s="201"/>
      <c r="F207" t="s" s="202">
        <v>350</v>
      </c>
      <c r="G207" s="70"/>
      <c r="H207" s="201"/>
      <c r="I207" s="70"/>
      <c r="J207" s="135"/>
      <c r="K207" s="136"/>
      <c r="L207" s="67"/>
      <c r="M207" s="72"/>
      <c r="N207" s="10"/>
      <c r="O207" s="10"/>
      <c r="P207" s="10"/>
      <c r="Q207" s="10"/>
      <c r="R207" s="10"/>
      <c r="S207" s="10"/>
      <c r="T207" s="75"/>
      <c r="U207" s="72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t="s" s="203">
        <v>146</v>
      </c>
      <c r="AU207" t="s" s="203">
        <v>89</v>
      </c>
      <c r="AV207" t="s" s="57">
        <v>87</v>
      </c>
      <c r="AW207" t="s" s="57">
        <v>33</v>
      </c>
      <c r="AX207" t="s" s="57">
        <v>79</v>
      </c>
      <c r="AY207" t="s" s="203">
        <v>136</v>
      </c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2"/>
    </row>
    <row r="208" ht="12.95" customHeight="1">
      <c r="A208" s="13"/>
      <c r="B208" s="17"/>
      <c r="C208" s="63"/>
      <c r="D208" t="s" s="207">
        <v>146</v>
      </c>
      <c r="E208" s="208"/>
      <c r="F208" t="s" s="209">
        <v>149</v>
      </c>
      <c r="G208" s="63"/>
      <c r="H208" s="210">
        <v>15.2</v>
      </c>
      <c r="I208" s="63"/>
      <c r="J208" s="133"/>
      <c r="K208" s="134"/>
      <c r="L208" s="67"/>
      <c r="M208" s="72"/>
      <c r="N208" s="10"/>
      <c r="O208" s="10"/>
      <c r="P208" s="10"/>
      <c r="Q208" s="10"/>
      <c r="R208" s="10"/>
      <c r="S208" s="10"/>
      <c r="T208" s="75"/>
      <c r="U208" s="72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t="s" s="211">
        <v>146</v>
      </c>
      <c r="AU208" t="s" s="211">
        <v>89</v>
      </c>
      <c r="AV208" t="s" s="57">
        <v>89</v>
      </c>
      <c r="AW208" t="s" s="57">
        <v>33</v>
      </c>
      <c r="AX208" t="s" s="57">
        <v>87</v>
      </c>
      <c r="AY208" t="s" s="211">
        <v>136</v>
      </c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2"/>
    </row>
    <row r="209" ht="16.5" customHeight="1">
      <c r="A209" s="13"/>
      <c r="B209" s="67"/>
      <c r="C209" t="s" s="188">
        <v>351</v>
      </c>
      <c r="D209" t="s" s="188">
        <v>139</v>
      </c>
      <c r="E209" t="s" s="189">
        <v>352</v>
      </c>
      <c r="F209" t="s" s="189">
        <v>353</v>
      </c>
      <c r="G209" t="s" s="190">
        <v>142</v>
      </c>
      <c r="H209" s="191">
        <v>15.2</v>
      </c>
      <c r="I209" s="192">
        <v>166</v>
      </c>
      <c r="J209" s="193">
        <f>ROUND(I209*H209,2)</f>
        <v>2523.2</v>
      </c>
      <c r="K209" t="s" s="194">
        <v>143</v>
      </c>
      <c r="L209" s="67"/>
      <c r="M209" s="195"/>
      <c r="N209" t="s" s="196">
        <v>44</v>
      </c>
      <c r="O209" s="10"/>
      <c r="P209" s="197">
        <f>O209*H209</f>
        <v>0</v>
      </c>
      <c r="Q209" s="197">
        <v>0</v>
      </c>
      <c r="R209" s="197">
        <f>Q209*H209</f>
        <v>0</v>
      </c>
      <c r="S209" s="197">
        <v>0.00191</v>
      </c>
      <c r="T209" s="198">
        <f>S209*H209</f>
        <v>0.029032</v>
      </c>
      <c r="U209" s="72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t="s" s="199">
        <v>220</v>
      </c>
      <c r="AS209" s="10"/>
      <c r="AT209" t="s" s="199">
        <v>139</v>
      </c>
      <c r="AU209" t="s" s="199">
        <v>89</v>
      </c>
      <c r="AV209" s="10"/>
      <c r="AW209" s="10"/>
      <c r="AX209" s="10"/>
      <c r="AY209" t="s" s="158">
        <v>136</v>
      </c>
      <c r="AZ209" s="10"/>
      <c r="BA209" s="10"/>
      <c r="BB209" s="10"/>
      <c r="BC209" s="10"/>
      <c r="BD209" s="10"/>
      <c r="BE209" s="53">
        <f>IF(N209="základní",J209,0)</f>
        <v>0</v>
      </c>
      <c r="BF209" s="53">
        <f>IF(N209="snížená",J209,0)</f>
        <v>2523.2</v>
      </c>
      <c r="BG209" s="53">
        <f>IF(N209="zákl. přenesená",J209,0)</f>
        <v>0</v>
      </c>
      <c r="BH209" s="53">
        <f>IF(N209="sníž. přenesená",J209,0)</f>
        <v>0</v>
      </c>
      <c r="BI209" s="53">
        <f>IF(N209="nulová",J209,0)</f>
        <v>0</v>
      </c>
      <c r="BJ209" t="s" s="158">
        <v>89</v>
      </c>
      <c r="BK209" s="53">
        <f>ROUND(I209*H209,2)</f>
        <v>2523.2</v>
      </c>
      <c r="BL209" t="s" s="158">
        <v>220</v>
      </c>
      <c r="BM209" t="s" s="199">
        <v>354</v>
      </c>
      <c r="BN209" s="12"/>
    </row>
    <row r="210" ht="12.95" customHeight="1">
      <c r="A210" s="13"/>
      <c r="B210" s="17"/>
      <c r="C210" s="70"/>
      <c r="D210" t="s" s="200">
        <v>146</v>
      </c>
      <c r="E210" s="201"/>
      <c r="F210" t="s" s="202">
        <v>355</v>
      </c>
      <c r="G210" s="70"/>
      <c r="H210" s="201"/>
      <c r="I210" s="70"/>
      <c r="J210" s="135"/>
      <c r="K210" s="136"/>
      <c r="L210" s="67"/>
      <c r="M210" s="72"/>
      <c r="N210" s="10"/>
      <c r="O210" s="10"/>
      <c r="P210" s="10"/>
      <c r="Q210" s="10"/>
      <c r="R210" s="10"/>
      <c r="S210" s="10"/>
      <c r="T210" s="75"/>
      <c r="U210" s="72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t="s" s="203">
        <v>146</v>
      </c>
      <c r="AU210" t="s" s="203">
        <v>89</v>
      </c>
      <c r="AV210" t="s" s="57">
        <v>87</v>
      </c>
      <c r="AW210" t="s" s="57">
        <v>33</v>
      </c>
      <c r="AX210" t="s" s="57">
        <v>79</v>
      </c>
      <c r="AY210" t="s" s="203">
        <v>136</v>
      </c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2"/>
    </row>
    <row r="211" ht="12.95" customHeight="1">
      <c r="A211" s="13"/>
      <c r="B211" s="17"/>
      <c r="C211" s="63"/>
      <c r="D211" t="s" s="207">
        <v>146</v>
      </c>
      <c r="E211" s="208"/>
      <c r="F211" t="s" s="209">
        <v>149</v>
      </c>
      <c r="G211" s="63"/>
      <c r="H211" s="210">
        <v>15.2</v>
      </c>
      <c r="I211" s="63"/>
      <c r="J211" s="133"/>
      <c r="K211" s="134"/>
      <c r="L211" s="67"/>
      <c r="M211" s="72"/>
      <c r="N211" s="10"/>
      <c r="O211" s="10"/>
      <c r="P211" s="10"/>
      <c r="Q211" s="10"/>
      <c r="R211" s="10"/>
      <c r="S211" s="10"/>
      <c r="T211" s="75"/>
      <c r="U211" s="72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t="s" s="211">
        <v>146</v>
      </c>
      <c r="AU211" t="s" s="211">
        <v>89</v>
      </c>
      <c r="AV211" t="s" s="57">
        <v>89</v>
      </c>
      <c r="AW211" t="s" s="57">
        <v>33</v>
      </c>
      <c r="AX211" t="s" s="57">
        <v>87</v>
      </c>
      <c r="AY211" t="s" s="211">
        <v>136</v>
      </c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2"/>
    </row>
    <row r="212" ht="24" customHeight="1">
      <c r="A212" s="13"/>
      <c r="B212" s="67"/>
      <c r="C212" t="s" s="188">
        <v>356</v>
      </c>
      <c r="D212" t="s" s="188">
        <v>139</v>
      </c>
      <c r="E212" t="s" s="189">
        <v>357</v>
      </c>
      <c r="F212" t="s" s="189">
        <v>358</v>
      </c>
      <c r="G212" t="s" s="190">
        <v>159</v>
      </c>
      <c r="H212" s="191">
        <v>10</v>
      </c>
      <c r="I212" s="192">
        <v>165</v>
      </c>
      <c r="J212" s="193">
        <f>ROUND(I212*H212,2)</f>
        <v>1650</v>
      </c>
      <c r="K212" t="s" s="194">
        <v>143</v>
      </c>
      <c r="L212" s="67"/>
      <c r="M212" s="195"/>
      <c r="N212" t="s" s="196">
        <v>44</v>
      </c>
      <c r="O212" s="10"/>
      <c r="P212" s="197">
        <f>O212*H212</f>
        <v>0</v>
      </c>
      <c r="Q212" s="197">
        <v>0</v>
      </c>
      <c r="R212" s="197">
        <f>Q212*H212</f>
        <v>0</v>
      </c>
      <c r="S212" s="197">
        <v>0.00188</v>
      </c>
      <c r="T212" s="198">
        <f>S212*H212</f>
        <v>0.0188</v>
      </c>
      <c r="U212" s="72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t="s" s="199">
        <v>220</v>
      </c>
      <c r="AS212" s="10"/>
      <c r="AT212" t="s" s="199">
        <v>139</v>
      </c>
      <c r="AU212" t="s" s="199">
        <v>89</v>
      </c>
      <c r="AV212" s="10"/>
      <c r="AW212" s="10"/>
      <c r="AX212" s="10"/>
      <c r="AY212" t="s" s="158">
        <v>136</v>
      </c>
      <c r="AZ212" s="10"/>
      <c r="BA212" s="10"/>
      <c r="BB212" s="10"/>
      <c r="BC212" s="10"/>
      <c r="BD212" s="10"/>
      <c r="BE212" s="53">
        <f>IF(N212="základní",J212,0)</f>
        <v>0</v>
      </c>
      <c r="BF212" s="53">
        <f>IF(N212="snížená",J212,0)</f>
        <v>1650</v>
      </c>
      <c r="BG212" s="53">
        <f>IF(N212="zákl. přenesená",J212,0)</f>
        <v>0</v>
      </c>
      <c r="BH212" s="53">
        <f>IF(N212="sníž. přenesená",J212,0)</f>
        <v>0</v>
      </c>
      <c r="BI212" s="53">
        <f>IF(N212="nulová",J212,0)</f>
        <v>0</v>
      </c>
      <c r="BJ212" t="s" s="158">
        <v>89</v>
      </c>
      <c r="BK212" s="53">
        <f>ROUND(I212*H212,2)</f>
        <v>1650</v>
      </c>
      <c r="BL212" t="s" s="158">
        <v>220</v>
      </c>
      <c r="BM212" t="s" s="199">
        <v>359</v>
      </c>
      <c r="BN212" s="12"/>
    </row>
    <row r="213" ht="12.95" customHeight="1">
      <c r="A213" s="13"/>
      <c r="B213" s="17"/>
      <c r="C213" s="70"/>
      <c r="D213" t="s" s="200">
        <v>146</v>
      </c>
      <c r="E213" s="201"/>
      <c r="F213" t="s" s="202">
        <v>360</v>
      </c>
      <c r="G213" s="70"/>
      <c r="H213" s="201"/>
      <c r="I213" s="70"/>
      <c r="J213" s="135"/>
      <c r="K213" s="136"/>
      <c r="L213" s="67"/>
      <c r="M213" s="72"/>
      <c r="N213" s="10"/>
      <c r="O213" s="10"/>
      <c r="P213" s="10"/>
      <c r="Q213" s="10"/>
      <c r="R213" s="10"/>
      <c r="S213" s="10"/>
      <c r="T213" s="75"/>
      <c r="U213" s="72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t="s" s="203">
        <v>146</v>
      </c>
      <c r="AU213" t="s" s="203">
        <v>89</v>
      </c>
      <c r="AV213" t="s" s="57">
        <v>87</v>
      </c>
      <c r="AW213" t="s" s="57">
        <v>33</v>
      </c>
      <c r="AX213" t="s" s="57">
        <v>79</v>
      </c>
      <c r="AY213" t="s" s="203">
        <v>136</v>
      </c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2"/>
    </row>
    <row r="214" ht="12.95" customHeight="1">
      <c r="A214" s="13"/>
      <c r="B214" s="17"/>
      <c r="C214" s="10"/>
      <c r="D214" t="s" s="204">
        <v>146</v>
      </c>
      <c r="E214" s="205"/>
      <c r="F214" t="s" s="206">
        <v>361</v>
      </c>
      <c r="G214" s="10"/>
      <c r="H214" s="205"/>
      <c r="I214" s="10"/>
      <c r="J214" s="19"/>
      <c r="K214" s="125"/>
      <c r="L214" s="67"/>
      <c r="M214" s="72"/>
      <c r="N214" s="10"/>
      <c r="O214" s="10"/>
      <c r="P214" s="10"/>
      <c r="Q214" s="10"/>
      <c r="R214" s="10"/>
      <c r="S214" s="10"/>
      <c r="T214" s="75"/>
      <c r="U214" s="72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t="s" s="203">
        <v>146</v>
      </c>
      <c r="AU214" t="s" s="203">
        <v>89</v>
      </c>
      <c r="AV214" t="s" s="57">
        <v>87</v>
      </c>
      <c r="AW214" t="s" s="57">
        <v>33</v>
      </c>
      <c r="AX214" t="s" s="57">
        <v>79</v>
      </c>
      <c r="AY214" t="s" s="203">
        <v>136</v>
      </c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2"/>
    </row>
    <row r="215" ht="12.95" customHeight="1">
      <c r="A215" s="13"/>
      <c r="B215" s="17"/>
      <c r="C215" s="10"/>
      <c r="D215" t="s" s="204">
        <v>146</v>
      </c>
      <c r="E215" s="205"/>
      <c r="F215" t="s" s="206">
        <v>362</v>
      </c>
      <c r="G215" s="10"/>
      <c r="H215" s="205"/>
      <c r="I215" s="10"/>
      <c r="J215" s="19"/>
      <c r="K215" s="125"/>
      <c r="L215" s="67"/>
      <c r="M215" s="72"/>
      <c r="N215" s="10"/>
      <c r="O215" s="10"/>
      <c r="P215" s="10"/>
      <c r="Q215" s="10"/>
      <c r="R215" s="10"/>
      <c r="S215" s="10"/>
      <c r="T215" s="75"/>
      <c r="U215" s="72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t="s" s="203">
        <v>146</v>
      </c>
      <c r="AU215" t="s" s="203">
        <v>89</v>
      </c>
      <c r="AV215" t="s" s="57">
        <v>87</v>
      </c>
      <c r="AW215" t="s" s="57">
        <v>33</v>
      </c>
      <c r="AX215" t="s" s="57">
        <v>79</v>
      </c>
      <c r="AY215" t="s" s="203">
        <v>136</v>
      </c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2"/>
    </row>
    <row r="216" ht="12.95" customHeight="1">
      <c r="A216" s="13"/>
      <c r="B216" s="17"/>
      <c r="C216" s="10"/>
      <c r="D216" t="s" s="204">
        <v>146</v>
      </c>
      <c r="E216" s="205"/>
      <c r="F216" t="s" s="206">
        <v>363</v>
      </c>
      <c r="G216" s="10"/>
      <c r="H216" s="205"/>
      <c r="I216" s="10"/>
      <c r="J216" s="19"/>
      <c r="K216" s="125"/>
      <c r="L216" s="67"/>
      <c r="M216" s="72"/>
      <c r="N216" s="10"/>
      <c r="O216" s="10"/>
      <c r="P216" s="10"/>
      <c r="Q216" s="10"/>
      <c r="R216" s="10"/>
      <c r="S216" s="10"/>
      <c r="T216" s="75"/>
      <c r="U216" s="72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t="s" s="203">
        <v>146</v>
      </c>
      <c r="AU216" t="s" s="203">
        <v>89</v>
      </c>
      <c r="AV216" t="s" s="57">
        <v>87</v>
      </c>
      <c r="AW216" t="s" s="57">
        <v>33</v>
      </c>
      <c r="AX216" t="s" s="57">
        <v>79</v>
      </c>
      <c r="AY216" t="s" s="203">
        <v>136</v>
      </c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2"/>
    </row>
    <row r="217" ht="12.95" customHeight="1">
      <c r="A217" s="13"/>
      <c r="B217" s="17"/>
      <c r="C217" s="10"/>
      <c r="D217" t="s" s="204">
        <v>146</v>
      </c>
      <c r="E217" s="215"/>
      <c r="F217" t="s" s="216">
        <v>87</v>
      </c>
      <c r="G217" s="10"/>
      <c r="H217" s="217">
        <v>1</v>
      </c>
      <c r="I217" s="10"/>
      <c r="J217" s="19"/>
      <c r="K217" s="125"/>
      <c r="L217" s="67"/>
      <c r="M217" s="72"/>
      <c r="N217" s="10"/>
      <c r="O217" s="10"/>
      <c r="P217" s="10"/>
      <c r="Q217" s="10"/>
      <c r="R217" s="10"/>
      <c r="S217" s="10"/>
      <c r="T217" s="75"/>
      <c r="U217" s="72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t="s" s="211">
        <v>146</v>
      </c>
      <c r="AU217" t="s" s="211">
        <v>89</v>
      </c>
      <c r="AV217" t="s" s="57">
        <v>89</v>
      </c>
      <c r="AW217" t="s" s="57">
        <v>33</v>
      </c>
      <c r="AX217" t="s" s="57">
        <v>79</v>
      </c>
      <c r="AY217" t="s" s="211">
        <v>136</v>
      </c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2"/>
    </row>
    <row r="218" ht="12.95" customHeight="1">
      <c r="A218" s="13"/>
      <c r="B218" s="17"/>
      <c r="C218" s="10"/>
      <c r="D218" t="s" s="204">
        <v>146</v>
      </c>
      <c r="E218" s="205"/>
      <c r="F218" t="s" s="206">
        <v>364</v>
      </c>
      <c r="G218" s="10"/>
      <c r="H218" s="205"/>
      <c r="I218" s="10"/>
      <c r="J218" s="19"/>
      <c r="K218" s="125"/>
      <c r="L218" s="67"/>
      <c r="M218" s="72"/>
      <c r="N218" s="10"/>
      <c r="O218" s="10"/>
      <c r="P218" s="10"/>
      <c r="Q218" s="10"/>
      <c r="R218" s="10"/>
      <c r="S218" s="10"/>
      <c r="T218" s="75"/>
      <c r="U218" s="72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t="s" s="203">
        <v>146</v>
      </c>
      <c r="AU218" t="s" s="203">
        <v>89</v>
      </c>
      <c r="AV218" t="s" s="57">
        <v>87</v>
      </c>
      <c r="AW218" t="s" s="57">
        <v>33</v>
      </c>
      <c r="AX218" t="s" s="57">
        <v>79</v>
      </c>
      <c r="AY218" t="s" s="203">
        <v>136</v>
      </c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2"/>
    </row>
    <row r="219" ht="12.95" customHeight="1">
      <c r="A219" s="13"/>
      <c r="B219" s="17"/>
      <c r="C219" s="10"/>
      <c r="D219" t="s" s="204">
        <v>146</v>
      </c>
      <c r="E219" s="205"/>
      <c r="F219" t="s" s="206">
        <v>365</v>
      </c>
      <c r="G219" s="10"/>
      <c r="H219" s="205"/>
      <c r="I219" s="10"/>
      <c r="J219" s="19"/>
      <c r="K219" s="125"/>
      <c r="L219" s="67"/>
      <c r="M219" s="72"/>
      <c r="N219" s="10"/>
      <c r="O219" s="10"/>
      <c r="P219" s="10"/>
      <c r="Q219" s="10"/>
      <c r="R219" s="10"/>
      <c r="S219" s="10"/>
      <c r="T219" s="75"/>
      <c r="U219" s="72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t="s" s="203">
        <v>146</v>
      </c>
      <c r="AU219" t="s" s="203">
        <v>89</v>
      </c>
      <c r="AV219" t="s" s="57">
        <v>87</v>
      </c>
      <c r="AW219" t="s" s="57">
        <v>33</v>
      </c>
      <c r="AX219" t="s" s="57">
        <v>79</v>
      </c>
      <c r="AY219" t="s" s="203">
        <v>136</v>
      </c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2"/>
    </row>
    <row r="220" ht="12.95" customHeight="1">
      <c r="A220" s="13"/>
      <c r="B220" s="17"/>
      <c r="C220" s="10"/>
      <c r="D220" t="s" s="204">
        <v>146</v>
      </c>
      <c r="E220" s="215"/>
      <c r="F220" t="s" s="216">
        <v>144</v>
      </c>
      <c r="G220" s="10"/>
      <c r="H220" s="217">
        <v>4</v>
      </c>
      <c r="I220" s="10"/>
      <c r="J220" s="19"/>
      <c r="K220" s="125"/>
      <c r="L220" s="67"/>
      <c r="M220" s="72"/>
      <c r="N220" s="10"/>
      <c r="O220" s="10"/>
      <c r="P220" s="10"/>
      <c r="Q220" s="10"/>
      <c r="R220" s="10"/>
      <c r="S220" s="10"/>
      <c r="T220" s="75"/>
      <c r="U220" s="72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t="s" s="211">
        <v>146</v>
      </c>
      <c r="AU220" t="s" s="211">
        <v>89</v>
      </c>
      <c r="AV220" t="s" s="57">
        <v>89</v>
      </c>
      <c r="AW220" t="s" s="57">
        <v>33</v>
      </c>
      <c r="AX220" t="s" s="57">
        <v>79</v>
      </c>
      <c r="AY220" t="s" s="211">
        <v>136</v>
      </c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2"/>
    </row>
    <row r="221" ht="12.95" customHeight="1">
      <c r="A221" s="13"/>
      <c r="B221" s="17"/>
      <c r="C221" s="10"/>
      <c r="D221" t="s" s="204">
        <v>146</v>
      </c>
      <c r="E221" s="205"/>
      <c r="F221" t="s" s="206">
        <v>366</v>
      </c>
      <c r="G221" s="10"/>
      <c r="H221" s="205"/>
      <c r="I221" s="10"/>
      <c r="J221" s="19"/>
      <c r="K221" s="125"/>
      <c r="L221" s="67"/>
      <c r="M221" s="72"/>
      <c r="N221" s="10"/>
      <c r="O221" s="10"/>
      <c r="P221" s="10"/>
      <c r="Q221" s="10"/>
      <c r="R221" s="10"/>
      <c r="S221" s="10"/>
      <c r="T221" s="75"/>
      <c r="U221" s="72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t="s" s="203">
        <v>146</v>
      </c>
      <c r="AU221" t="s" s="203">
        <v>89</v>
      </c>
      <c r="AV221" t="s" s="57">
        <v>87</v>
      </c>
      <c r="AW221" t="s" s="57">
        <v>33</v>
      </c>
      <c r="AX221" t="s" s="57">
        <v>79</v>
      </c>
      <c r="AY221" t="s" s="203">
        <v>136</v>
      </c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2"/>
    </row>
    <row r="222" ht="12.95" customHeight="1">
      <c r="A222" s="13"/>
      <c r="B222" s="17"/>
      <c r="C222" s="10"/>
      <c r="D222" t="s" s="204">
        <v>146</v>
      </c>
      <c r="E222" s="205"/>
      <c r="F222" t="s" s="206">
        <v>367</v>
      </c>
      <c r="G222" s="10"/>
      <c r="H222" s="205"/>
      <c r="I222" s="10"/>
      <c r="J222" s="19"/>
      <c r="K222" s="125"/>
      <c r="L222" s="67"/>
      <c r="M222" s="72"/>
      <c r="N222" s="10"/>
      <c r="O222" s="10"/>
      <c r="P222" s="10"/>
      <c r="Q222" s="10"/>
      <c r="R222" s="10"/>
      <c r="S222" s="10"/>
      <c r="T222" s="75"/>
      <c r="U222" s="72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t="s" s="203">
        <v>146</v>
      </c>
      <c r="AU222" t="s" s="203">
        <v>89</v>
      </c>
      <c r="AV222" t="s" s="57">
        <v>87</v>
      </c>
      <c r="AW222" t="s" s="57">
        <v>33</v>
      </c>
      <c r="AX222" t="s" s="57">
        <v>79</v>
      </c>
      <c r="AY222" t="s" s="203">
        <v>136</v>
      </c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2"/>
    </row>
    <row r="223" ht="12.95" customHeight="1">
      <c r="A223" s="13"/>
      <c r="B223" s="17"/>
      <c r="C223" s="10"/>
      <c r="D223" t="s" s="204">
        <v>146</v>
      </c>
      <c r="E223" s="215"/>
      <c r="F223" t="s" s="216">
        <v>168</v>
      </c>
      <c r="G223" s="10"/>
      <c r="H223" s="217">
        <v>5</v>
      </c>
      <c r="I223" s="10"/>
      <c r="J223" s="19"/>
      <c r="K223" s="125"/>
      <c r="L223" s="67"/>
      <c r="M223" s="72"/>
      <c r="N223" s="10"/>
      <c r="O223" s="10"/>
      <c r="P223" s="10"/>
      <c r="Q223" s="10"/>
      <c r="R223" s="10"/>
      <c r="S223" s="10"/>
      <c r="T223" s="75"/>
      <c r="U223" s="72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t="s" s="211">
        <v>146</v>
      </c>
      <c r="AU223" t="s" s="211">
        <v>89</v>
      </c>
      <c r="AV223" t="s" s="57">
        <v>89</v>
      </c>
      <c r="AW223" t="s" s="57">
        <v>33</v>
      </c>
      <c r="AX223" t="s" s="57">
        <v>79</v>
      </c>
      <c r="AY223" t="s" s="211">
        <v>136</v>
      </c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2"/>
    </row>
    <row r="224" ht="12.95" customHeight="1">
      <c r="A224" s="13"/>
      <c r="B224" s="17"/>
      <c r="C224" s="63"/>
      <c r="D224" t="s" s="207">
        <v>146</v>
      </c>
      <c r="E224" s="218"/>
      <c r="F224" t="s" s="219">
        <v>183</v>
      </c>
      <c r="G224" s="63"/>
      <c r="H224" s="210">
        <v>10</v>
      </c>
      <c r="I224" s="63"/>
      <c r="J224" s="133"/>
      <c r="K224" s="134"/>
      <c r="L224" s="67"/>
      <c r="M224" s="72"/>
      <c r="N224" s="10"/>
      <c r="O224" s="10"/>
      <c r="P224" s="10"/>
      <c r="Q224" s="10"/>
      <c r="R224" s="10"/>
      <c r="S224" s="10"/>
      <c r="T224" s="75"/>
      <c r="U224" s="72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t="s" s="220">
        <v>146</v>
      </c>
      <c r="AU224" t="s" s="220">
        <v>89</v>
      </c>
      <c r="AV224" t="s" s="57">
        <v>144</v>
      </c>
      <c r="AW224" t="s" s="57">
        <v>33</v>
      </c>
      <c r="AX224" t="s" s="57">
        <v>87</v>
      </c>
      <c r="AY224" t="s" s="220">
        <v>136</v>
      </c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2"/>
    </row>
    <row r="225" ht="16.5" customHeight="1">
      <c r="A225" s="13"/>
      <c r="B225" s="67"/>
      <c r="C225" t="s" s="188">
        <v>368</v>
      </c>
      <c r="D225" t="s" s="188">
        <v>139</v>
      </c>
      <c r="E225" t="s" s="189">
        <v>369</v>
      </c>
      <c r="F225" t="s" s="189">
        <v>370</v>
      </c>
      <c r="G225" t="s" s="190">
        <v>159</v>
      </c>
      <c r="H225" s="191">
        <v>4</v>
      </c>
      <c r="I225" s="192">
        <v>128</v>
      </c>
      <c r="J225" s="193">
        <f>ROUND(I225*H225,2)</f>
        <v>512</v>
      </c>
      <c r="K225" t="s" s="194">
        <v>143</v>
      </c>
      <c r="L225" s="67"/>
      <c r="M225" s="195"/>
      <c r="N225" t="s" s="196">
        <v>44</v>
      </c>
      <c r="O225" s="10"/>
      <c r="P225" s="197">
        <f>O225*H225</f>
        <v>0</v>
      </c>
      <c r="Q225" s="197">
        <v>0</v>
      </c>
      <c r="R225" s="197">
        <f>Q225*H225</f>
        <v>0</v>
      </c>
      <c r="S225" s="197">
        <v>0.00022</v>
      </c>
      <c r="T225" s="198">
        <f>S225*H225</f>
        <v>0.00088</v>
      </c>
      <c r="U225" s="72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t="s" s="199">
        <v>220</v>
      </c>
      <c r="AS225" s="10"/>
      <c r="AT225" t="s" s="199">
        <v>139</v>
      </c>
      <c r="AU225" t="s" s="199">
        <v>89</v>
      </c>
      <c r="AV225" s="10"/>
      <c r="AW225" s="10"/>
      <c r="AX225" s="10"/>
      <c r="AY225" t="s" s="158">
        <v>136</v>
      </c>
      <c r="AZ225" s="10"/>
      <c r="BA225" s="10"/>
      <c r="BB225" s="10"/>
      <c r="BC225" s="10"/>
      <c r="BD225" s="10"/>
      <c r="BE225" s="53">
        <f>IF(N225="základní",J225,0)</f>
        <v>0</v>
      </c>
      <c r="BF225" s="53">
        <f>IF(N225="snížená",J225,0)</f>
        <v>512</v>
      </c>
      <c r="BG225" s="53">
        <f>IF(N225="zákl. přenesená",J225,0)</f>
        <v>0</v>
      </c>
      <c r="BH225" s="53">
        <f>IF(N225="sníž. přenesená",J225,0)</f>
        <v>0</v>
      </c>
      <c r="BI225" s="53">
        <f>IF(N225="nulová",J225,0)</f>
        <v>0</v>
      </c>
      <c r="BJ225" t="s" s="158">
        <v>89</v>
      </c>
      <c r="BK225" s="53">
        <f>ROUND(I225*H225,2)</f>
        <v>512</v>
      </c>
      <c r="BL225" t="s" s="158">
        <v>220</v>
      </c>
      <c r="BM225" t="s" s="199">
        <v>371</v>
      </c>
      <c r="BN225" s="12"/>
    </row>
    <row r="226" ht="12.95" customHeight="1">
      <c r="A226" s="13"/>
      <c r="B226" s="17"/>
      <c r="C226" s="70"/>
      <c r="D226" t="s" s="200">
        <v>146</v>
      </c>
      <c r="E226" s="201"/>
      <c r="F226" t="s" s="202">
        <v>372</v>
      </c>
      <c r="G226" s="70"/>
      <c r="H226" s="201"/>
      <c r="I226" s="70"/>
      <c r="J226" s="135"/>
      <c r="K226" s="136"/>
      <c r="L226" s="67"/>
      <c r="M226" s="72"/>
      <c r="N226" s="10"/>
      <c r="O226" s="10"/>
      <c r="P226" s="10"/>
      <c r="Q226" s="10"/>
      <c r="R226" s="10"/>
      <c r="S226" s="10"/>
      <c r="T226" s="75"/>
      <c r="U226" s="72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t="s" s="203">
        <v>146</v>
      </c>
      <c r="AU226" t="s" s="203">
        <v>89</v>
      </c>
      <c r="AV226" t="s" s="57">
        <v>87</v>
      </c>
      <c r="AW226" t="s" s="57">
        <v>33</v>
      </c>
      <c r="AX226" t="s" s="57">
        <v>79</v>
      </c>
      <c r="AY226" t="s" s="203">
        <v>136</v>
      </c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2"/>
    </row>
    <row r="227" ht="12.95" customHeight="1">
      <c r="A227" s="13"/>
      <c r="B227" s="17"/>
      <c r="C227" s="63"/>
      <c r="D227" t="s" s="207">
        <v>146</v>
      </c>
      <c r="E227" s="208"/>
      <c r="F227" t="s" s="209">
        <v>373</v>
      </c>
      <c r="G227" s="63"/>
      <c r="H227" s="210">
        <v>4</v>
      </c>
      <c r="I227" s="63"/>
      <c r="J227" s="133"/>
      <c r="K227" s="134"/>
      <c r="L227" s="67"/>
      <c r="M227" s="72"/>
      <c r="N227" s="10"/>
      <c r="O227" s="10"/>
      <c r="P227" s="10"/>
      <c r="Q227" s="10"/>
      <c r="R227" s="10"/>
      <c r="S227" s="10"/>
      <c r="T227" s="75"/>
      <c r="U227" s="72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t="s" s="211">
        <v>146</v>
      </c>
      <c r="AU227" t="s" s="211">
        <v>89</v>
      </c>
      <c r="AV227" t="s" s="57">
        <v>89</v>
      </c>
      <c r="AW227" t="s" s="57">
        <v>33</v>
      </c>
      <c r="AX227" t="s" s="57">
        <v>87</v>
      </c>
      <c r="AY227" t="s" s="211">
        <v>136</v>
      </c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2"/>
    </row>
    <row r="228" ht="24" customHeight="1">
      <c r="A228" s="13"/>
      <c r="B228" s="67"/>
      <c r="C228" t="s" s="188">
        <v>374</v>
      </c>
      <c r="D228" t="s" s="188">
        <v>139</v>
      </c>
      <c r="E228" t="s" s="189">
        <v>231</v>
      </c>
      <c r="F228" t="s" s="189">
        <v>232</v>
      </c>
      <c r="G228" t="s" s="190">
        <v>211</v>
      </c>
      <c r="H228" s="191">
        <v>0.233</v>
      </c>
      <c r="I228" s="192">
        <v>534</v>
      </c>
      <c r="J228" s="193">
        <f>ROUND(I228*H228,2)</f>
        <v>124.42</v>
      </c>
      <c r="K228" t="s" s="194">
        <v>143</v>
      </c>
      <c r="L228" s="67"/>
      <c r="M228" s="195"/>
      <c r="N228" t="s" s="196">
        <v>44</v>
      </c>
      <c r="O228" s="10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72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t="s" s="199">
        <v>220</v>
      </c>
      <c r="AS228" s="10"/>
      <c r="AT228" t="s" s="199">
        <v>139</v>
      </c>
      <c r="AU228" t="s" s="199">
        <v>89</v>
      </c>
      <c r="AV228" s="10"/>
      <c r="AW228" s="10"/>
      <c r="AX228" s="10"/>
      <c r="AY228" t="s" s="158">
        <v>136</v>
      </c>
      <c r="AZ228" s="10"/>
      <c r="BA228" s="10"/>
      <c r="BB228" s="10"/>
      <c r="BC228" s="10"/>
      <c r="BD228" s="10"/>
      <c r="BE228" s="53">
        <f>IF(N228="základní",J228,0)</f>
        <v>0</v>
      </c>
      <c r="BF228" s="53">
        <f>IF(N228="snížená",J228,0)</f>
        <v>124.42</v>
      </c>
      <c r="BG228" s="53">
        <f>IF(N228="zákl. přenesená",J228,0)</f>
        <v>0</v>
      </c>
      <c r="BH228" s="53">
        <f>IF(N228="sníž. přenesená",J228,0)</f>
        <v>0</v>
      </c>
      <c r="BI228" s="53">
        <f>IF(N228="nulová",J228,0)</f>
        <v>0</v>
      </c>
      <c r="BJ228" t="s" s="158">
        <v>89</v>
      </c>
      <c r="BK228" s="53">
        <f>ROUND(I228*H228,2)</f>
        <v>124.42</v>
      </c>
      <c r="BL228" t="s" s="158">
        <v>220</v>
      </c>
      <c r="BM228" t="s" s="199">
        <v>375</v>
      </c>
      <c r="BN228" s="12"/>
    </row>
    <row r="229" ht="12.95" customHeight="1">
      <c r="A229" s="13"/>
      <c r="B229" s="17"/>
      <c r="C229" s="70"/>
      <c r="D229" t="s" s="200">
        <v>146</v>
      </c>
      <c r="E229" s="201"/>
      <c r="F229" t="s" s="202">
        <v>234</v>
      </c>
      <c r="G229" s="70"/>
      <c r="H229" s="201"/>
      <c r="I229" s="70"/>
      <c r="J229" s="135"/>
      <c r="K229" s="136"/>
      <c r="L229" s="67"/>
      <c r="M229" s="72"/>
      <c r="N229" s="10"/>
      <c r="O229" s="10"/>
      <c r="P229" s="10"/>
      <c r="Q229" s="10"/>
      <c r="R229" s="10"/>
      <c r="S229" s="10"/>
      <c r="T229" s="75"/>
      <c r="U229" s="72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t="s" s="203">
        <v>146</v>
      </c>
      <c r="AU229" t="s" s="203">
        <v>89</v>
      </c>
      <c r="AV229" t="s" s="57">
        <v>87</v>
      </c>
      <c r="AW229" t="s" s="57">
        <v>33</v>
      </c>
      <c r="AX229" t="s" s="57">
        <v>79</v>
      </c>
      <c r="AY229" t="s" s="203">
        <v>136</v>
      </c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2"/>
    </row>
    <row r="230" ht="12.95" customHeight="1">
      <c r="A230" s="13"/>
      <c r="B230" s="17"/>
      <c r="C230" s="10"/>
      <c r="D230" t="s" s="204">
        <v>146</v>
      </c>
      <c r="E230" s="205"/>
      <c r="F230" t="s" s="206">
        <v>235</v>
      </c>
      <c r="G230" s="10"/>
      <c r="H230" s="205"/>
      <c r="I230" s="10"/>
      <c r="J230" s="19"/>
      <c r="K230" s="125"/>
      <c r="L230" s="67"/>
      <c r="M230" s="72"/>
      <c r="N230" s="10"/>
      <c r="O230" s="10"/>
      <c r="P230" s="10"/>
      <c r="Q230" s="10"/>
      <c r="R230" s="10"/>
      <c r="S230" s="10"/>
      <c r="T230" s="75"/>
      <c r="U230" s="72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t="s" s="203">
        <v>146</v>
      </c>
      <c r="AU230" t="s" s="203">
        <v>89</v>
      </c>
      <c r="AV230" t="s" s="57">
        <v>87</v>
      </c>
      <c r="AW230" t="s" s="57">
        <v>33</v>
      </c>
      <c r="AX230" t="s" s="57">
        <v>79</v>
      </c>
      <c r="AY230" t="s" s="203">
        <v>136</v>
      </c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2"/>
    </row>
    <row r="231" ht="12.95" customHeight="1">
      <c r="A231" s="13"/>
      <c r="B231" s="17"/>
      <c r="C231" s="63"/>
      <c r="D231" t="s" s="207">
        <v>146</v>
      </c>
      <c r="E231" s="208"/>
      <c r="F231" t="s" s="209">
        <v>376</v>
      </c>
      <c r="G231" s="63"/>
      <c r="H231" s="210">
        <v>0.233</v>
      </c>
      <c r="I231" s="63"/>
      <c r="J231" s="133"/>
      <c r="K231" s="134"/>
      <c r="L231" s="67"/>
      <c r="M231" s="72"/>
      <c r="N231" s="10"/>
      <c r="O231" s="10"/>
      <c r="P231" s="10"/>
      <c r="Q231" s="10"/>
      <c r="R231" s="10"/>
      <c r="S231" s="10"/>
      <c r="T231" s="75"/>
      <c r="U231" s="72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t="s" s="211">
        <v>146</v>
      </c>
      <c r="AU231" t="s" s="211">
        <v>89</v>
      </c>
      <c r="AV231" t="s" s="57">
        <v>89</v>
      </c>
      <c r="AW231" t="s" s="57">
        <v>33</v>
      </c>
      <c r="AX231" t="s" s="57">
        <v>87</v>
      </c>
      <c r="AY231" t="s" s="211">
        <v>136</v>
      </c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2"/>
    </row>
    <row r="232" ht="16.5" customHeight="1">
      <c r="A232" s="13"/>
      <c r="B232" s="67"/>
      <c r="C232" t="s" s="188">
        <v>377</v>
      </c>
      <c r="D232" t="s" s="188">
        <v>139</v>
      </c>
      <c r="E232" t="s" s="189">
        <v>238</v>
      </c>
      <c r="F232" t="s" s="189">
        <v>239</v>
      </c>
      <c r="G232" t="s" s="190">
        <v>211</v>
      </c>
      <c r="H232" s="191">
        <v>0.233</v>
      </c>
      <c r="I232" s="192">
        <v>340</v>
      </c>
      <c r="J232" s="193">
        <f>ROUND(I232*H232,2)</f>
        <v>79.22</v>
      </c>
      <c r="K232" t="s" s="194">
        <v>143</v>
      </c>
      <c r="L232" s="67"/>
      <c r="M232" s="195"/>
      <c r="N232" t="s" s="196">
        <v>44</v>
      </c>
      <c r="O232" s="10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72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t="s" s="199">
        <v>220</v>
      </c>
      <c r="AS232" s="10"/>
      <c r="AT232" t="s" s="199">
        <v>139</v>
      </c>
      <c r="AU232" t="s" s="199">
        <v>89</v>
      </c>
      <c r="AV232" s="10"/>
      <c r="AW232" s="10"/>
      <c r="AX232" s="10"/>
      <c r="AY232" t="s" s="158">
        <v>136</v>
      </c>
      <c r="AZ232" s="10"/>
      <c r="BA232" s="10"/>
      <c r="BB232" s="10"/>
      <c r="BC232" s="10"/>
      <c r="BD232" s="10"/>
      <c r="BE232" s="53">
        <f>IF(N232="základní",J232,0)</f>
        <v>0</v>
      </c>
      <c r="BF232" s="53">
        <f>IF(N232="snížená",J232,0)</f>
        <v>79.22</v>
      </c>
      <c r="BG232" s="53">
        <f>IF(N232="zákl. přenesená",J232,0)</f>
        <v>0</v>
      </c>
      <c r="BH232" s="53">
        <f>IF(N232="sníž. přenesená",J232,0)</f>
        <v>0</v>
      </c>
      <c r="BI232" s="53">
        <f>IF(N232="nulová",J232,0)</f>
        <v>0</v>
      </c>
      <c r="BJ232" t="s" s="158">
        <v>89</v>
      </c>
      <c r="BK232" s="53">
        <f>ROUND(I232*H232,2)</f>
        <v>79.22</v>
      </c>
      <c r="BL232" t="s" s="158">
        <v>220</v>
      </c>
      <c r="BM232" t="s" s="199">
        <v>378</v>
      </c>
      <c r="BN232" s="12"/>
    </row>
    <row r="233" ht="12.95" customHeight="1">
      <c r="A233" s="13"/>
      <c r="B233" s="17"/>
      <c r="C233" s="70"/>
      <c r="D233" t="s" s="200">
        <v>146</v>
      </c>
      <c r="E233" s="201"/>
      <c r="F233" t="s" s="202">
        <v>379</v>
      </c>
      <c r="G233" s="70"/>
      <c r="H233" s="201"/>
      <c r="I233" s="70"/>
      <c r="J233" s="135"/>
      <c r="K233" s="136"/>
      <c r="L233" s="67"/>
      <c r="M233" s="72"/>
      <c r="N233" s="10"/>
      <c r="O233" s="10"/>
      <c r="P233" s="10"/>
      <c r="Q233" s="10"/>
      <c r="R233" s="10"/>
      <c r="S233" s="10"/>
      <c r="T233" s="75"/>
      <c r="U233" s="72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t="s" s="203">
        <v>146</v>
      </c>
      <c r="AU233" t="s" s="203">
        <v>89</v>
      </c>
      <c r="AV233" t="s" s="57">
        <v>87</v>
      </c>
      <c r="AW233" t="s" s="57">
        <v>33</v>
      </c>
      <c r="AX233" t="s" s="57">
        <v>79</v>
      </c>
      <c r="AY233" t="s" s="203">
        <v>136</v>
      </c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2"/>
    </row>
    <row r="234" ht="12.95" customHeight="1">
      <c r="A234" s="13"/>
      <c r="B234" s="17"/>
      <c r="C234" s="63"/>
      <c r="D234" t="s" s="207">
        <v>146</v>
      </c>
      <c r="E234" s="208"/>
      <c r="F234" t="s" s="209">
        <v>376</v>
      </c>
      <c r="G234" s="63"/>
      <c r="H234" s="210">
        <v>0.233</v>
      </c>
      <c r="I234" s="63"/>
      <c r="J234" s="133"/>
      <c r="K234" s="134"/>
      <c r="L234" s="67"/>
      <c r="M234" s="72"/>
      <c r="N234" s="10"/>
      <c r="O234" s="10"/>
      <c r="P234" s="10"/>
      <c r="Q234" s="10"/>
      <c r="R234" s="10"/>
      <c r="S234" s="10"/>
      <c r="T234" s="75"/>
      <c r="U234" s="72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t="s" s="211">
        <v>146</v>
      </c>
      <c r="AU234" t="s" s="211">
        <v>89</v>
      </c>
      <c r="AV234" t="s" s="57">
        <v>89</v>
      </c>
      <c r="AW234" t="s" s="57">
        <v>33</v>
      </c>
      <c r="AX234" t="s" s="57">
        <v>87</v>
      </c>
      <c r="AY234" t="s" s="211">
        <v>136</v>
      </c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2"/>
    </row>
    <row r="235" ht="24" customHeight="1">
      <c r="A235" s="13"/>
      <c r="B235" s="67"/>
      <c r="C235" t="s" s="188">
        <v>380</v>
      </c>
      <c r="D235" t="s" s="188">
        <v>139</v>
      </c>
      <c r="E235" t="s" s="189">
        <v>242</v>
      </c>
      <c r="F235" t="s" s="189">
        <v>243</v>
      </c>
      <c r="G235" t="s" s="190">
        <v>211</v>
      </c>
      <c r="H235" s="191">
        <v>4.427</v>
      </c>
      <c r="I235" s="192">
        <v>10.4</v>
      </c>
      <c r="J235" s="193">
        <f>ROUND(I235*H235,2)</f>
        <v>46.04</v>
      </c>
      <c r="K235" t="s" s="194">
        <v>143</v>
      </c>
      <c r="L235" s="67"/>
      <c r="M235" s="195"/>
      <c r="N235" t="s" s="196">
        <v>44</v>
      </c>
      <c r="O235" s="10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72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t="s" s="199">
        <v>220</v>
      </c>
      <c r="AS235" s="10"/>
      <c r="AT235" t="s" s="199">
        <v>139</v>
      </c>
      <c r="AU235" t="s" s="199">
        <v>89</v>
      </c>
      <c r="AV235" s="10"/>
      <c r="AW235" s="10"/>
      <c r="AX235" s="10"/>
      <c r="AY235" t="s" s="158">
        <v>136</v>
      </c>
      <c r="AZ235" s="10"/>
      <c r="BA235" s="10"/>
      <c r="BB235" s="10"/>
      <c r="BC235" s="10"/>
      <c r="BD235" s="10"/>
      <c r="BE235" s="53">
        <f>IF(N235="základní",J235,0)</f>
        <v>0</v>
      </c>
      <c r="BF235" s="53">
        <f>IF(N235="snížená",J235,0)</f>
        <v>46.04</v>
      </c>
      <c r="BG235" s="53">
        <f>IF(N235="zákl. přenesená",J235,0)</f>
        <v>0</v>
      </c>
      <c r="BH235" s="53">
        <f>IF(N235="sníž. přenesená",J235,0)</f>
        <v>0</v>
      </c>
      <c r="BI235" s="53">
        <f>IF(N235="nulová",J235,0)</f>
        <v>0</v>
      </c>
      <c r="BJ235" t="s" s="158">
        <v>89</v>
      </c>
      <c r="BK235" s="53">
        <f>ROUND(I235*H235,2)</f>
        <v>46.04</v>
      </c>
      <c r="BL235" t="s" s="158">
        <v>220</v>
      </c>
      <c r="BM235" t="s" s="199">
        <v>381</v>
      </c>
      <c r="BN235" s="12"/>
    </row>
    <row r="236" ht="12.95" customHeight="1">
      <c r="A236" s="13"/>
      <c r="B236" s="17"/>
      <c r="C236" s="162"/>
      <c r="D236" t="s" s="225">
        <v>146</v>
      </c>
      <c r="E236" s="226"/>
      <c r="F236" t="s" s="227">
        <v>382</v>
      </c>
      <c r="G236" s="162"/>
      <c r="H236" s="228">
        <v>4.427</v>
      </c>
      <c r="I236" s="162"/>
      <c r="J236" s="229"/>
      <c r="K236" s="214"/>
      <c r="L236" s="67"/>
      <c r="M236" s="72"/>
      <c r="N236" s="10"/>
      <c r="O236" s="10"/>
      <c r="P236" s="10"/>
      <c r="Q236" s="10"/>
      <c r="R236" s="10"/>
      <c r="S236" s="10"/>
      <c r="T236" s="75"/>
      <c r="U236" s="72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t="s" s="211">
        <v>146</v>
      </c>
      <c r="AU236" t="s" s="211">
        <v>89</v>
      </c>
      <c r="AV236" t="s" s="57">
        <v>89</v>
      </c>
      <c r="AW236" t="s" s="57">
        <v>33</v>
      </c>
      <c r="AX236" t="s" s="57">
        <v>87</v>
      </c>
      <c r="AY236" t="s" s="211">
        <v>136</v>
      </c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2"/>
    </row>
    <row r="237" ht="24" customHeight="1">
      <c r="A237" s="13"/>
      <c r="B237" s="67"/>
      <c r="C237" t="s" s="188">
        <v>383</v>
      </c>
      <c r="D237" t="s" s="188">
        <v>139</v>
      </c>
      <c r="E237" t="s" s="189">
        <v>384</v>
      </c>
      <c r="F237" t="s" s="189">
        <v>385</v>
      </c>
      <c r="G237" t="s" s="190">
        <v>142</v>
      </c>
      <c r="H237" s="191">
        <v>15.2</v>
      </c>
      <c r="I237" s="192">
        <v>1050</v>
      </c>
      <c r="J237" s="193">
        <f>ROUND(I237*H237,2)</f>
        <v>15960</v>
      </c>
      <c r="K237" s="221"/>
      <c r="L237" s="67"/>
      <c r="M237" s="195"/>
      <c r="N237" t="s" s="196">
        <v>44</v>
      </c>
      <c r="O237" s="10"/>
      <c r="P237" s="197">
        <f>O237*H237</f>
        <v>0</v>
      </c>
      <c r="Q237" s="197">
        <v>0.0017</v>
      </c>
      <c r="R237" s="197">
        <f>Q237*H237</f>
        <v>0.02584</v>
      </c>
      <c r="S237" s="197">
        <v>0</v>
      </c>
      <c r="T237" s="198">
        <f>S237*H237</f>
        <v>0</v>
      </c>
      <c r="U237" s="72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t="s" s="199">
        <v>220</v>
      </c>
      <c r="AS237" s="10"/>
      <c r="AT237" t="s" s="199">
        <v>139</v>
      </c>
      <c r="AU237" t="s" s="199">
        <v>89</v>
      </c>
      <c r="AV237" s="10"/>
      <c r="AW237" s="10"/>
      <c r="AX237" s="10"/>
      <c r="AY237" t="s" s="158">
        <v>136</v>
      </c>
      <c r="AZ237" s="10"/>
      <c r="BA237" s="10"/>
      <c r="BB237" s="10"/>
      <c r="BC237" s="10"/>
      <c r="BD237" s="10"/>
      <c r="BE237" s="53">
        <f>IF(N237="základní",J237,0)</f>
        <v>0</v>
      </c>
      <c r="BF237" s="53">
        <f>IF(N237="snížená",J237,0)</f>
        <v>15960</v>
      </c>
      <c r="BG237" s="53">
        <f>IF(N237="zákl. přenesená",J237,0)</f>
        <v>0</v>
      </c>
      <c r="BH237" s="53">
        <f>IF(N237="sníž. přenesená",J237,0)</f>
        <v>0</v>
      </c>
      <c r="BI237" s="53">
        <f>IF(N237="nulová",J237,0)</f>
        <v>0</v>
      </c>
      <c r="BJ237" t="s" s="158">
        <v>89</v>
      </c>
      <c r="BK237" s="53">
        <f>ROUND(I237*H237,2)</f>
        <v>15960</v>
      </c>
      <c r="BL237" t="s" s="158">
        <v>220</v>
      </c>
      <c r="BM237" t="s" s="199">
        <v>386</v>
      </c>
      <c r="BN237" s="12"/>
    </row>
    <row r="238" ht="12.95" customHeight="1">
      <c r="A238" s="13"/>
      <c r="B238" s="17"/>
      <c r="C238" s="70"/>
      <c r="D238" t="s" s="200">
        <v>146</v>
      </c>
      <c r="E238" s="201"/>
      <c r="F238" t="s" s="202">
        <v>387</v>
      </c>
      <c r="G238" s="70"/>
      <c r="H238" s="201"/>
      <c r="I238" s="70"/>
      <c r="J238" s="135"/>
      <c r="K238" s="136"/>
      <c r="L238" s="67"/>
      <c r="M238" s="72"/>
      <c r="N238" s="10"/>
      <c r="O238" s="10"/>
      <c r="P238" s="10"/>
      <c r="Q238" s="10"/>
      <c r="R238" s="10"/>
      <c r="S238" s="10"/>
      <c r="T238" s="75"/>
      <c r="U238" s="72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t="s" s="203">
        <v>146</v>
      </c>
      <c r="AU238" t="s" s="203">
        <v>89</v>
      </c>
      <c r="AV238" t="s" s="57">
        <v>87</v>
      </c>
      <c r="AW238" t="s" s="57">
        <v>33</v>
      </c>
      <c r="AX238" t="s" s="57">
        <v>79</v>
      </c>
      <c r="AY238" t="s" s="203">
        <v>136</v>
      </c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2"/>
    </row>
    <row r="239" ht="12.95" customHeight="1">
      <c r="A239" s="13"/>
      <c r="B239" s="17"/>
      <c r="C239" s="10"/>
      <c r="D239" t="s" s="204">
        <v>146</v>
      </c>
      <c r="E239" s="205"/>
      <c r="F239" t="s" s="206">
        <v>148</v>
      </c>
      <c r="G239" s="10"/>
      <c r="H239" s="205"/>
      <c r="I239" s="10"/>
      <c r="J239" s="19"/>
      <c r="K239" s="125"/>
      <c r="L239" s="67"/>
      <c r="M239" s="72"/>
      <c r="N239" s="10"/>
      <c r="O239" s="10"/>
      <c r="P239" s="10"/>
      <c r="Q239" s="10"/>
      <c r="R239" s="10"/>
      <c r="S239" s="10"/>
      <c r="T239" s="75"/>
      <c r="U239" s="72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t="s" s="203">
        <v>146</v>
      </c>
      <c r="AU239" t="s" s="203">
        <v>89</v>
      </c>
      <c r="AV239" t="s" s="57">
        <v>87</v>
      </c>
      <c r="AW239" t="s" s="57">
        <v>33</v>
      </c>
      <c r="AX239" t="s" s="57">
        <v>79</v>
      </c>
      <c r="AY239" t="s" s="203">
        <v>136</v>
      </c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2"/>
    </row>
    <row r="240" ht="12.95" customHeight="1">
      <c r="A240" s="13"/>
      <c r="B240" s="17"/>
      <c r="C240" s="10"/>
      <c r="D240" t="s" s="204">
        <v>146</v>
      </c>
      <c r="E240" s="205"/>
      <c r="F240" t="s" s="206">
        <v>388</v>
      </c>
      <c r="G240" s="10"/>
      <c r="H240" s="205"/>
      <c r="I240" s="10"/>
      <c r="J240" s="19"/>
      <c r="K240" s="125"/>
      <c r="L240" s="67"/>
      <c r="M240" s="72"/>
      <c r="N240" s="10"/>
      <c r="O240" s="10"/>
      <c r="P240" s="10"/>
      <c r="Q240" s="10"/>
      <c r="R240" s="10"/>
      <c r="S240" s="10"/>
      <c r="T240" s="75"/>
      <c r="U240" s="72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t="s" s="203">
        <v>146</v>
      </c>
      <c r="AU240" t="s" s="203">
        <v>89</v>
      </c>
      <c r="AV240" t="s" s="57">
        <v>87</v>
      </c>
      <c r="AW240" t="s" s="57">
        <v>33</v>
      </c>
      <c r="AX240" t="s" s="57">
        <v>79</v>
      </c>
      <c r="AY240" t="s" s="203">
        <v>136</v>
      </c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2"/>
    </row>
    <row r="241" ht="12.95" customHeight="1">
      <c r="A241" s="13"/>
      <c r="B241" s="17"/>
      <c r="C241" s="10"/>
      <c r="D241" t="s" s="204">
        <v>146</v>
      </c>
      <c r="E241" s="205"/>
      <c r="F241" t="s" s="206">
        <v>389</v>
      </c>
      <c r="G241" s="10"/>
      <c r="H241" s="205"/>
      <c r="I241" s="10"/>
      <c r="J241" s="19"/>
      <c r="K241" s="125"/>
      <c r="L241" s="67"/>
      <c r="M241" s="72"/>
      <c r="N241" s="10"/>
      <c r="O241" s="10"/>
      <c r="P241" s="10"/>
      <c r="Q241" s="10"/>
      <c r="R241" s="10"/>
      <c r="S241" s="10"/>
      <c r="T241" s="75"/>
      <c r="U241" s="72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t="s" s="203">
        <v>146</v>
      </c>
      <c r="AU241" t="s" s="203">
        <v>89</v>
      </c>
      <c r="AV241" t="s" s="57">
        <v>87</v>
      </c>
      <c r="AW241" t="s" s="57">
        <v>33</v>
      </c>
      <c r="AX241" t="s" s="57">
        <v>79</v>
      </c>
      <c r="AY241" t="s" s="203">
        <v>136</v>
      </c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2"/>
    </row>
    <row r="242" ht="12.95" customHeight="1">
      <c r="A242" s="13"/>
      <c r="B242" s="17"/>
      <c r="C242" s="63"/>
      <c r="D242" t="s" s="207">
        <v>146</v>
      </c>
      <c r="E242" s="208"/>
      <c r="F242" t="s" s="209">
        <v>149</v>
      </c>
      <c r="G242" s="63"/>
      <c r="H242" s="210">
        <v>15.2</v>
      </c>
      <c r="I242" s="63"/>
      <c r="J242" s="133"/>
      <c r="K242" s="134"/>
      <c r="L242" s="67"/>
      <c r="M242" s="72"/>
      <c r="N242" s="10"/>
      <c r="O242" s="10"/>
      <c r="P242" s="10"/>
      <c r="Q242" s="10"/>
      <c r="R242" s="10"/>
      <c r="S242" s="10"/>
      <c r="T242" s="75"/>
      <c r="U242" s="72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t="s" s="211">
        <v>146</v>
      </c>
      <c r="AU242" t="s" s="211">
        <v>89</v>
      </c>
      <c r="AV242" t="s" s="57">
        <v>89</v>
      </c>
      <c r="AW242" t="s" s="57">
        <v>33</v>
      </c>
      <c r="AX242" t="s" s="57">
        <v>87</v>
      </c>
      <c r="AY242" t="s" s="211">
        <v>136</v>
      </c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2"/>
    </row>
    <row r="243" ht="24" customHeight="1">
      <c r="A243" s="13"/>
      <c r="B243" s="67"/>
      <c r="C243" t="s" s="188">
        <v>390</v>
      </c>
      <c r="D243" t="s" s="188">
        <v>139</v>
      </c>
      <c r="E243" t="s" s="189">
        <v>391</v>
      </c>
      <c r="F243" t="s" s="189">
        <v>392</v>
      </c>
      <c r="G243" t="s" s="190">
        <v>159</v>
      </c>
      <c r="H243" s="191">
        <v>4</v>
      </c>
      <c r="I243" s="192">
        <v>255</v>
      </c>
      <c r="J243" s="193">
        <f>ROUND(I243*H243,2)</f>
        <v>1020</v>
      </c>
      <c r="K243" t="s" s="194">
        <v>143</v>
      </c>
      <c r="L243" s="67"/>
      <c r="M243" s="195"/>
      <c r="N243" t="s" s="196">
        <v>44</v>
      </c>
      <c r="O243" s="10"/>
      <c r="P243" s="197">
        <f>O243*H243</f>
        <v>0</v>
      </c>
      <c r="Q243" s="197">
        <v>0</v>
      </c>
      <c r="R243" s="197">
        <f>Q243*H243</f>
        <v>0</v>
      </c>
      <c r="S243" s="197">
        <v>0</v>
      </c>
      <c r="T243" s="198">
        <f>S243*H243</f>
        <v>0</v>
      </c>
      <c r="U243" s="72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t="s" s="199">
        <v>220</v>
      </c>
      <c r="AS243" s="10"/>
      <c r="AT243" t="s" s="199">
        <v>139</v>
      </c>
      <c r="AU243" t="s" s="199">
        <v>89</v>
      </c>
      <c r="AV243" s="10"/>
      <c r="AW243" s="10"/>
      <c r="AX243" s="10"/>
      <c r="AY243" t="s" s="158">
        <v>136</v>
      </c>
      <c r="AZ243" s="10"/>
      <c r="BA243" s="10"/>
      <c r="BB243" s="10"/>
      <c r="BC243" s="10"/>
      <c r="BD243" s="10"/>
      <c r="BE243" s="53">
        <f>IF(N243="základní",J243,0)</f>
        <v>0</v>
      </c>
      <c r="BF243" s="53">
        <f>IF(N243="snížená",J243,0)</f>
        <v>1020</v>
      </c>
      <c r="BG243" s="53">
        <f>IF(N243="zákl. přenesená",J243,0)</f>
        <v>0</v>
      </c>
      <c r="BH243" s="53">
        <f>IF(N243="sníž. přenesená",J243,0)</f>
        <v>0</v>
      </c>
      <c r="BI243" s="53">
        <f>IF(N243="nulová",J243,0)</f>
        <v>0</v>
      </c>
      <c r="BJ243" t="s" s="158">
        <v>89</v>
      </c>
      <c r="BK243" s="53">
        <f>ROUND(I243*H243,2)</f>
        <v>1020</v>
      </c>
      <c r="BL243" t="s" s="158">
        <v>220</v>
      </c>
      <c r="BM243" t="s" s="199">
        <v>393</v>
      </c>
      <c r="BN243" s="12"/>
    </row>
    <row r="244" ht="24" customHeight="1">
      <c r="A244" s="13"/>
      <c r="B244" s="67"/>
      <c r="C244" t="s" s="188">
        <v>394</v>
      </c>
      <c r="D244" t="s" s="188">
        <v>139</v>
      </c>
      <c r="E244" t="s" s="189">
        <v>395</v>
      </c>
      <c r="F244" t="s" s="189">
        <v>396</v>
      </c>
      <c r="G244" t="s" s="190">
        <v>142</v>
      </c>
      <c r="H244" s="191">
        <v>36.1</v>
      </c>
      <c r="I244" s="192">
        <v>1050</v>
      </c>
      <c r="J244" s="193">
        <f>ROUND(I244*H244,2)</f>
        <v>37905</v>
      </c>
      <c r="K244" s="221"/>
      <c r="L244" s="67"/>
      <c r="M244" s="195"/>
      <c r="N244" t="s" s="196">
        <v>44</v>
      </c>
      <c r="O244" s="10"/>
      <c r="P244" s="197">
        <f>O244*H244</f>
        <v>0</v>
      </c>
      <c r="Q244" s="197">
        <v>0.00168</v>
      </c>
      <c r="R244" s="197">
        <f>Q244*H244</f>
        <v>0.06064800000000001</v>
      </c>
      <c r="S244" s="197">
        <v>0</v>
      </c>
      <c r="T244" s="198">
        <f>S244*H244</f>
        <v>0</v>
      </c>
      <c r="U244" s="72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t="s" s="199">
        <v>220</v>
      </c>
      <c r="AS244" s="10"/>
      <c r="AT244" t="s" s="199">
        <v>139</v>
      </c>
      <c r="AU244" t="s" s="199">
        <v>89</v>
      </c>
      <c r="AV244" s="10"/>
      <c r="AW244" s="10"/>
      <c r="AX244" s="10"/>
      <c r="AY244" t="s" s="158">
        <v>136</v>
      </c>
      <c r="AZ244" s="10"/>
      <c r="BA244" s="10"/>
      <c r="BB244" s="10"/>
      <c r="BC244" s="10"/>
      <c r="BD244" s="10"/>
      <c r="BE244" s="53">
        <f>IF(N244="základní",J244,0)</f>
        <v>0</v>
      </c>
      <c r="BF244" s="53">
        <f>IF(N244="snížená",J244,0)</f>
        <v>37905</v>
      </c>
      <c r="BG244" s="53">
        <f>IF(N244="zákl. přenesená",J244,0)</f>
        <v>0</v>
      </c>
      <c r="BH244" s="53">
        <f>IF(N244="sníž. přenesená",J244,0)</f>
        <v>0</v>
      </c>
      <c r="BI244" s="53">
        <f>IF(N244="nulová",J244,0)</f>
        <v>0</v>
      </c>
      <c r="BJ244" t="s" s="158">
        <v>89</v>
      </c>
      <c r="BK244" s="53">
        <f>ROUND(I244*H244,2)</f>
        <v>37905</v>
      </c>
      <c r="BL244" t="s" s="158">
        <v>220</v>
      </c>
      <c r="BM244" t="s" s="199">
        <v>397</v>
      </c>
      <c r="BN244" s="12"/>
    </row>
    <row r="245" ht="12.95" customHeight="1">
      <c r="A245" s="13"/>
      <c r="B245" s="17"/>
      <c r="C245" s="70"/>
      <c r="D245" t="s" s="200">
        <v>146</v>
      </c>
      <c r="E245" s="201"/>
      <c r="F245" t="s" s="202">
        <v>398</v>
      </c>
      <c r="G245" s="70"/>
      <c r="H245" s="201"/>
      <c r="I245" s="70"/>
      <c r="J245" s="135"/>
      <c r="K245" s="136"/>
      <c r="L245" s="67"/>
      <c r="M245" s="72"/>
      <c r="N245" s="10"/>
      <c r="O245" s="10"/>
      <c r="P245" s="10"/>
      <c r="Q245" s="10"/>
      <c r="R245" s="10"/>
      <c r="S245" s="10"/>
      <c r="T245" s="75"/>
      <c r="U245" s="72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t="s" s="203">
        <v>146</v>
      </c>
      <c r="AU245" t="s" s="203">
        <v>89</v>
      </c>
      <c r="AV245" t="s" s="57">
        <v>87</v>
      </c>
      <c r="AW245" t="s" s="57">
        <v>33</v>
      </c>
      <c r="AX245" t="s" s="57">
        <v>79</v>
      </c>
      <c r="AY245" t="s" s="203">
        <v>136</v>
      </c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2"/>
    </row>
    <row r="246" ht="12.95" customHeight="1">
      <c r="A246" s="13"/>
      <c r="B246" s="17"/>
      <c r="C246" s="10"/>
      <c r="D246" t="s" s="204">
        <v>146</v>
      </c>
      <c r="E246" s="205"/>
      <c r="F246" t="s" s="206">
        <v>399</v>
      </c>
      <c r="G246" s="10"/>
      <c r="H246" s="205"/>
      <c r="I246" s="10"/>
      <c r="J246" s="19"/>
      <c r="K246" s="125"/>
      <c r="L246" s="67"/>
      <c r="M246" s="72"/>
      <c r="N246" s="10"/>
      <c r="O246" s="10"/>
      <c r="P246" s="10"/>
      <c r="Q246" s="10"/>
      <c r="R246" s="10"/>
      <c r="S246" s="10"/>
      <c r="T246" s="75"/>
      <c r="U246" s="72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t="s" s="203">
        <v>146</v>
      </c>
      <c r="AU246" t="s" s="203">
        <v>89</v>
      </c>
      <c r="AV246" t="s" s="57">
        <v>87</v>
      </c>
      <c r="AW246" t="s" s="57">
        <v>33</v>
      </c>
      <c r="AX246" t="s" s="57">
        <v>79</v>
      </c>
      <c r="AY246" t="s" s="203">
        <v>136</v>
      </c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2"/>
    </row>
    <row r="247" ht="12.95" customHeight="1">
      <c r="A247" s="13"/>
      <c r="B247" s="17"/>
      <c r="C247" s="63"/>
      <c r="D247" t="s" s="207">
        <v>146</v>
      </c>
      <c r="E247" s="208"/>
      <c r="F247" t="s" s="209">
        <v>400</v>
      </c>
      <c r="G247" s="63"/>
      <c r="H247" s="210">
        <v>36.1</v>
      </c>
      <c r="I247" s="63"/>
      <c r="J247" s="133"/>
      <c r="K247" s="134"/>
      <c r="L247" s="67"/>
      <c r="M247" s="72"/>
      <c r="N247" s="10"/>
      <c r="O247" s="10"/>
      <c r="P247" s="10"/>
      <c r="Q247" s="10"/>
      <c r="R247" s="10"/>
      <c r="S247" s="10"/>
      <c r="T247" s="75"/>
      <c r="U247" s="72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t="s" s="211">
        <v>146</v>
      </c>
      <c r="AU247" t="s" s="211">
        <v>89</v>
      </c>
      <c r="AV247" t="s" s="57">
        <v>89</v>
      </c>
      <c r="AW247" t="s" s="57">
        <v>33</v>
      </c>
      <c r="AX247" t="s" s="57">
        <v>87</v>
      </c>
      <c r="AY247" t="s" s="211">
        <v>136</v>
      </c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2"/>
    </row>
    <row r="248" ht="16.5" customHeight="1">
      <c r="A248" s="13"/>
      <c r="B248" s="67"/>
      <c r="C248" t="s" s="188">
        <v>401</v>
      </c>
      <c r="D248" t="s" s="188">
        <v>139</v>
      </c>
      <c r="E248" t="s" s="189">
        <v>402</v>
      </c>
      <c r="F248" t="s" s="189">
        <v>403</v>
      </c>
      <c r="G248" t="s" s="190">
        <v>142</v>
      </c>
      <c r="H248" s="191">
        <v>36.1</v>
      </c>
      <c r="I248" s="192">
        <v>360</v>
      </c>
      <c r="J248" s="193">
        <f>ROUND(I248*H248,2)</f>
        <v>12996</v>
      </c>
      <c r="K248" s="221"/>
      <c r="L248" s="67"/>
      <c r="M248" s="195"/>
      <c r="N248" t="s" s="196">
        <v>44</v>
      </c>
      <c r="O248" s="10"/>
      <c r="P248" s="197">
        <f>O248*H248</f>
        <v>0</v>
      </c>
      <c r="Q248" s="197">
        <v>0.00025</v>
      </c>
      <c r="R248" s="197">
        <f>Q248*H248</f>
        <v>0.009025</v>
      </c>
      <c r="S248" s="197">
        <v>0</v>
      </c>
      <c r="T248" s="198">
        <f>S248*H248</f>
        <v>0</v>
      </c>
      <c r="U248" s="72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t="s" s="199">
        <v>220</v>
      </c>
      <c r="AS248" s="10"/>
      <c r="AT248" t="s" s="199">
        <v>139</v>
      </c>
      <c r="AU248" t="s" s="199">
        <v>89</v>
      </c>
      <c r="AV248" s="10"/>
      <c r="AW248" s="10"/>
      <c r="AX248" s="10"/>
      <c r="AY248" t="s" s="158">
        <v>136</v>
      </c>
      <c r="AZ248" s="10"/>
      <c r="BA248" s="10"/>
      <c r="BB248" s="10"/>
      <c r="BC248" s="10"/>
      <c r="BD248" s="10"/>
      <c r="BE248" s="53">
        <f>IF(N248="základní",J248,0)</f>
        <v>0</v>
      </c>
      <c r="BF248" s="53">
        <f>IF(N248="snížená",J248,0)</f>
        <v>12996</v>
      </c>
      <c r="BG248" s="53">
        <f>IF(N248="zákl. přenesená",J248,0)</f>
        <v>0</v>
      </c>
      <c r="BH248" s="53">
        <f>IF(N248="sníž. přenesená",J248,0)</f>
        <v>0</v>
      </c>
      <c r="BI248" s="53">
        <f>IF(N248="nulová",J248,0)</f>
        <v>0</v>
      </c>
      <c r="BJ248" t="s" s="158">
        <v>89</v>
      </c>
      <c r="BK248" s="53">
        <f>ROUND(I248*H248,2)</f>
        <v>12996</v>
      </c>
      <c r="BL248" t="s" s="158">
        <v>220</v>
      </c>
      <c r="BM248" t="s" s="199">
        <v>404</v>
      </c>
      <c r="BN248" s="12"/>
    </row>
    <row r="249" ht="24" customHeight="1">
      <c r="A249" s="13"/>
      <c r="B249" s="67"/>
      <c r="C249" t="s" s="188">
        <v>405</v>
      </c>
      <c r="D249" t="s" s="188">
        <v>139</v>
      </c>
      <c r="E249" t="s" s="189">
        <v>406</v>
      </c>
      <c r="F249" t="s" s="189">
        <v>407</v>
      </c>
      <c r="G249" t="s" s="190">
        <v>152</v>
      </c>
      <c r="H249" s="191">
        <v>88.67</v>
      </c>
      <c r="I249" s="192">
        <v>1250</v>
      </c>
      <c r="J249" s="193">
        <f>ROUND(I249*H249,2)</f>
        <v>110837.5</v>
      </c>
      <c r="K249" s="221"/>
      <c r="L249" s="67"/>
      <c r="M249" s="195"/>
      <c r="N249" t="s" s="196">
        <v>44</v>
      </c>
      <c r="O249" s="10"/>
      <c r="P249" s="197">
        <f>O249*H249</f>
        <v>0</v>
      </c>
      <c r="Q249" s="197">
        <v>0.00265</v>
      </c>
      <c r="R249" s="197">
        <f>Q249*H249</f>
        <v>0.2349755</v>
      </c>
      <c r="S249" s="197">
        <v>0</v>
      </c>
      <c r="T249" s="198">
        <f>S249*H249</f>
        <v>0</v>
      </c>
      <c r="U249" s="72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t="s" s="199">
        <v>220</v>
      </c>
      <c r="AS249" s="10"/>
      <c r="AT249" t="s" s="199">
        <v>139</v>
      </c>
      <c r="AU249" t="s" s="199">
        <v>89</v>
      </c>
      <c r="AV249" s="10"/>
      <c r="AW249" s="10"/>
      <c r="AX249" s="10"/>
      <c r="AY249" t="s" s="158">
        <v>136</v>
      </c>
      <c r="AZ249" s="10"/>
      <c r="BA249" s="10"/>
      <c r="BB249" s="10"/>
      <c r="BC249" s="10"/>
      <c r="BD249" s="10"/>
      <c r="BE249" s="53">
        <f>IF(N249="základní",J249,0)</f>
        <v>0</v>
      </c>
      <c r="BF249" s="53">
        <f>IF(N249="snížená",J249,0)</f>
        <v>110837.5</v>
      </c>
      <c r="BG249" s="53">
        <f>IF(N249="zákl. přenesená",J249,0)</f>
        <v>0</v>
      </c>
      <c r="BH249" s="53">
        <f>IF(N249="sníž. přenesená",J249,0)</f>
        <v>0</v>
      </c>
      <c r="BI249" s="53">
        <f>IF(N249="nulová",J249,0)</f>
        <v>0</v>
      </c>
      <c r="BJ249" t="s" s="158">
        <v>89</v>
      </c>
      <c r="BK249" s="53">
        <f>ROUND(I249*H249,2)</f>
        <v>110837.5</v>
      </c>
      <c r="BL249" t="s" s="158">
        <v>220</v>
      </c>
      <c r="BM249" t="s" s="199">
        <v>408</v>
      </c>
      <c r="BN249" s="12"/>
    </row>
    <row r="250" ht="12.95" customHeight="1">
      <c r="A250" s="13"/>
      <c r="B250" s="17"/>
      <c r="C250" s="70"/>
      <c r="D250" t="s" s="200">
        <v>146</v>
      </c>
      <c r="E250" s="201"/>
      <c r="F250" t="s" s="202">
        <v>409</v>
      </c>
      <c r="G250" s="70"/>
      <c r="H250" s="201"/>
      <c r="I250" s="70"/>
      <c r="J250" s="135"/>
      <c r="K250" s="136"/>
      <c r="L250" s="67"/>
      <c r="M250" s="72"/>
      <c r="N250" s="10"/>
      <c r="O250" s="10"/>
      <c r="P250" s="10"/>
      <c r="Q250" s="10"/>
      <c r="R250" s="10"/>
      <c r="S250" s="10"/>
      <c r="T250" s="75"/>
      <c r="U250" s="72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t="s" s="203">
        <v>146</v>
      </c>
      <c r="AU250" t="s" s="203">
        <v>89</v>
      </c>
      <c r="AV250" t="s" s="57">
        <v>87</v>
      </c>
      <c r="AW250" t="s" s="57">
        <v>33</v>
      </c>
      <c r="AX250" t="s" s="57">
        <v>79</v>
      </c>
      <c r="AY250" t="s" s="203">
        <v>136</v>
      </c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2"/>
    </row>
    <row r="251" ht="12.95" customHeight="1">
      <c r="A251" s="13"/>
      <c r="B251" s="17"/>
      <c r="C251" s="10"/>
      <c r="D251" t="s" s="204">
        <v>146</v>
      </c>
      <c r="E251" s="205"/>
      <c r="F251" t="s" s="206">
        <v>410</v>
      </c>
      <c r="G251" s="10"/>
      <c r="H251" s="205"/>
      <c r="I251" s="10"/>
      <c r="J251" s="19"/>
      <c r="K251" s="125"/>
      <c r="L251" s="67"/>
      <c r="M251" s="72"/>
      <c r="N251" s="10"/>
      <c r="O251" s="10"/>
      <c r="P251" s="10"/>
      <c r="Q251" s="10"/>
      <c r="R251" s="10"/>
      <c r="S251" s="10"/>
      <c r="T251" s="75"/>
      <c r="U251" s="72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t="s" s="203">
        <v>146</v>
      </c>
      <c r="AU251" t="s" s="203">
        <v>89</v>
      </c>
      <c r="AV251" t="s" s="57">
        <v>87</v>
      </c>
      <c r="AW251" t="s" s="57">
        <v>33</v>
      </c>
      <c r="AX251" t="s" s="57">
        <v>79</v>
      </c>
      <c r="AY251" t="s" s="203">
        <v>136</v>
      </c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2"/>
    </row>
    <row r="252" ht="12.95" customHeight="1">
      <c r="A252" s="13"/>
      <c r="B252" s="17"/>
      <c r="C252" s="63"/>
      <c r="D252" t="s" s="207">
        <v>146</v>
      </c>
      <c r="E252" s="208"/>
      <c r="F252" t="s" s="209">
        <v>411</v>
      </c>
      <c r="G252" s="63"/>
      <c r="H252" s="210">
        <v>88.67</v>
      </c>
      <c r="I252" s="63"/>
      <c r="J252" s="133"/>
      <c r="K252" s="134"/>
      <c r="L252" s="67"/>
      <c r="M252" s="72"/>
      <c r="N252" s="10"/>
      <c r="O252" s="10"/>
      <c r="P252" s="10"/>
      <c r="Q252" s="10"/>
      <c r="R252" s="10"/>
      <c r="S252" s="10"/>
      <c r="T252" s="75"/>
      <c r="U252" s="72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t="s" s="211">
        <v>146</v>
      </c>
      <c r="AU252" t="s" s="211">
        <v>89</v>
      </c>
      <c r="AV252" t="s" s="57">
        <v>89</v>
      </c>
      <c r="AW252" t="s" s="57">
        <v>33</v>
      </c>
      <c r="AX252" t="s" s="57">
        <v>87</v>
      </c>
      <c r="AY252" t="s" s="211">
        <v>136</v>
      </c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2"/>
    </row>
    <row r="253" ht="24" customHeight="1">
      <c r="A253" s="13"/>
      <c r="B253" s="67"/>
      <c r="C253" t="s" s="188">
        <v>412</v>
      </c>
      <c r="D253" t="s" s="188">
        <v>139</v>
      </c>
      <c r="E253" t="s" s="189">
        <v>413</v>
      </c>
      <c r="F253" t="s" s="189">
        <v>414</v>
      </c>
      <c r="G253" t="s" s="190">
        <v>159</v>
      </c>
      <c r="H253" s="191">
        <v>4</v>
      </c>
      <c r="I253" s="192">
        <v>650</v>
      </c>
      <c r="J253" s="193">
        <f>ROUND(I253*H253,2)</f>
        <v>2600</v>
      </c>
      <c r="K253" s="221"/>
      <c r="L253" s="67"/>
      <c r="M253" s="195"/>
      <c r="N253" t="s" s="196">
        <v>44</v>
      </c>
      <c r="O253" s="10"/>
      <c r="P253" s="197">
        <f>O253*H253</f>
        <v>0</v>
      </c>
      <c r="Q253" s="197">
        <v>0.00047</v>
      </c>
      <c r="R253" s="197">
        <f>Q253*H253</f>
        <v>0.00188</v>
      </c>
      <c r="S253" s="197">
        <v>0</v>
      </c>
      <c r="T253" s="198">
        <f>S253*H253</f>
        <v>0</v>
      </c>
      <c r="U253" s="72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t="s" s="199">
        <v>220</v>
      </c>
      <c r="AS253" s="10"/>
      <c r="AT253" t="s" s="199">
        <v>139</v>
      </c>
      <c r="AU253" t="s" s="199">
        <v>89</v>
      </c>
      <c r="AV253" s="10"/>
      <c r="AW253" s="10"/>
      <c r="AX253" s="10"/>
      <c r="AY253" t="s" s="158">
        <v>136</v>
      </c>
      <c r="AZ253" s="10"/>
      <c r="BA253" s="10"/>
      <c r="BB253" s="10"/>
      <c r="BC253" s="10"/>
      <c r="BD253" s="10"/>
      <c r="BE253" s="53">
        <f>IF(N253="základní",J253,0)</f>
        <v>0</v>
      </c>
      <c r="BF253" s="53">
        <f>IF(N253="snížená",J253,0)</f>
        <v>2600</v>
      </c>
      <c r="BG253" s="53">
        <f>IF(N253="zákl. přenesená",J253,0)</f>
        <v>0</v>
      </c>
      <c r="BH253" s="53">
        <f>IF(N253="sníž. přenesená",J253,0)</f>
        <v>0</v>
      </c>
      <c r="BI253" s="53">
        <f>IF(N253="nulová",J253,0)</f>
        <v>0</v>
      </c>
      <c r="BJ253" t="s" s="158">
        <v>89</v>
      </c>
      <c r="BK253" s="53">
        <f>ROUND(I253*H253,2)</f>
        <v>2600</v>
      </c>
      <c r="BL253" t="s" s="158">
        <v>220</v>
      </c>
      <c r="BM253" t="s" s="199">
        <v>415</v>
      </c>
      <c r="BN253" s="12"/>
    </row>
    <row r="254" ht="12.95" customHeight="1">
      <c r="A254" s="13"/>
      <c r="B254" s="17"/>
      <c r="C254" s="70"/>
      <c r="D254" t="s" s="200">
        <v>146</v>
      </c>
      <c r="E254" s="201"/>
      <c r="F254" t="s" s="202">
        <v>372</v>
      </c>
      <c r="G254" s="70"/>
      <c r="H254" s="201"/>
      <c r="I254" s="70"/>
      <c r="J254" s="135"/>
      <c r="K254" s="136"/>
      <c r="L254" s="67"/>
      <c r="M254" s="72"/>
      <c r="N254" s="10"/>
      <c r="O254" s="10"/>
      <c r="P254" s="10"/>
      <c r="Q254" s="10"/>
      <c r="R254" s="10"/>
      <c r="S254" s="10"/>
      <c r="T254" s="75"/>
      <c r="U254" s="72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t="s" s="203">
        <v>146</v>
      </c>
      <c r="AU254" t="s" s="203">
        <v>89</v>
      </c>
      <c r="AV254" t="s" s="57">
        <v>87</v>
      </c>
      <c r="AW254" t="s" s="57">
        <v>33</v>
      </c>
      <c r="AX254" t="s" s="57">
        <v>79</v>
      </c>
      <c r="AY254" t="s" s="203">
        <v>136</v>
      </c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2"/>
    </row>
    <row r="255" ht="12.95" customHeight="1">
      <c r="A255" s="13"/>
      <c r="B255" s="17"/>
      <c r="C255" s="10"/>
      <c r="D255" t="s" s="204">
        <v>146</v>
      </c>
      <c r="E255" s="205"/>
      <c r="F255" t="s" s="206">
        <v>416</v>
      </c>
      <c r="G255" s="10"/>
      <c r="H255" s="205"/>
      <c r="I255" s="10"/>
      <c r="J255" s="19"/>
      <c r="K255" s="125"/>
      <c r="L255" s="67"/>
      <c r="M255" s="72"/>
      <c r="N255" s="10"/>
      <c r="O255" s="10"/>
      <c r="P255" s="10"/>
      <c r="Q255" s="10"/>
      <c r="R255" s="10"/>
      <c r="S255" s="10"/>
      <c r="T255" s="75"/>
      <c r="U255" s="72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t="s" s="203">
        <v>146</v>
      </c>
      <c r="AU255" t="s" s="203">
        <v>89</v>
      </c>
      <c r="AV255" t="s" s="57">
        <v>87</v>
      </c>
      <c r="AW255" t="s" s="57">
        <v>33</v>
      </c>
      <c r="AX255" t="s" s="57">
        <v>79</v>
      </c>
      <c r="AY255" t="s" s="203">
        <v>136</v>
      </c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2"/>
    </row>
    <row r="256" ht="12.95" customHeight="1">
      <c r="A256" s="13"/>
      <c r="B256" s="17"/>
      <c r="C256" s="10"/>
      <c r="D256" t="s" s="204">
        <v>146</v>
      </c>
      <c r="E256" s="205"/>
      <c r="F256" t="s" s="206">
        <v>417</v>
      </c>
      <c r="G256" s="10"/>
      <c r="H256" s="205"/>
      <c r="I256" s="10"/>
      <c r="J256" s="19"/>
      <c r="K256" s="125"/>
      <c r="L256" s="67"/>
      <c r="M256" s="72"/>
      <c r="N256" s="10"/>
      <c r="O256" s="10"/>
      <c r="P256" s="10"/>
      <c r="Q256" s="10"/>
      <c r="R256" s="10"/>
      <c r="S256" s="10"/>
      <c r="T256" s="75"/>
      <c r="U256" s="72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t="s" s="203">
        <v>146</v>
      </c>
      <c r="AU256" t="s" s="203">
        <v>89</v>
      </c>
      <c r="AV256" t="s" s="57">
        <v>87</v>
      </c>
      <c r="AW256" t="s" s="57">
        <v>33</v>
      </c>
      <c r="AX256" t="s" s="57">
        <v>79</v>
      </c>
      <c r="AY256" t="s" s="203">
        <v>136</v>
      </c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2"/>
    </row>
    <row r="257" ht="12.95" customHeight="1">
      <c r="A257" s="13"/>
      <c r="B257" s="17"/>
      <c r="C257" s="63"/>
      <c r="D257" t="s" s="207">
        <v>146</v>
      </c>
      <c r="E257" s="208"/>
      <c r="F257" t="s" s="209">
        <v>373</v>
      </c>
      <c r="G257" s="63"/>
      <c r="H257" s="210">
        <v>4</v>
      </c>
      <c r="I257" s="63"/>
      <c r="J257" s="133"/>
      <c r="K257" s="134"/>
      <c r="L257" s="67"/>
      <c r="M257" s="72"/>
      <c r="N257" s="10"/>
      <c r="O257" s="10"/>
      <c r="P257" s="10"/>
      <c r="Q257" s="10"/>
      <c r="R257" s="10"/>
      <c r="S257" s="10"/>
      <c r="T257" s="75"/>
      <c r="U257" s="72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t="s" s="211">
        <v>146</v>
      </c>
      <c r="AU257" t="s" s="211">
        <v>89</v>
      </c>
      <c r="AV257" t="s" s="57">
        <v>89</v>
      </c>
      <c r="AW257" t="s" s="57">
        <v>33</v>
      </c>
      <c r="AX257" t="s" s="57">
        <v>87</v>
      </c>
      <c r="AY257" t="s" s="211">
        <v>136</v>
      </c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2"/>
    </row>
    <row r="258" ht="24" customHeight="1">
      <c r="A258" s="13"/>
      <c r="B258" s="67"/>
      <c r="C258" t="s" s="188">
        <v>418</v>
      </c>
      <c r="D258" t="s" s="188">
        <v>139</v>
      </c>
      <c r="E258" t="s" s="189">
        <v>419</v>
      </c>
      <c r="F258" t="s" s="189">
        <v>420</v>
      </c>
      <c r="G258" t="s" s="190">
        <v>159</v>
      </c>
      <c r="H258" s="191">
        <v>10</v>
      </c>
      <c r="I258" s="192">
        <v>648</v>
      </c>
      <c r="J258" s="193">
        <f>ROUND(I258*H258,2)</f>
        <v>6480</v>
      </c>
      <c r="K258" s="221"/>
      <c r="L258" s="67"/>
      <c r="M258" s="195"/>
      <c r="N258" t="s" s="196">
        <v>44</v>
      </c>
      <c r="O258" s="10"/>
      <c r="P258" s="197">
        <f>O258*H258</f>
        <v>0</v>
      </c>
      <c r="Q258" s="197">
        <v>0.00106</v>
      </c>
      <c r="R258" s="197">
        <f>Q258*H258</f>
        <v>0.0106</v>
      </c>
      <c r="S258" s="197">
        <v>0</v>
      </c>
      <c r="T258" s="198">
        <f>S258*H258</f>
        <v>0</v>
      </c>
      <c r="U258" s="72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t="s" s="199">
        <v>220</v>
      </c>
      <c r="AS258" s="10"/>
      <c r="AT258" t="s" s="199">
        <v>139</v>
      </c>
      <c r="AU258" t="s" s="199">
        <v>89</v>
      </c>
      <c r="AV258" s="10"/>
      <c r="AW258" s="10"/>
      <c r="AX258" s="10"/>
      <c r="AY258" t="s" s="158">
        <v>136</v>
      </c>
      <c r="AZ258" s="10"/>
      <c r="BA258" s="10"/>
      <c r="BB258" s="10"/>
      <c r="BC258" s="10"/>
      <c r="BD258" s="10"/>
      <c r="BE258" s="53">
        <f>IF(N258="základní",J258,0)</f>
        <v>0</v>
      </c>
      <c r="BF258" s="53">
        <f>IF(N258="snížená",J258,0)</f>
        <v>6480</v>
      </c>
      <c r="BG258" s="53">
        <f>IF(N258="zákl. přenesená",J258,0)</f>
        <v>0</v>
      </c>
      <c r="BH258" s="53">
        <f>IF(N258="sníž. přenesená",J258,0)</f>
        <v>0</v>
      </c>
      <c r="BI258" s="53">
        <f>IF(N258="nulová",J258,0)</f>
        <v>0</v>
      </c>
      <c r="BJ258" t="s" s="158">
        <v>89</v>
      </c>
      <c r="BK258" s="53">
        <f>ROUND(I258*H258,2)</f>
        <v>6480</v>
      </c>
      <c r="BL258" t="s" s="158">
        <v>220</v>
      </c>
      <c r="BM258" t="s" s="199">
        <v>421</v>
      </c>
      <c r="BN258" s="12"/>
    </row>
    <row r="259" ht="12.95" customHeight="1">
      <c r="A259" s="13"/>
      <c r="B259" s="17"/>
      <c r="C259" s="70"/>
      <c r="D259" t="s" s="200">
        <v>146</v>
      </c>
      <c r="E259" s="201"/>
      <c r="F259" t="s" s="202">
        <v>360</v>
      </c>
      <c r="G259" s="70"/>
      <c r="H259" s="201"/>
      <c r="I259" s="70"/>
      <c r="J259" s="135"/>
      <c r="K259" s="136"/>
      <c r="L259" s="67"/>
      <c r="M259" s="72"/>
      <c r="N259" s="10"/>
      <c r="O259" s="10"/>
      <c r="P259" s="10"/>
      <c r="Q259" s="10"/>
      <c r="R259" s="10"/>
      <c r="S259" s="10"/>
      <c r="T259" s="75"/>
      <c r="U259" s="72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t="s" s="203">
        <v>146</v>
      </c>
      <c r="AU259" t="s" s="203">
        <v>89</v>
      </c>
      <c r="AV259" t="s" s="57">
        <v>87</v>
      </c>
      <c r="AW259" t="s" s="57">
        <v>33</v>
      </c>
      <c r="AX259" t="s" s="57">
        <v>79</v>
      </c>
      <c r="AY259" t="s" s="203">
        <v>136</v>
      </c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2"/>
    </row>
    <row r="260" ht="12.95" customHeight="1">
      <c r="A260" s="13"/>
      <c r="B260" s="17"/>
      <c r="C260" s="10"/>
      <c r="D260" t="s" s="204">
        <v>146</v>
      </c>
      <c r="E260" s="205"/>
      <c r="F260" t="s" s="206">
        <v>361</v>
      </c>
      <c r="G260" s="10"/>
      <c r="H260" s="205"/>
      <c r="I260" s="10"/>
      <c r="J260" s="19"/>
      <c r="K260" s="125"/>
      <c r="L260" s="67"/>
      <c r="M260" s="72"/>
      <c r="N260" s="10"/>
      <c r="O260" s="10"/>
      <c r="P260" s="10"/>
      <c r="Q260" s="10"/>
      <c r="R260" s="10"/>
      <c r="S260" s="10"/>
      <c r="T260" s="75"/>
      <c r="U260" s="72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t="s" s="203">
        <v>146</v>
      </c>
      <c r="AU260" t="s" s="203">
        <v>89</v>
      </c>
      <c r="AV260" t="s" s="57">
        <v>87</v>
      </c>
      <c r="AW260" t="s" s="57">
        <v>33</v>
      </c>
      <c r="AX260" t="s" s="57">
        <v>79</v>
      </c>
      <c r="AY260" t="s" s="203">
        <v>136</v>
      </c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2"/>
    </row>
    <row r="261" ht="12.95" customHeight="1">
      <c r="A261" s="13"/>
      <c r="B261" s="17"/>
      <c r="C261" s="10"/>
      <c r="D261" t="s" s="204">
        <v>146</v>
      </c>
      <c r="E261" s="205"/>
      <c r="F261" t="s" s="206">
        <v>362</v>
      </c>
      <c r="G261" s="10"/>
      <c r="H261" s="205"/>
      <c r="I261" s="10"/>
      <c r="J261" s="19"/>
      <c r="K261" s="125"/>
      <c r="L261" s="67"/>
      <c r="M261" s="72"/>
      <c r="N261" s="10"/>
      <c r="O261" s="10"/>
      <c r="P261" s="10"/>
      <c r="Q261" s="10"/>
      <c r="R261" s="10"/>
      <c r="S261" s="10"/>
      <c r="T261" s="75"/>
      <c r="U261" s="72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t="s" s="203">
        <v>146</v>
      </c>
      <c r="AU261" t="s" s="203">
        <v>89</v>
      </c>
      <c r="AV261" t="s" s="57">
        <v>87</v>
      </c>
      <c r="AW261" t="s" s="57">
        <v>33</v>
      </c>
      <c r="AX261" t="s" s="57">
        <v>79</v>
      </c>
      <c r="AY261" t="s" s="203">
        <v>136</v>
      </c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2"/>
    </row>
    <row r="262" ht="12.95" customHeight="1">
      <c r="A262" s="13"/>
      <c r="B262" s="17"/>
      <c r="C262" s="10"/>
      <c r="D262" t="s" s="204">
        <v>146</v>
      </c>
      <c r="E262" s="205"/>
      <c r="F262" t="s" s="206">
        <v>363</v>
      </c>
      <c r="G262" s="10"/>
      <c r="H262" s="205"/>
      <c r="I262" s="10"/>
      <c r="J262" s="19"/>
      <c r="K262" s="125"/>
      <c r="L262" s="67"/>
      <c r="M262" s="72"/>
      <c r="N262" s="10"/>
      <c r="O262" s="10"/>
      <c r="P262" s="10"/>
      <c r="Q262" s="10"/>
      <c r="R262" s="10"/>
      <c r="S262" s="10"/>
      <c r="T262" s="75"/>
      <c r="U262" s="72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t="s" s="203">
        <v>146</v>
      </c>
      <c r="AU262" t="s" s="203">
        <v>89</v>
      </c>
      <c r="AV262" t="s" s="57">
        <v>87</v>
      </c>
      <c r="AW262" t="s" s="57">
        <v>33</v>
      </c>
      <c r="AX262" t="s" s="57">
        <v>79</v>
      </c>
      <c r="AY262" t="s" s="203">
        <v>136</v>
      </c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2"/>
    </row>
    <row r="263" ht="12.95" customHeight="1">
      <c r="A263" s="13"/>
      <c r="B263" s="17"/>
      <c r="C263" s="10"/>
      <c r="D263" t="s" s="204">
        <v>146</v>
      </c>
      <c r="E263" s="215"/>
      <c r="F263" t="s" s="216">
        <v>87</v>
      </c>
      <c r="G263" s="10"/>
      <c r="H263" s="217">
        <v>1</v>
      </c>
      <c r="I263" s="10"/>
      <c r="J263" s="19"/>
      <c r="K263" s="125"/>
      <c r="L263" s="67"/>
      <c r="M263" s="72"/>
      <c r="N263" s="10"/>
      <c r="O263" s="10"/>
      <c r="P263" s="10"/>
      <c r="Q263" s="10"/>
      <c r="R263" s="10"/>
      <c r="S263" s="10"/>
      <c r="T263" s="75"/>
      <c r="U263" s="72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t="s" s="211">
        <v>146</v>
      </c>
      <c r="AU263" t="s" s="211">
        <v>89</v>
      </c>
      <c r="AV263" t="s" s="57">
        <v>89</v>
      </c>
      <c r="AW263" t="s" s="57">
        <v>33</v>
      </c>
      <c r="AX263" t="s" s="57">
        <v>79</v>
      </c>
      <c r="AY263" t="s" s="211">
        <v>136</v>
      </c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2"/>
    </row>
    <row r="264" ht="12.95" customHeight="1">
      <c r="A264" s="13"/>
      <c r="B264" s="17"/>
      <c r="C264" s="10"/>
      <c r="D264" t="s" s="204">
        <v>146</v>
      </c>
      <c r="E264" s="205"/>
      <c r="F264" t="s" s="206">
        <v>364</v>
      </c>
      <c r="G264" s="10"/>
      <c r="H264" s="205"/>
      <c r="I264" s="10"/>
      <c r="J264" s="19"/>
      <c r="K264" s="125"/>
      <c r="L264" s="67"/>
      <c r="M264" s="72"/>
      <c r="N264" s="10"/>
      <c r="O264" s="10"/>
      <c r="P264" s="10"/>
      <c r="Q264" s="10"/>
      <c r="R264" s="10"/>
      <c r="S264" s="10"/>
      <c r="T264" s="75"/>
      <c r="U264" s="72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t="s" s="203">
        <v>146</v>
      </c>
      <c r="AU264" t="s" s="203">
        <v>89</v>
      </c>
      <c r="AV264" t="s" s="57">
        <v>87</v>
      </c>
      <c r="AW264" t="s" s="57">
        <v>33</v>
      </c>
      <c r="AX264" t="s" s="57">
        <v>79</v>
      </c>
      <c r="AY264" t="s" s="203">
        <v>136</v>
      </c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2"/>
    </row>
    <row r="265" ht="12.95" customHeight="1">
      <c r="A265" s="13"/>
      <c r="B265" s="17"/>
      <c r="C265" s="10"/>
      <c r="D265" t="s" s="204">
        <v>146</v>
      </c>
      <c r="E265" s="205"/>
      <c r="F265" t="s" s="206">
        <v>365</v>
      </c>
      <c r="G265" s="10"/>
      <c r="H265" s="205"/>
      <c r="I265" s="10"/>
      <c r="J265" s="19"/>
      <c r="K265" s="125"/>
      <c r="L265" s="67"/>
      <c r="M265" s="72"/>
      <c r="N265" s="10"/>
      <c r="O265" s="10"/>
      <c r="P265" s="10"/>
      <c r="Q265" s="10"/>
      <c r="R265" s="10"/>
      <c r="S265" s="10"/>
      <c r="T265" s="75"/>
      <c r="U265" s="72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t="s" s="203">
        <v>146</v>
      </c>
      <c r="AU265" t="s" s="203">
        <v>89</v>
      </c>
      <c r="AV265" t="s" s="57">
        <v>87</v>
      </c>
      <c r="AW265" t="s" s="57">
        <v>33</v>
      </c>
      <c r="AX265" t="s" s="57">
        <v>79</v>
      </c>
      <c r="AY265" t="s" s="203">
        <v>136</v>
      </c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2"/>
    </row>
    <row r="266" ht="12.95" customHeight="1">
      <c r="A266" s="13"/>
      <c r="B266" s="17"/>
      <c r="C266" s="10"/>
      <c r="D266" t="s" s="204">
        <v>146</v>
      </c>
      <c r="E266" s="215"/>
      <c r="F266" t="s" s="216">
        <v>144</v>
      </c>
      <c r="G266" s="10"/>
      <c r="H266" s="217">
        <v>4</v>
      </c>
      <c r="I266" s="10"/>
      <c r="J266" s="19"/>
      <c r="K266" s="125"/>
      <c r="L266" s="67"/>
      <c r="M266" s="72"/>
      <c r="N266" s="10"/>
      <c r="O266" s="10"/>
      <c r="P266" s="10"/>
      <c r="Q266" s="10"/>
      <c r="R266" s="10"/>
      <c r="S266" s="10"/>
      <c r="T266" s="75"/>
      <c r="U266" s="72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t="s" s="211">
        <v>146</v>
      </c>
      <c r="AU266" t="s" s="211">
        <v>89</v>
      </c>
      <c r="AV266" t="s" s="57">
        <v>89</v>
      </c>
      <c r="AW266" t="s" s="57">
        <v>33</v>
      </c>
      <c r="AX266" t="s" s="57">
        <v>79</v>
      </c>
      <c r="AY266" t="s" s="211">
        <v>136</v>
      </c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2"/>
    </row>
    <row r="267" ht="12.95" customHeight="1">
      <c r="A267" s="13"/>
      <c r="B267" s="17"/>
      <c r="C267" s="10"/>
      <c r="D267" t="s" s="204">
        <v>146</v>
      </c>
      <c r="E267" s="205"/>
      <c r="F267" t="s" s="206">
        <v>366</v>
      </c>
      <c r="G267" s="10"/>
      <c r="H267" s="205"/>
      <c r="I267" s="10"/>
      <c r="J267" s="19"/>
      <c r="K267" s="125"/>
      <c r="L267" s="67"/>
      <c r="M267" s="72"/>
      <c r="N267" s="10"/>
      <c r="O267" s="10"/>
      <c r="P267" s="10"/>
      <c r="Q267" s="10"/>
      <c r="R267" s="10"/>
      <c r="S267" s="10"/>
      <c r="T267" s="75"/>
      <c r="U267" s="72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t="s" s="203">
        <v>146</v>
      </c>
      <c r="AU267" t="s" s="203">
        <v>89</v>
      </c>
      <c r="AV267" t="s" s="57">
        <v>87</v>
      </c>
      <c r="AW267" t="s" s="57">
        <v>33</v>
      </c>
      <c r="AX267" t="s" s="57">
        <v>79</v>
      </c>
      <c r="AY267" t="s" s="203">
        <v>136</v>
      </c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2"/>
    </row>
    <row r="268" ht="12.95" customHeight="1">
      <c r="A268" s="13"/>
      <c r="B268" s="17"/>
      <c r="C268" s="10"/>
      <c r="D268" t="s" s="204">
        <v>146</v>
      </c>
      <c r="E268" s="205"/>
      <c r="F268" t="s" s="206">
        <v>367</v>
      </c>
      <c r="G268" s="10"/>
      <c r="H268" s="205"/>
      <c r="I268" s="10"/>
      <c r="J268" s="19"/>
      <c r="K268" s="125"/>
      <c r="L268" s="67"/>
      <c r="M268" s="72"/>
      <c r="N268" s="10"/>
      <c r="O268" s="10"/>
      <c r="P268" s="10"/>
      <c r="Q268" s="10"/>
      <c r="R268" s="10"/>
      <c r="S268" s="10"/>
      <c r="T268" s="75"/>
      <c r="U268" s="72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t="s" s="203">
        <v>146</v>
      </c>
      <c r="AU268" t="s" s="203">
        <v>89</v>
      </c>
      <c r="AV268" t="s" s="57">
        <v>87</v>
      </c>
      <c r="AW268" t="s" s="57">
        <v>33</v>
      </c>
      <c r="AX268" t="s" s="57">
        <v>79</v>
      </c>
      <c r="AY268" t="s" s="203">
        <v>136</v>
      </c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2"/>
    </row>
    <row r="269" ht="12.95" customHeight="1">
      <c r="A269" s="13"/>
      <c r="B269" s="17"/>
      <c r="C269" s="10"/>
      <c r="D269" t="s" s="204">
        <v>146</v>
      </c>
      <c r="E269" s="215"/>
      <c r="F269" t="s" s="216">
        <v>168</v>
      </c>
      <c r="G269" s="10"/>
      <c r="H269" s="217">
        <v>5</v>
      </c>
      <c r="I269" s="10"/>
      <c r="J269" s="19"/>
      <c r="K269" s="125"/>
      <c r="L269" s="67"/>
      <c r="M269" s="72"/>
      <c r="N269" s="10"/>
      <c r="O269" s="10"/>
      <c r="P269" s="10"/>
      <c r="Q269" s="10"/>
      <c r="R269" s="10"/>
      <c r="S269" s="10"/>
      <c r="T269" s="75"/>
      <c r="U269" s="72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t="s" s="211">
        <v>146</v>
      </c>
      <c r="AU269" t="s" s="211">
        <v>89</v>
      </c>
      <c r="AV269" t="s" s="57">
        <v>89</v>
      </c>
      <c r="AW269" t="s" s="57">
        <v>33</v>
      </c>
      <c r="AX269" t="s" s="57">
        <v>79</v>
      </c>
      <c r="AY269" t="s" s="211">
        <v>136</v>
      </c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2"/>
    </row>
    <row r="270" ht="12.95" customHeight="1">
      <c r="A270" s="13"/>
      <c r="B270" s="17"/>
      <c r="C270" s="63"/>
      <c r="D270" t="s" s="207">
        <v>146</v>
      </c>
      <c r="E270" s="218"/>
      <c r="F270" t="s" s="219">
        <v>183</v>
      </c>
      <c r="G270" s="63"/>
      <c r="H270" s="210">
        <v>10</v>
      </c>
      <c r="I270" s="63"/>
      <c r="J270" s="133"/>
      <c r="K270" s="134"/>
      <c r="L270" s="67"/>
      <c r="M270" s="72"/>
      <c r="N270" s="10"/>
      <c r="O270" s="10"/>
      <c r="P270" s="10"/>
      <c r="Q270" s="10"/>
      <c r="R270" s="10"/>
      <c r="S270" s="10"/>
      <c r="T270" s="75"/>
      <c r="U270" s="72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t="s" s="220">
        <v>146</v>
      </c>
      <c r="AU270" t="s" s="220">
        <v>89</v>
      </c>
      <c r="AV270" t="s" s="57">
        <v>144</v>
      </c>
      <c r="AW270" t="s" s="57">
        <v>33</v>
      </c>
      <c r="AX270" t="s" s="57">
        <v>87</v>
      </c>
      <c r="AY270" t="s" s="220">
        <v>136</v>
      </c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2"/>
    </row>
    <row r="271" ht="24" customHeight="1">
      <c r="A271" s="13"/>
      <c r="B271" s="67"/>
      <c r="C271" t="s" s="188">
        <v>422</v>
      </c>
      <c r="D271" t="s" s="188">
        <v>139</v>
      </c>
      <c r="E271" t="s" s="189">
        <v>423</v>
      </c>
      <c r="F271" t="s" s="189">
        <v>424</v>
      </c>
      <c r="G271" t="s" s="190">
        <v>211</v>
      </c>
      <c r="H271" s="191">
        <v>0.643</v>
      </c>
      <c r="I271" s="192">
        <v>1970</v>
      </c>
      <c r="J271" s="193">
        <f>ROUND(I271*H271,2)</f>
        <v>1266.71</v>
      </c>
      <c r="K271" t="s" s="194">
        <v>143</v>
      </c>
      <c r="L271" s="67"/>
      <c r="M271" s="195"/>
      <c r="N271" t="s" s="196">
        <v>44</v>
      </c>
      <c r="O271" s="10"/>
      <c r="P271" s="197">
        <f>O271*H271</f>
        <v>0</v>
      </c>
      <c r="Q271" s="197">
        <v>0</v>
      </c>
      <c r="R271" s="197">
        <f>Q271*H271</f>
        <v>0</v>
      </c>
      <c r="S271" s="197">
        <v>0</v>
      </c>
      <c r="T271" s="198">
        <f>S271*H271</f>
        <v>0</v>
      </c>
      <c r="U271" s="72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t="s" s="199">
        <v>220</v>
      </c>
      <c r="AS271" s="10"/>
      <c r="AT271" t="s" s="199">
        <v>139</v>
      </c>
      <c r="AU271" t="s" s="199">
        <v>89</v>
      </c>
      <c r="AV271" s="10"/>
      <c r="AW271" s="10"/>
      <c r="AX271" s="10"/>
      <c r="AY271" t="s" s="158">
        <v>136</v>
      </c>
      <c r="AZ271" s="10"/>
      <c r="BA271" s="10"/>
      <c r="BB271" s="10"/>
      <c r="BC271" s="10"/>
      <c r="BD271" s="10"/>
      <c r="BE271" s="53">
        <f>IF(N271="základní",J271,0)</f>
        <v>0</v>
      </c>
      <c r="BF271" s="53">
        <f>IF(N271="snížená",J271,0)</f>
        <v>1266.71</v>
      </c>
      <c r="BG271" s="53">
        <f>IF(N271="zákl. přenesená",J271,0)</f>
        <v>0</v>
      </c>
      <c r="BH271" s="53">
        <f>IF(N271="sníž. přenesená",J271,0)</f>
        <v>0</v>
      </c>
      <c r="BI271" s="53">
        <f>IF(N271="nulová",J271,0)</f>
        <v>0</v>
      </c>
      <c r="BJ271" t="s" s="158">
        <v>89</v>
      </c>
      <c r="BK271" s="53">
        <f>ROUND(I271*H271,2)</f>
        <v>1266.71</v>
      </c>
      <c r="BL271" t="s" s="158">
        <v>220</v>
      </c>
      <c r="BM271" t="s" s="199">
        <v>425</v>
      </c>
      <c r="BN271" s="12"/>
    </row>
    <row r="272" ht="24" customHeight="1">
      <c r="A272" s="13"/>
      <c r="B272" s="67"/>
      <c r="C272" t="s" s="188">
        <v>426</v>
      </c>
      <c r="D272" t="s" s="188">
        <v>139</v>
      </c>
      <c r="E272" t="s" s="189">
        <v>427</v>
      </c>
      <c r="F272" t="s" s="189">
        <v>428</v>
      </c>
      <c r="G272" t="s" s="190">
        <v>211</v>
      </c>
      <c r="H272" s="191">
        <v>0.643</v>
      </c>
      <c r="I272" s="192">
        <v>1000</v>
      </c>
      <c r="J272" s="193">
        <f>ROUND(I272*H272,2)</f>
        <v>643</v>
      </c>
      <c r="K272" t="s" s="194">
        <v>143</v>
      </c>
      <c r="L272" s="67"/>
      <c r="M272" s="195"/>
      <c r="N272" t="s" s="196">
        <v>44</v>
      </c>
      <c r="O272" s="10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72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t="s" s="199">
        <v>220</v>
      </c>
      <c r="AS272" s="10"/>
      <c r="AT272" t="s" s="199">
        <v>139</v>
      </c>
      <c r="AU272" t="s" s="199">
        <v>89</v>
      </c>
      <c r="AV272" s="10"/>
      <c r="AW272" s="10"/>
      <c r="AX272" s="10"/>
      <c r="AY272" t="s" s="158">
        <v>136</v>
      </c>
      <c r="AZ272" s="10"/>
      <c r="BA272" s="10"/>
      <c r="BB272" s="10"/>
      <c r="BC272" s="10"/>
      <c r="BD272" s="10"/>
      <c r="BE272" s="53">
        <f>IF(N272="základní",J272,0)</f>
        <v>0</v>
      </c>
      <c r="BF272" s="53">
        <f>IF(N272="snížená",J272,0)</f>
        <v>643</v>
      </c>
      <c r="BG272" s="53">
        <f>IF(N272="zákl. přenesená",J272,0)</f>
        <v>0</v>
      </c>
      <c r="BH272" s="53">
        <f>IF(N272="sníž. přenesená",J272,0)</f>
        <v>0</v>
      </c>
      <c r="BI272" s="53">
        <f>IF(N272="nulová",J272,0)</f>
        <v>0</v>
      </c>
      <c r="BJ272" t="s" s="158">
        <v>89</v>
      </c>
      <c r="BK272" s="53">
        <f>ROUND(I272*H272,2)</f>
        <v>643</v>
      </c>
      <c r="BL272" t="s" s="158">
        <v>220</v>
      </c>
      <c r="BM272" t="s" s="199">
        <v>429</v>
      </c>
      <c r="BN272" s="12"/>
    </row>
    <row r="273" ht="22.9" customHeight="1">
      <c r="A273" s="13"/>
      <c r="B273" s="17"/>
      <c r="C273" s="162"/>
      <c r="D273" t="s" s="212">
        <v>78</v>
      </c>
      <c r="E273" t="s" s="161">
        <v>430</v>
      </c>
      <c r="F273" t="s" s="161">
        <v>431</v>
      </c>
      <c r="G273" s="162"/>
      <c r="H273" s="162"/>
      <c r="I273" s="162"/>
      <c r="J273" s="213">
        <f>BK273</f>
        <v>421590.96</v>
      </c>
      <c r="K273" s="214"/>
      <c r="L273" s="67"/>
      <c r="M273" s="72"/>
      <c r="N273" s="10"/>
      <c r="O273" s="10"/>
      <c r="P273" s="181">
        <f>SUM(P274:P352)</f>
        <v>0</v>
      </c>
      <c r="Q273" s="10"/>
      <c r="R273" s="181">
        <f>SUM(R274:R352)</f>
        <v>3.31652534</v>
      </c>
      <c r="S273" s="10"/>
      <c r="T273" s="182">
        <f>SUM(T274:T352)</f>
        <v>23.65493312</v>
      </c>
      <c r="U273" s="72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t="s" s="178">
        <v>89</v>
      </c>
      <c r="AS273" s="10"/>
      <c r="AT273" t="s" s="183">
        <v>78</v>
      </c>
      <c r="AU273" t="s" s="183">
        <v>87</v>
      </c>
      <c r="AV273" s="10"/>
      <c r="AW273" s="10"/>
      <c r="AX273" s="10"/>
      <c r="AY273" t="s" s="178">
        <v>136</v>
      </c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84">
        <f>SUM(BK274:BK352)</f>
        <v>421590.96</v>
      </c>
      <c r="BL273" s="10"/>
      <c r="BM273" s="10"/>
      <c r="BN273" s="12"/>
    </row>
    <row r="274" ht="16.5" customHeight="1">
      <c r="A274" s="13"/>
      <c r="B274" s="67"/>
      <c r="C274" t="s" s="188">
        <v>432</v>
      </c>
      <c r="D274" t="s" s="188">
        <v>139</v>
      </c>
      <c r="E274" t="s" s="189">
        <v>433</v>
      </c>
      <c r="F274" t="s" s="189">
        <v>434</v>
      </c>
      <c r="G274" t="s" s="190">
        <v>152</v>
      </c>
      <c r="H274" s="191">
        <v>514</v>
      </c>
      <c r="I274" s="192">
        <v>124</v>
      </c>
      <c r="J274" s="193">
        <f>ROUND(I274*H274,2)</f>
        <v>63736</v>
      </c>
      <c r="K274" t="s" s="194">
        <v>143</v>
      </c>
      <c r="L274" s="67"/>
      <c r="M274" s="195"/>
      <c r="N274" t="s" s="196">
        <v>44</v>
      </c>
      <c r="O274" s="10"/>
      <c r="P274" s="197">
        <f>O274*H274</f>
        <v>0</v>
      </c>
      <c r="Q274" s="197">
        <v>0</v>
      </c>
      <c r="R274" s="197">
        <f>Q274*H274</f>
        <v>0</v>
      </c>
      <c r="S274" s="197">
        <v>0.04508</v>
      </c>
      <c r="T274" s="198">
        <f>S274*H274</f>
        <v>23.17112</v>
      </c>
      <c r="U274" s="72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t="s" s="199">
        <v>220</v>
      </c>
      <c r="AS274" s="10"/>
      <c r="AT274" t="s" s="199">
        <v>139</v>
      </c>
      <c r="AU274" t="s" s="199">
        <v>89</v>
      </c>
      <c r="AV274" s="10"/>
      <c r="AW274" s="10"/>
      <c r="AX274" s="10"/>
      <c r="AY274" t="s" s="158">
        <v>136</v>
      </c>
      <c r="AZ274" s="10"/>
      <c r="BA274" s="10"/>
      <c r="BB274" s="10"/>
      <c r="BC274" s="10"/>
      <c r="BD274" s="10"/>
      <c r="BE274" s="53">
        <f>IF(N274="základní",J274,0)</f>
        <v>0</v>
      </c>
      <c r="BF274" s="53">
        <f>IF(N274="snížená",J274,0)</f>
        <v>63736</v>
      </c>
      <c r="BG274" s="53">
        <f>IF(N274="zákl. přenesená",J274,0)</f>
        <v>0</v>
      </c>
      <c r="BH274" s="53">
        <f>IF(N274="sníž. přenesená",J274,0)</f>
        <v>0</v>
      </c>
      <c r="BI274" s="53">
        <f>IF(N274="nulová",J274,0)</f>
        <v>0</v>
      </c>
      <c r="BJ274" t="s" s="158">
        <v>89</v>
      </c>
      <c r="BK274" s="53">
        <f>ROUND(I274*H274,2)</f>
        <v>63736</v>
      </c>
      <c r="BL274" t="s" s="158">
        <v>220</v>
      </c>
      <c r="BM274" t="s" s="199">
        <v>435</v>
      </c>
      <c r="BN274" s="12"/>
    </row>
    <row r="275" ht="12.95" customHeight="1">
      <c r="A275" s="13"/>
      <c r="B275" s="17"/>
      <c r="C275" s="70"/>
      <c r="D275" t="s" s="200">
        <v>146</v>
      </c>
      <c r="E275" s="201"/>
      <c r="F275" t="s" s="202">
        <v>436</v>
      </c>
      <c r="G275" s="70"/>
      <c r="H275" s="201"/>
      <c r="I275" s="70"/>
      <c r="J275" s="135"/>
      <c r="K275" s="136"/>
      <c r="L275" s="67"/>
      <c r="M275" s="72"/>
      <c r="N275" s="10"/>
      <c r="O275" s="10"/>
      <c r="P275" s="10"/>
      <c r="Q275" s="10"/>
      <c r="R275" s="10"/>
      <c r="S275" s="10"/>
      <c r="T275" s="75"/>
      <c r="U275" s="72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t="s" s="203">
        <v>146</v>
      </c>
      <c r="AU275" t="s" s="203">
        <v>89</v>
      </c>
      <c r="AV275" t="s" s="57">
        <v>87</v>
      </c>
      <c r="AW275" t="s" s="57">
        <v>33</v>
      </c>
      <c r="AX275" t="s" s="57">
        <v>79</v>
      </c>
      <c r="AY275" t="s" s="203">
        <v>136</v>
      </c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2"/>
    </row>
    <row r="276" ht="12.95" customHeight="1">
      <c r="A276" s="13"/>
      <c r="B276" s="17"/>
      <c r="C276" s="10"/>
      <c r="D276" t="s" s="204">
        <v>146</v>
      </c>
      <c r="E276" s="205"/>
      <c r="F276" t="s" s="206">
        <v>437</v>
      </c>
      <c r="G276" s="10"/>
      <c r="H276" s="205"/>
      <c r="I276" s="10"/>
      <c r="J276" s="19"/>
      <c r="K276" s="125"/>
      <c r="L276" s="67"/>
      <c r="M276" s="72"/>
      <c r="N276" s="10"/>
      <c r="O276" s="10"/>
      <c r="P276" s="10"/>
      <c r="Q276" s="10"/>
      <c r="R276" s="10"/>
      <c r="S276" s="10"/>
      <c r="T276" s="75"/>
      <c r="U276" s="72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t="s" s="203">
        <v>146</v>
      </c>
      <c r="AU276" t="s" s="203">
        <v>89</v>
      </c>
      <c r="AV276" t="s" s="57">
        <v>87</v>
      </c>
      <c r="AW276" t="s" s="57">
        <v>33</v>
      </c>
      <c r="AX276" t="s" s="57">
        <v>79</v>
      </c>
      <c r="AY276" t="s" s="203">
        <v>136</v>
      </c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2"/>
    </row>
    <row r="277" ht="12.95" customHeight="1">
      <c r="A277" s="13"/>
      <c r="B277" s="17"/>
      <c r="C277" s="10"/>
      <c r="D277" t="s" s="204">
        <v>146</v>
      </c>
      <c r="E277" s="205"/>
      <c r="F277" t="s" s="206">
        <v>438</v>
      </c>
      <c r="G277" s="10"/>
      <c r="H277" s="205"/>
      <c r="I277" s="10"/>
      <c r="J277" s="19"/>
      <c r="K277" s="125"/>
      <c r="L277" s="67"/>
      <c r="M277" s="72"/>
      <c r="N277" s="10"/>
      <c r="O277" s="10"/>
      <c r="P277" s="10"/>
      <c r="Q277" s="10"/>
      <c r="R277" s="10"/>
      <c r="S277" s="10"/>
      <c r="T277" s="75"/>
      <c r="U277" s="72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t="s" s="203">
        <v>146</v>
      </c>
      <c r="AU277" t="s" s="203">
        <v>89</v>
      </c>
      <c r="AV277" t="s" s="57">
        <v>87</v>
      </c>
      <c r="AW277" t="s" s="57">
        <v>33</v>
      </c>
      <c r="AX277" t="s" s="57">
        <v>79</v>
      </c>
      <c r="AY277" t="s" s="203">
        <v>136</v>
      </c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2"/>
    </row>
    <row r="278" ht="12.95" customHeight="1">
      <c r="A278" s="13"/>
      <c r="B278" s="17"/>
      <c r="C278" s="63"/>
      <c r="D278" t="s" s="207">
        <v>146</v>
      </c>
      <c r="E278" s="208"/>
      <c r="F278" t="s" s="209">
        <v>224</v>
      </c>
      <c r="G278" s="63"/>
      <c r="H278" s="210">
        <v>514</v>
      </c>
      <c r="I278" s="63"/>
      <c r="J278" s="133"/>
      <c r="K278" s="134"/>
      <c r="L278" s="67"/>
      <c r="M278" s="72"/>
      <c r="N278" s="10"/>
      <c r="O278" s="10"/>
      <c r="P278" s="10"/>
      <c r="Q278" s="10"/>
      <c r="R278" s="10"/>
      <c r="S278" s="10"/>
      <c r="T278" s="75"/>
      <c r="U278" s="72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t="s" s="211">
        <v>146</v>
      </c>
      <c r="AU278" t="s" s="211">
        <v>89</v>
      </c>
      <c r="AV278" t="s" s="57">
        <v>89</v>
      </c>
      <c r="AW278" t="s" s="57">
        <v>33</v>
      </c>
      <c r="AX278" t="s" s="57">
        <v>87</v>
      </c>
      <c r="AY278" t="s" s="211">
        <v>136</v>
      </c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2"/>
    </row>
    <row r="279" ht="16.5" customHeight="1">
      <c r="A279" s="13"/>
      <c r="B279" s="67"/>
      <c r="C279" t="s" s="188">
        <v>439</v>
      </c>
      <c r="D279" t="s" s="188">
        <v>139</v>
      </c>
      <c r="E279" t="s" s="189">
        <v>440</v>
      </c>
      <c r="F279" t="s" s="189">
        <v>441</v>
      </c>
      <c r="G279" t="s" s="190">
        <v>152</v>
      </c>
      <c r="H279" s="191">
        <v>514</v>
      </c>
      <c r="I279" s="192">
        <v>21.9</v>
      </c>
      <c r="J279" s="193">
        <f>ROUND(I279*H279,2)</f>
        <v>11256.6</v>
      </c>
      <c r="K279" t="s" s="194">
        <v>143</v>
      </c>
      <c r="L279" s="67"/>
      <c r="M279" s="195"/>
      <c r="N279" t="s" s="196">
        <v>44</v>
      </c>
      <c r="O279" s="10"/>
      <c r="P279" s="197">
        <f>O279*H279</f>
        <v>0</v>
      </c>
      <c r="Q279" s="197">
        <v>0</v>
      </c>
      <c r="R279" s="197">
        <f>Q279*H279</f>
        <v>0</v>
      </c>
      <c r="S279" s="197">
        <v>0</v>
      </c>
      <c r="T279" s="198">
        <f>S279*H279</f>
        <v>0</v>
      </c>
      <c r="U279" s="72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t="s" s="199">
        <v>220</v>
      </c>
      <c r="AS279" s="10"/>
      <c r="AT279" t="s" s="199">
        <v>139</v>
      </c>
      <c r="AU279" t="s" s="199">
        <v>89</v>
      </c>
      <c r="AV279" s="10"/>
      <c r="AW279" s="10"/>
      <c r="AX279" s="10"/>
      <c r="AY279" t="s" s="158">
        <v>136</v>
      </c>
      <c r="AZ279" s="10"/>
      <c r="BA279" s="10"/>
      <c r="BB279" s="10"/>
      <c r="BC279" s="10"/>
      <c r="BD279" s="10"/>
      <c r="BE279" s="53">
        <f>IF(N279="základní",J279,0)</f>
        <v>0</v>
      </c>
      <c r="BF279" s="53">
        <f>IF(N279="snížená",J279,0)</f>
        <v>11256.6</v>
      </c>
      <c r="BG279" s="53">
        <f>IF(N279="zákl. přenesená",J279,0)</f>
        <v>0</v>
      </c>
      <c r="BH279" s="53">
        <f>IF(N279="sníž. přenesená",J279,0)</f>
        <v>0</v>
      </c>
      <c r="BI279" s="53">
        <f>IF(N279="nulová",J279,0)</f>
        <v>0</v>
      </c>
      <c r="BJ279" t="s" s="158">
        <v>89</v>
      </c>
      <c r="BK279" s="53">
        <f>ROUND(I279*H279,2)</f>
        <v>11256.6</v>
      </c>
      <c r="BL279" t="s" s="158">
        <v>220</v>
      </c>
      <c r="BM279" t="s" s="199">
        <v>442</v>
      </c>
      <c r="BN279" s="12"/>
    </row>
    <row r="280" ht="16.5" customHeight="1">
      <c r="A280" s="13"/>
      <c r="B280" s="67"/>
      <c r="C280" t="s" s="188">
        <v>443</v>
      </c>
      <c r="D280" t="s" s="188">
        <v>139</v>
      </c>
      <c r="E280" t="s" s="189">
        <v>444</v>
      </c>
      <c r="F280" t="s" s="189">
        <v>445</v>
      </c>
      <c r="G280" t="s" s="190">
        <v>142</v>
      </c>
      <c r="H280" s="191">
        <v>32.386</v>
      </c>
      <c r="I280" s="192">
        <v>71.8</v>
      </c>
      <c r="J280" s="193">
        <f>ROUND(I280*H280,2)</f>
        <v>2325.31</v>
      </c>
      <c r="K280" t="s" s="194">
        <v>143</v>
      </c>
      <c r="L280" s="67"/>
      <c r="M280" s="195"/>
      <c r="N280" t="s" s="196">
        <v>44</v>
      </c>
      <c r="O280" s="10"/>
      <c r="P280" s="197">
        <f>O280*H280</f>
        <v>0</v>
      </c>
      <c r="Q280" s="197">
        <v>0</v>
      </c>
      <c r="R280" s="197">
        <f>Q280*H280</f>
        <v>0</v>
      </c>
      <c r="S280" s="197">
        <v>0.01392</v>
      </c>
      <c r="T280" s="198">
        <f>S280*H280</f>
        <v>0.4508131200000001</v>
      </c>
      <c r="U280" s="72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t="s" s="199">
        <v>220</v>
      </c>
      <c r="AS280" s="10"/>
      <c r="AT280" t="s" s="199">
        <v>139</v>
      </c>
      <c r="AU280" t="s" s="199">
        <v>89</v>
      </c>
      <c r="AV280" s="10"/>
      <c r="AW280" s="10"/>
      <c r="AX280" s="10"/>
      <c r="AY280" t="s" s="158">
        <v>136</v>
      </c>
      <c r="AZ280" s="10"/>
      <c r="BA280" s="10"/>
      <c r="BB280" s="10"/>
      <c r="BC280" s="10"/>
      <c r="BD280" s="10"/>
      <c r="BE280" s="53">
        <f>IF(N280="základní",J280,0)</f>
        <v>0</v>
      </c>
      <c r="BF280" s="53">
        <f>IF(N280="snížená",J280,0)</f>
        <v>2325.31</v>
      </c>
      <c r="BG280" s="53">
        <f>IF(N280="zákl. přenesená",J280,0)</f>
        <v>0</v>
      </c>
      <c r="BH280" s="53">
        <f>IF(N280="sníž. přenesená",J280,0)</f>
        <v>0</v>
      </c>
      <c r="BI280" s="53">
        <f>IF(N280="nulová",J280,0)</f>
        <v>0</v>
      </c>
      <c r="BJ280" t="s" s="158">
        <v>89</v>
      </c>
      <c r="BK280" s="53">
        <f>ROUND(I280*H280,2)</f>
        <v>2325.31</v>
      </c>
      <c r="BL280" t="s" s="158">
        <v>220</v>
      </c>
      <c r="BM280" t="s" s="199">
        <v>446</v>
      </c>
      <c r="BN280" s="12"/>
    </row>
    <row r="281" ht="12.95" customHeight="1">
      <c r="A281" s="13"/>
      <c r="B281" s="17"/>
      <c r="C281" s="70"/>
      <c r="D281" t="s" s="200">
        <v>146</v>
      </c>
      <c r="E281" s="201"/>
      <c r="F281" t="s" s="202">
        <v>447</v>
      </c>
      <c r="G281" s="70"/>
      <c r="H281" s="201"/>
      <c r="I281" s="70"/>
      <c r="J281" s="135"/>
      <c r="K281" s="136"/>
      <c r="L281" s="67"/>
      <c r="M281" s="72"/>
      <c r="N281" s="10"/>
      <c r="O281" s="10"/>
      <c r="P281" s="10"/>
      <c r="Q281" s="10"/>
      <c r="R281" s="10"/>
      <c r="S281" s="10"/>
      <c r="T281" s="75"/>
      <c r="U281" s="72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t="s" s="203">
        <v>146</v>
      </c>
      <c r="AU281" t="s" s="203">
        <v>89</v>
      </c>
      <c r="AV281" t="s" s="57">
        <v>87</v>
      </c>
      <c r="AW281" t="s" s="57">
        <v>33</v>
      </c>
      <c r="AX281" t="s" s="57">
        <v>79</v>
      </c>
      <c r="AY281" t="s" s="203">
        <v>136</v>
      </c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2"/>
    </row>
    <row r="282" ht="12.95" customHeight="1">
      <c r="A282" s="13"/>
      <c r="B282" s="17"/>
      <c r="C282" s="10"/>
      <c r="D282" t="s" s="204">
        <v>146</v>
      </c>
      <c r="E282" s="205"/>
      <c r="F282" t="s" s="206">
        <v>448</v>
      </c>
      <c r="G282" s="10"/>
      <c r="H282" s="205"/>
      <c r="I282" s="10"/>
      <c r="J282" s="19"/>
      <c r="K282" s="125"/>
      <c r="L282" s="67"/>
      <c r="M282" s="72"/>
      <c r="N282" s="10"/>
      <c r="O282" s="10"/>
      <c r="P282" s="10"/>
      <c r="Q282" s="10"/>
      <c r="R282" s="10"/>
      <c r="S282" s="10"/>
      <c r="T282" s="75"/>
      <c r="U282" s="72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t="s" s="203">
        <v>146</v>
      </c>
      <c r="AU282" t="s" s="203">
        <v>89</v>
      </c>
      <c r="AV282" t="s" s="57">
        <v>87</v>
      </c>
      <c r="AW282" t="s" s="57">
        <v>33</v>
      </c>
      <c r="AX282" t="s" s="57">
        <v>79</v>
      </c>
      <c r="AY282" t="s" s="203">
        <v>136</v>
      </c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2"/>
    </row>
    <row r="283" ht="12.95" customHeight="1">
      <c r="A283" s="13"/>
      <c r="B283" s="17"/>
      <c r="C283" s="10"/>
      <c r="D283" t="s" s="204">
        <v>146</v>
      </c>
      <c r="E283" s="205"/>
      <c r="F283" t="s" s="206">
        <v>449</v>
      </c>
      <c r="G283" s="10"/>
      <c r="H283" s="205"/>
      <c r="I283" s="10"/>
      <c r="J283" s="19"/>
      <c r="K283" s="125"/>
      <c r="L283" s="67"/>
      <c r="M283" s="72"/>
      <c r="N283" s="10"/>
      <c r="O283" s="10"/>
      <c r="P283" s="10"/>
      <c r="Q283" s="10"/>
      <c r="R283" s="10"/>
      <c r="S283" s="10"/>
      <c r="T283" s="75"/>
      <c r="U283" s="72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t="s" s="203">
        <v>146</v>
      </c>
      <c r="AU283" t="s" s="203">
        <v>89</v>
      </c>
      <c r="AV283" t="s" s="57">
        <v>87</v>
      </c>
      <c r="AW283" t="s" s="57">
        <v>33</v>
      </c>
      <c r="AX283" t="s" s="57">
        <v>79</v>
      </c>
      <c r="AY283" t="s" s="203">
        <v>136</v>
      </c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2"/>
    </row>
    <row r="284" ht="12.95" customHeight="1">
      <c r="A284" s="13"/>
      <c r="B284" s="17"/>
      <c r="C284" s="63"/>
      <c r="D284" t="s" s="207">
        <v>146</v>
      </c>
      <c r="E284" s="208"/>
      <c r="F284" t="s" s="209">
        <v>450</v>
      </c>
      <c r="G284" s="63"/>
      <c r="H284" s="210">
        <v>32.386</v>
      </c>
      <c r="I284" s="63"/>
      <c r="J284" s="133"/>
      <c r="K284" s="134"/>
      <c r="L284" s="67"/>
      <c r="M284" s="72"/>
      <c r="N284" s="10"/>
      <c r="O284" s="10"/>
      <c r="P284" s="10"/>
      <c r="Q284" s="10"/>
      <c r="R284" s="10"/>
      <c r="S284" s="10"/>
      <c r="T284" s="75"/>
      <c r="U284" s="72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t="s" s="211">
        <v>146</v>
      </c>
      <c r="AU284" t="s" s="211">
        <v>89</v>
      </c>
      <c r="AV284" t="s" s="57">
        <v>89</v>
      </c>
      <c r="AW284" t="s" s="57">
        <v>33</v>
      </c>
      <c r="AX284" t="s" s="57">
        <v>87</v>
      </c>
      <c r="AY284" t="s" s="211">
        <v>136</v>
      </c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2"/>
    </row>
    <row r="285" ht="16.5" customHeight="1">
      <c r="A285" s="13"/>
      <c r="B285" s="67"/>
      <c r="C285" t="s" s="188">
        <v>451</v>
      </c>
      <c r="D285" t="s" s="188">
        <v>139</v>
      </c>
      <c r="E285" t="s" s="189">
        <v>452</v>
      </c>
      <c r="F285" t="s" s="189">
        <v>441</v>
      </c>
      <c r="G285" t="s" s="190">
        <v>142</v>
      </c>
      <c r="H285" s="191">
        <v>32.386</v>
      </c>
      <c r="I285" s="192">
        <v>30.2</v>
      </c>
      <c r="J285" s="193">
        <f>ROUND(I285*H285,2)</f>
        <v>978.0600000000001</v>
      </c>
      <c r="K285" t="s" s="194">
        <v>143</v>
      </c>
      <c r="L285" s="67"/>
      <c r="M285" s="195"/>
      <c r="N285" t="s" s="196">
        <v>44</v>
      </c>
      <c r="O285" s="10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72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t="s" s="199">
        <v>220</v>
      </c>
      <c r="AS285" s="10"/>
      <c r="AT285" t="s" s="199">
        <v>139</v>
      </c>
      <c r="AU285" t="s" s="199">
        <v>89</v>
      </c>
      <c r="AV285" s="10"/>
      <c r="AW285" s="10"/>
      <c r="AX285" s="10"/>
      <c r="AY285" t="s" s="158">
        <v>136</v>
      </c>
      <c r="AZ285" s="10"/>
      <c r="BA285" s="10"/>
      <c r="BB285" s="10"/>
      <c r="BC285" s="10"/>
      <c r="BD285" s="10"/>
      <c r="BE285" s="53">
        <f>IF(N285="základní",J285,0)</f>
        <v>0</v>
      </c>
      <c r="BF285" s="53">
        <f>IF(N285="snížená",J285,0)</f>
        <v>978.0600000000001</v>
      </c>
      <c r="BG285" s="53">
        <f>IF(N285="zákl. přenesená",J285,0)</f>
        <v>0</v>
      </c>
      <c r="BH285" s="53">
        <f>IF(N285="sníž. přenesená",J285,0)</f>
        <v>0</v>
      </c>
      <c r="BI285" s="53">
        <f>IF(N285="nulová",J285,0)</f>
        <v>0</v>
      </c>
      <c r="BJ285" t="s" s="158">
        <v>89</v>
      </c>
      <c r="BK285" s="53">
        <f>ROUND(I285*H285,2)</f>
        <v>978.0600000000001</v>
      </c>
      <c r="BL285" t="s" s="158">
        <v>220</v>
      </c>
      <c r="BM285" t="s" s="199">
        <v>453</v>
      </c>
      <c r="BN285" s="12"/>
    </row>
    <row r="286" ht="16.5" customHeight="1">
      <c r="A286" s="13"/>
      <c r="B286" s="67"/>
      <c r="C286" t="s" s="188">
        <v>454</v>
      </c>
      <c r="D286" t="s" s="188">
        <v>139</v>
      </c>
      <c r="E286" t="s" s="189">
        <v>455</v>
      </c>
      <c r="F286" t="s" s="189">
        <v>456</v>
      </c>
      <c r="G286" t="s" s="190">
        <v>159</v>
      </c>
      <c r="H286" s="191">
        <v>2</v>
      </c>
      <c r="I286" s="192">
        <v>313</v>
      </c>
      <c r="J286" s="193">
        <f>ROUND(I286*H286,2)</f>
        <v>626</v>
      </c>
      <c r="K286" t="s" s="194">
        <v>143</v>
      </c>
      <c r="L286" s="67"/>
      <c r="M286" s="195"/>
      <c r="N286" t="s" s="196">
        <v>44</v>
      </c>
      <c r="O286" s="10"/>
      <c r="P286" s="197">
        <f>O286*H286</f>
        <v>0</v>
      </c>
      <c r="Q286" s="197">
        <v>0</v>
      </c>
      <c r="R286" s="197">
        <f>Q286*H286</f>
        <v>0</v>
      </c>
      <c r="S286" s="197">
        <v>0.0165</v>
      </c>
      <c r="T286" s="198">
        <f>S286*H286</f>
        <v>0.033</v>
      </c>
      <c r="U286" s="72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t="s" s="199">
        <v>220</v>
      </c>
      <c r="AS286" s="10"/>
      <c r="AT286" t="s" s="199">
        <v>139</v>
      </c>
      <c r="AU286" t="s" s="199">
        <v>89</v>
      </c>
      <c r="AV286" s="10"/>
      <c r="AW286" s="10"/>
      <c r="AX286" s="10"/>
      <c r="AY286" t="s" s="158">
        <v>136</v>
      </c>
      <c r="AZ286" s="10"/>
      <c r="BA286" s="10"/>
      <c r="BB286" s="10"/>
      <c r="BC286" s="10"/>
      <c r="BD286" s="10"/>
      <c r="BE286" s="53">
        <f>IF(N286="základní",J286,0)</f>
        <v>0</v>
      </c>
      <c r="BF286" s="53">
        <f>IF(N286="snížená",J286,0)</f>
        <v>626</v>
      </c>
      <c r="BG286" s="53">
        <f>IF(N286="zákl. přenesená",J286,0)</f>
        <v>0</v>
      </c>
      <c r="BH286" s="53">
        <f>IF(N286="sníž. přenesená",J286,0)</f>
        <v>0</v>
      </c>
      <c r="BI286" s="53">
        <f>IF(N286="nulová",J286,0)</f>
        <v>0</v>
      </c>
      <c r="BJ286" t="s" s="158">
        <v>89</v>
      </c>
      <c r="BK286" s="53">
        <f>ROUND(I286*H286,2)</f>
        <v>626</v>
      </c>
      <c r="BL286" t="s" s="158">
        <v>220</v>
      </c>
      <c r="BM286" t="s" s="199">
        <v>457</v>
      </c>
      <c r="BN286" s="12"/>
    </row>
    <row r="287" ht="12.95" customHeight="1">
      <c r="A287" s="13"/>
      <c r="B287" s="17"/>
      <c r="C287" s="70"/>
      <c r="D287" t="s" s="200">
        <v>146</v>
      </c>
      <c r="E287" s="201"/>
      <c r="F287" t="s" s="202">
        <v>458</v>
      </c>
      <c r="G287" s="70"/>
      <c r="H287" s="201"/>
      <c r="I287" s="70"/>
      <c r="J287" s="135"/>
      <c r="K287" s="136"/>
      <c r="L287" s="67"/>
      <c r="M287" s="72"/>
      <c r="N287" s="10"/>
      <c r="O287" s="10"/>
      <c r="P287" s="10"/>
      <c r="Q287" s="10"/>
      <c r="R287" s="10"/>
      <c r="S287" s="10"/>
      <c r="T287" s="75"/>
      <c r="U287" s="72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t="s" s="203">
        <v>146</v>
      </c>
      <c r="AU287" t="s" s="203">
        <v>89</v>
      </c>
      <c r="AV287" t="s" s="57">
        <v>87</v>
      </c>
      <c r="AW287" t="s" s="57">
        <v>33</v>
      </c>
      <c r="AX287" t="s" s="57">
        <v>79</v>
      </c>
      <c r="AY287" t="s" s="203">
        <v>136</v>
      </c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2"/>
    </row>
    <row r="288" ht="12.95" customHeight="1">
      <c r="A288" s="13"/>
      <c r="B288" s="17"/>
      <c r="C288" s="10"/>
      <c r="D288" t="s" s="204">
        <v>146</v>
      </c>
      <c r="E288" s="205"/>
      <c r="F288" t="s" s="206">
        <v>223</v>
      </c>
      <c r="G288" s="10"/>
      <c r="H288" s="205"/>
      <c r="I288" s="10"/>
      <c r="J288" s="19"/>
      <c r="K288" s="125"/>
      <c r="L288" s="67"/>
      <c r="M288" s="72"/>
      <c r="N288" s="10"/>
      <c r="O288" s="10"/>
      <c r="P288" s="10"/>
      <c r="Q288" s="10"/>
      <c r="R288" s="10"/>
      <c r="S288" s="10"/>
      <c r="T288" s="75"/>
      <c r="U288" s="72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t="s" s="203">
        <v>146</v>
      </c>
      <c r="AU288" t="s" s="203">
        <v>89</v>
      </c>
      <c r="AV288" t="s" s="57">
        <v>87</v>
      </c>
      <c r="AW288" t="s" s="57">
        <v>33</v>
      </c>
      <c r="AX288" t="s" s="57">
        <v>79</v>
      </c>
      <c r="AY288" t="s" s="203">
        <v>136</v>
      </c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2"/>
    </row>
    <row r="289" ht="12.95" customHeight="1">
      <c r="A289" s="13"/>
      <c r="B289" s="17"/>
      <c r="C289" s="63"/>
      <c r="D289" t="s" s="207">
        <v>146</v>
      </c>
      <c r="E289" s="208"/>
      <c r="F289" t="s" s="209">
        <v>89</v>
      </c>
      <c r="G289" s="63"/>
      <c r="H289" s="210">
        <v>2</v>
      </c>
      <c r="I289" s="63"/>
      <c r="J289" s="133"/>
      <c r="K289" s="134"/>
      <c r="L289" s="67"/>
      <c r="M289" s="72"/>
      <c r="N289" s="10"/>
      <c r="O289" s="10"/>
      <c r="P289" s="10"/>
      <c r="Q289" s="10"/>
      <c r="R289" s="10"/>
      <c r="S289" s="10"/>
      <c r="T289" s="75"/>
      <c r="U289" s="72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t="s" s="211">
        <v>146</v>
      </c>
      <c r="AU289" t="s" s="211">
        <v>89</v>
      </c>
      <c r="AV289" t="s" s="57">
        <v>89</v>
      </c>
      <c r="AW289" t="s" s="57">
        <v>33</v>
      </c>
      <c r="AX289" t="s" s="57">
        <v>87</v>
      </c>
      <c r="AY289" t="s" s="211">
        <v>136</v>
      </c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2"/>
    </row>
    <row r="290" ht="24" customHeight="1">
      <c r="A290" s="13"/>
      <c r="B290" s="67"/>
      <c r="C290" t="s" s="188">
        <v>459</v>
      </c>
      <c r="D290" t="s" s="188">
        <v>139</v>
      </c>
      <c r="E290" t="s" s="189">
        <v>231</v>
      </c>
      <c r="F290" t="s" s="189">
        <v>232</v>
      </c>
      <c r="G290" t="s" s="190">
        <v>211</v>
      </c>
      <c r="H290" s="191">
        <v>23.655</v>
      </c>
      <c r="I290" s="192">
        <v>534</v>
      </c>
      <c r="J290" s="193">
        <f>ROUND(I290*H290,2)</f>
        <v>12631.77</v>
      </c>
      <c r="K290" t="s" s="194">
        <v>143</v>
      </c>
      <c r="L290" s="67"/>
      <c r="M290" s="195"/>
      <c r="N290" t="s" s="196">
        <v>44</v>
      </c>
      <c r="O290" s="10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72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t="s" s="199">
        <v>220</v>
      </c>
      <c r="AS290" s="10"/>
      <c r="AT290" t="s" s="199">
        <v>139</v>
      </c>
      <c r="AU290" t="s" s="199">
        <v>89</v>
      </c>
      <c r="AV290" s="10"/>
      <c r="AW290" s="10"/>
      <c r="AX290" s="10"/>
      <c r="AY290" t="s" s="158">
        <v>136</v>
      </c>
      <c r="AZ290" s="10"/>
      <c r="BA290" s="10"/>
      <c r="BB290" s="10"/>
      <c r="BC290" s="10"/>
      <c r="BD290" s="10"/>
      <c r="BE290" s="53">
        <f>IF(N290="základní",J290,0)</f>
        <v>0</v>
      </c>
      <c r="BF290" s="53">
        <f>IF(N290="snížená",J290,0)</f>
        <v>12631.77</v>
      </c>
      <c r="BG290" s="53">
        <f>IF(N290="zákl. přenesená",J290,0)</f>
        <v>0</v>
      </c>
      <c r="BH290" s="53">
        <f>IF(N290="sníž. přenesená",J290,0)</f>
        <v>0</v>
      </c>
      <c r="BI290" s="53">
        <f>IF(N290="nulová",J290,0)</f>
        <v>0</v>
      </c>
      <c r="BJ290" t="s" s="158">
        <v>89</v>
      </c>
      <c r="BK290" s="53">
        <f>ROUND(I290*H290,2)</f>
        <v>12631.77</v>
      </c>
      <c r="BL290" t="s" s="158">
        <v>220</v>
      </c>
      <c r="BM290" t="s" s="199">
        <v>460</v>
      </c>
      <c r="BN290" s="12"/>
    </row>
    <row r="291" ht="12.95" customHeight="1">
      <c r="A291" s="13"/>
      <c r="B291" s="17"/>
      <c r="C291" s="70"/>
      <c r="D291" t="s" s="200">
        <v>146</v>
      </c>
      <c r="E291" s="201"/>
      <c r="F291" t="s" s="202">
        <v>461</v>
      </c>
      <c r="G291" s="70"/>
      <c r="H291" s="201"/>
      <c r="I291" s="70"/>
      <c r="J291" s="135"/>
      <c r="K291" s="136"/>
      <c r="L291" s="67"/>
      <c r="M291" s="72"/>
      <c r="N291" s="10"/>
      <c r="O291" s="10"/>
      <c r="P291" s="10"/>
      <c r="Q291" s="10"/>
      <c r="R291" s="10"/>
      <c r="S291" s="10"/>
      <c r="T291" s="75"/>
      <c r="U291" s="72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t="s" s="203">
        <v>146</v>
      </c>
      <c r="AU291" t="s" s="203">
        <v>89</v>
      </c>
      <c r="AV291" t="s" s="57">
        <v>87</v>
      </c>
      <c r="AW291" t="s" s="57">
        <v>33</v>
      </c>
      <c r="AX291" t="s" s="57">
        <v>79</v>
      </c>
      <c r="AY291" t="s" s="203">
        <v>136</v>
      </c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2"/>
    </row>
    <row r="292" ht="12.95" customHeight="1">
      <c r="A292" s="13"/>
      <c r="B292" s="17"/>
      <c r="C292" s="10"/>
      <c r="D292" t="s" s="204">
        <v>146</v>
      </c>
      <c r="E292" s="205"/>
      <c r="F292" t="s" s="206">
        <v>235</v>
      </c>
      <c r="G292" s="10"/>
      <c r="H292" s="205"/>
      <c r="I292" s="10"/>
      <c r="J292" s="19"/>
      <c r="K292" s="125"/>
      <c r="L292" s="67"/>
      <c r="M292" s="72"/>
      <c r="N292" s="10"/>
      <c r="O292" s="10"/>
      <c r="P292" s="10"/>
      <c r="Q292" s="10"/>
      <c r="R292" s="10"/>
      <c r="S292" s="10"/>
      <c r="T292" s="75"/>
      <c r="U292" s="72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t="s" s="203">
        <v>146</v>
      </c>
      <c r="AU292" t="s" s="203">
        <v>89</v>
      </c>
      <c r="AV292" t="s" s="57">
        <v>87</v>
      </c>
      <c r="AW292" t="s" s="57">
        <v>33</v>
      </c>
      <c r="AX292" t="s" s="57">
        <v>79</v>
      </c>
      <c r="AY292" t="s" s="203">
        <v>136</v>
      </c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2"/>
    </row>
    <row r="293" ht="12.95" customHeight="1">
      <c r="A293" s="13"/>
      <c r="B293" s="17"/>
      <c r="C293" s="63"/>
      <c r="D293" t="s" s="207">
        <v>146</v>
      </c>
      <c r="E293" s="208"/>
      <c r="F293" t="s" s="209">
        <v>462</v>
      </c>
      <c r="G293" s="63"/>
      <c r="H293" s="210">
        <v>23.655</v>
      </c>
      <c r="I293" s="63"/>
      <c r="J293" s="133"/>
      <c r="K293" s="134"/>
      <c r="L293" s="67"/>
      <c r="M293" s="72"/>
      <c r="N293" s="10"/>
      <c r="O293" s="10"/>
      <c r="P293" s="10"/>
      <c r="Q293" s="10"/>
      <c r="R293" s="10"/>
      <c r="S293" s="10"/>
      <c r="T293" s="75"/>
      <c r="U293" s="72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t="s" s="211">
        <v>146</v>
      </c>
      <c r="AU293" t="s" s="211">
        <v>89</v>
      </c>
      <c r="AV293" t="s" s="57">
        <v>89</v>
      </c>
      <c r="AW293" t="s" s="57">
        <v>33</v>
      </c>
      <c r="AX293" t="s" s="57">
        <v>87</v>
      </c>
      <c r="AY293" t="s" s="211">
        <v>136</v>
      </c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2"/>
    </row>
    <row r="294" ht="16.5" customHeight="1">
      <c r="A294" s="13"/>
      <c r="B294" s="67"/>
      <c r="C294" t="s" s="188">
        <v>463</v>
      </c>
      <c r="D294" t="s" s="188">
        <v>139</v>
      </c>
      <c r="E294" t="s" s="189">
        <v>238</v>
      </c>
      <c r="F294" t="s" s="189">
        <v>239</v>
      </c>
      <c r="G294" t="s" s="190">
        <v>211</v>
      </c>
      <c r="H294" s="191">
        <v>0.033</v>
      </c>
      <c r="I294" s="192">
        <v>340</v>
      </c>
      <c r="J294" s="193">
        <f>ROUND(I294*H294,2)</f>
        <v>11.22</v>
      </c>
      <c r="K294" t="s" s="194">
        <v>143</v>
      </c>
      <c r="L294" s="67"/>
      <c r="M294" s="195"/>
      <c r="N294" t="s" s="196">
        <v>44</v>
      </c>
      <c r="O294" s="10"/>
      <c r="P294" s="197">
        <f>O294*H294</f>
        <v>0</v>
      </c>
      <c r="Q294" s="197">
        <v>0</v>
      </c>
      <c r="R294" s="197">
        <f>Q294*H294</f>
        <v>0</v>
      </c>
      <c r="S294" s="197">
        <v>0</v>
      </c>
      <c r="T294" s="198">
        <f>S294*H294</f>
        <v>0</v>
      </c>
      <c r="U294" s="72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t="s" s="199">
        <v>220</v>
      </c>
      <c r="AS294" s="10"/>
      <c r="AT294" t="s" s="199">
        <v>139</v>
      </c>
      <c r="AU294" t="s" s="199">
        <v>89</v>
      </c>
      <c r="AV294" s="10"/>
      <c r="AW294" s="10"/>
      <c r="AX294" s="10"/>
      <c r="AY294" t="s" s="158">
        <v>136</v>
      </c>
      <c r="AZ294" s="10"/>
      <c r="BA294" s="10"/>
      <c r="BB294" s="10"/>
      <c r="BC294" s="10"/>
      <c r="BD294" s="10"/>
      <c r="BE294" s="53">
        <f>IF(N294="základní",J294,0)</f>
        <v>0</v>
      </c>
      <c r="BF294" s="53">
        <f>IF(N294="snížená",J294,0)</f>
        <v>11.22</v>
      </c>
      <c r="BG294" s="53">
        <f>IF(N294="zákl. přenesená",J294,0)</f>
        <v>0</v>
      </c>
      <c r="BH294" s="53">
        <f>IF(N294="sníž. přenesená",J294,0)</f>
        <v>0</v>
      </c>
      <c r="BI294" s="53">
        <f>IF(N294="nulová",J294,0)</f>
        <v>0</v>
      </c>
      <c r="BJ294" t="s" s="158">
        <v>89</v>
      </c>
      <c r="BK294" s="53">
        <f>ROUND(I294*H294,2)</f>
        <v>11.22</v>
      </c>
      <c r="BL294" t="s" s="158">
        <v>220</v>
      </c>
      <c r="BM294" t="s" s="199">
        <v>464</v>
      </c>
      <c r="BN294" s="12"/>
    </row>
    <row r="295" ht="12.95" customHeight="1">
      <c r="A295" s="13"/>
      <c r="B295" s="17"/>
      <c r="C295" s="70"/>
      <c r="D295" t="s" s="200">
        <v>146</v>
      </c>
      <c r="E295" s="201"/>
      <c r="F295" t="s" s="202">
        <v>465</v>
      </c>
      <c r="G295" s="70"/>
      <c r="H295" s="201"/>
      <c r="I295" s="70"/>
      <c r="J295" s="135"/>
      <c r="K295" s="136"/>
      <c r="L295" s="67"/>
      <c r="M295" s="72"/>
      <c r="N295" s="10"/>
      <c r="O295" s="10"/>
      <c r="P295" s="10"/>
      <c r="Q295" s="10"/>
      <c r="R295" s="10"/>
      <c r="S295" s="10"/>
      <c r="T295" s="75"/>
      <c r="U295" s="72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t="s" s="203">
        <v>146</v>
      </c>
      <c r="AU295" t="s" s="203">
        <v>89</v>
      </c>
      <c r="AV295" t="s" s="57">
        <v>87</v>
      </c>
      <c r="AW295" t="s" s="57">
        <v>33</v>
      </c>
      <c r="AX295" t="s" s="57">
        <v>79</v>
      </c>
      <c r="AY295" t="s" s="203">
        <v>136</v>
      </c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2"/>
    </row>
    <row r="296" ht="12.95" customHeight="1">
      <c r="A296" s="13"/>
      <c r="B296" s="17"/>
      <c r="C296" s="63"/>
      <c r="D296" t="s" s="207">
        <v>146</v>
      </c>
      <c r="E296" s="208"/>
      <c r="F296" t="s" s="209">
        <v>466</v>
      </c>
      <c r="G296" s="63"/>
      <c r="H296" s="210">
        <v>0.033</v>
      </c>
      <c r="I296" s="63"/>
      <c r="J296" s="133"/>
      <c r="K296" s="134"/>
      <c r="L296" s="67"/>
      <c r="M296" s="72"/>
      <c r="N296" s="10"/>
      <c r="O296" s="10"/>
      <c r="P296" s="10"/>
      <c r="Q296" s="10"/>
      <c r="R296" s="10"/>
      <c r="S296" s="10"/>
      <c r="T296" s="75"/>
      <c r="U296" s="72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t="s" s="211">
        <v>146</v>
      </c>
      <c r="AU296" t="s" s="211">
        <v>89</v>
      </c>
      <c r="AV296" t="s" s="57">
        <v>89</v>
      </c>
      <c r="AW296" t="s" s="57">
        <v>33</v>
      </c>
      <c r="AX296" t="s" s="57">
        <v>87</v>
      </c>
      <c r="AY296" t="s" s="211">
        <v>136</v>
      </c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2"/>
    </row>
    <row r="297" ht="24" customHeight="1">
      <c r="A297" s="13"/>
      <c r="B297" s="67"/>
      <c r="C297" t="s" s="188">
        <v>467</v>
      </c>
      <c r="D297" t="s" s="188">
        <v>139</v>
      </c>
      <c r="E297" t="s" s="189">
        <v>242</v>
      </c>
      <c r="F297" t="s" s="189">
        <v>243</v>
      </c>
      <c r="G297" t="s" s="190">
        <v>211</v>
      </c>
      <c r="H297" s="191">
        <v>0.627</v>
      </c>
      <c r="I297" s="192">
        <v>10.4</v>
      </c>
      <c r="J297" s="193">
        <f>ROUND(I297*H297,2)</f>
        <v>6.52</v>
      </c>
      <c r="K297" t="s" s="194">
        <v>143</v>
      </c>
      <c r="L297" s="67"/>
      <c r="M297" s="195"/>
      <c r="N297" t="s" s="196">
        <v>44</v>
      </c>
      <c r="O297" s="10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72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t="s" s="199">
        <v>220</v>
      </c>
      <c r="AS297" s="10"/>
      <c r="AT297" t="s" s="199">
        <v>139</v>
      </c>
      <c r="AU297" t="s" s="199">
        <v>89</v>
      </c>
      <c r="AV297" s="10"/>
      <c r="AW297" s="10"/>
      <c r="AX297" s="10"/>
      <c r="AY297" t="s" s="158">
        <v>136</v>
      </c>
      <c r="AZ297" s="10"/>
      <c r="BA297" s="10"/>
      <c r="BB297" s="10"/>
      <c r="BC297" s="10"/>
      <c r="BD297" s="10"/>
      <c r="BE297" s="53">
        <f>IF(N297="základní",J297,0)</f>
        <v>0</v>
      </c>
      <c r="BF297" s="53">
        <f>IF(N297="snížená",J297,0)</f>
        <v>6.52</v>
      </c>
      <c r="BG297" s="53">
        <f>IF(N297="zákl. přenesená",J297,0)</f>
        <v>0</v>
      </c>
      <c r="BH297" s="53">
        <f>IF(N297="sníž. přenesená",J297,0)</f>
        <v>0</v>
      </c>
      <c r="BI297" s="53">
        <f>IF(N297="nulová",J297,0)</f>
        <v>0</v>
      </c>
      <c r="BJ297" t="s" s="158">
        <v>89</v>
      </c>
      <c r="BK297" s="53">
        <f>ROUND(I297*H297,2)</f>
        <v>6.52</v>
      </c>
      <c r="BL297" t="s" s="158">
        <v>220</v>
      </c>
      <c r="BM297" t="s" s="199">
        <v>468</v>
      </c>
      <c r="BN297" s="12"/>
    </row>
    <row r="298" ht="12.95" customHeight="1">
      <c r="A298" s="13"/>
      <c r="B298" s="17"/>
      <c r="C298" s="162"/>
      <c r="D298" t="s" s="225">
        <v>146</v>
      </c>
      <c r="E298" s="226"/>
      <c r="F298" t="s" s="227">
        <v>469</v>
      </c>
      <c r="G298" s="162"/>
      <c r="H298" s="228">
        <v>0.627</v>
      </c>
      <c r="I298" s="162"/>
      <c r="J298" s="229"/>
      <c r="K298" s="214"/>
      <c r="L298" s="67"/>
      <c r="M298" s="72"/>
      <c r="N298" s="10"/>
      <c r="O298" s="10"/>
      <c r="P298" s="10"/>
      <c r="Q298" s="10"/>
      <c r="R298" s="10"/>
      <c r="S298" s="10"/>
      <c r="T298" s="75"/>
      <c r="U298" s="72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t="s" s="211">
        <v>146</v>
      </c>
      <c r="AU298" t="s" s="211">
        <v>89</v>
      </c>
      <c r="AV298" t="s" s="57">
        <v>89</v>
      </c>
      <c r="AW298" t="s" s="57">
        <v>33</v>
      </c>
      <c r="AX298" t="s" s="57">
        <v>87</v>
      </c>
      <c r="AY298" t="s" s="211">
        <v>136</v>
      </c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2"/>
    </row>
    <row r="299" ht="24" customHeight="1">
      <c r="A299" s="13"/>
      <c r="B299" s="67"/>
      <c r="C299" t="s" s="188">
        <v>470</v>
      </c>
      <c r="D299" t="s" s="188">
        <v>139</v>
      </c>
      <c r="E299" t="s" s="189">
        <v>246</v>
      </c>
      <c r="F299" t="s" s="189">
        <v>247</v>
      </c>
      <c r="G299" t="s" s="190">
        <v>211</v>
      </c>
      <c r="H299" s="191">
        <v>0.017</v>
      </c>
      <c r="I299" s="192">
        <v>500</v>
      </c>
      <c r="J299" s="193">
        <f>ROUND(I299*H299,2)</f>
        <v>8.5</v>
      </c>
      <c r="K299" t="s" s="194">
        <v>143</v>
      </c>
      <c r="L299" s="67"/>
      <c r="M299" s="195"/>
      <c r="N299" t="s" s="196">
        <v>44</v>
      </c>
      <c r="O299" s="10"/>
      <c r="P299" s="197">
        <f>O299*H299</f>
        <v>0</v>
      </c>
      <c r="Q299" s="197">
        <v>0</v>
      </c>
      <c r="R299" s="197">
        <f>Q299*H299</f>
        <v>0</v>
      </c>
      <c r="S299" s="197">
        <v>0</v>
      </c>
      <c r="T299" s="198">
        <f>S299*H299</f>
        <v>0</v>
      </c>
      <c r="U299" s="72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t="s" s="199">
        <v>220</v>
      </c>
      <c r="AS299" s="10"/>
      <c r="AT299" t="s" s="199">
        <v>139</v>
      </c>
      <c r="AU299" t="s" s="199">
        <v>89</v>
      </c>
      <c r="AV299" s="10"/>
      <c r="AW299" s="10"/>
      <c r="AX299" s="10"/>
      <c r="AY299" t="s" s="158">
        <v>136</v>
      </c>
      <c r="AZ299" s="10"/>
      <c r="BA299" s="10"/>
      <c r="BB299" s="10"/>
      <c r="BC299" s="10"/>
      <c r="BD299" s="10"/>
      <c r="BE299" s="53">
        <f>IF(N299="základní",J299,0)</f>
        <v>0</v>
      </c>
      <c r="BF299" s="53">
        <f>IF(N299="snížená",J299,0)</f>
        <v>8.5</v>
      </c>
      <c r="BG299" s="53">
        <f>IF(N299="zákl. přenesená",J299,0)</f>
        <v>0</v>
      </c>
      <c r="BH299" s="53">
        <f>IF(N299="sníž. přenesená",J299,0)</f>
        <v>0</v>
      </c>
      <c r="BI299" s="53">
        <f>IF(N299="nulová",J299,0)</f>
        <v>0</v>
      </c>
      <c r="BJ299" t="s" s="158">
        <v>89</v>
      </c>
      <c r="BK299" s="53">
        <f>ROUND(I299*H299,2)</f>
        <v>8.5</v>
      </c>
      <c r="BL299" t="s" s="158">
        <v>220</v>
      </c>
      <c r="BM299" t="s" s="199">
        <v>471</v>
      </c>
      <c r="BN299" s="12"/>
    </row>
    <row r="300" ht="12.95" customHeight="1">
      <c r="A300" s="13"/>
      <c r="B300" s="17"/>
      <c r="C300" s="162"/>
      <c r="D300" t="s" s="225">
        <v>146</v>
      </c>
      <c r="E300" s="226"/>
      <c r="F300" t="s" s="227">
        <v>472</v>
      </c>
      <c r="G300" s="162"/>
      <c r="H300" s="228">
        <v>0.017</v>
      </c>
      <c r="I300" s="162"/>
      <c r="J300" s="229"/>
      <c r="K300" s="214"/>
      <c r="L300" s="67"/>
      <c r="M300" s="72"/>
      <c r="N300" s="10"/>
      <c r="O300" s="10"/>
      <c r="P300" s="10"/>
      <c r="Q300" s="10"/>
      <c r="R300" s="10"/>
      <c r="S300" s="10"/>
      <c r="T300" s="75"/>
      <c r="U300" s="72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t="s" s="211">
        <v>146</v>
      </c>
      <c r="AU300" t="s" s="211">
        <v>89</v>
      </c>
      <c r="AV300" t="s" s="57">
        <v>89</v>
      </c>
      <c r="AW300" t="s" s="57">
        <v>33</v>
      </c>
      <c r="AX300" t="s" s="57">
        <v>87</v>
      </c>
      <c r="AY300" t="s" s="211">
        <v>136</v>
      </c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2"/>
    </row>
    <row r="301" ht="24" customHeight="1">
      <c r="A301" s="13"/>
      <c r="B301" s="67"/>
      <c r="C301" t="s" s="188">
        <v>473</v>
      </c>
      <c r="D301" t="s" s="188">
        <v>139</v>
      </c>
      <c r="E301" t="s" s="189">
        <v>474</v>
      </c>
      <c r="F301" t="s" s="189">
        <v>475</v>
      </c>
      <c r="G301" t="s" s="190">
        <v>211</v>
      </c>
      <c r="H301" s="191">
        <v>0.017</v>
      </c>
      <c r="I301" s="192">
        <v>935</v>
      </c>
      <c r="J301" s="193">
        <f>ROUND(I301*H301,2)</f>
        <v>15.9</v>
      </c>
      <c r="K301" t="s" s="194">
        <v>143</v>
      </c>
      <c r="L301" s="67"/>
      <c r="M301" s="195"/>
      <c r="N301" t="s" s="196">
        <v>44</v>
      </c>
      <c r="O301" s="10"/>
      <c r="P301" s="197">
        <f>O301*H301</f>
        <v>0</v>
      </c>
      <c r="Q301" s="197">
        <v>0</v>
      </c>
      <c r="R301" s="197">
        <f>Q301*H301</f>
        <v>0</v>
      </c>
      <c r="S301" s="197">
        <v>0</v>
      </c>
      <c r="T301" s="198">
        <f>S301*H301</f>
        <v>0</v>
      </c>
      <c r="U301" s="72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t="s" s="199">
        <v>220</v>
      </c>
      <c r="AS301" s="10"/>
      <c r="AT301" t="s" s="199">
        <v>139</v>
      </c>
      <c r="AU301" t="s" s="199">
        <v>89</v>
      </c>
      <c r="AV301" s="10"/>
      <c r="AW301" s="10"/>
      <c r="AX301" s="10"/>
      <c r="AY301" t="s" s="158">
        <v>136</v>
      </c>
      <c r="AZ301" s="10"/>
      <c r="BA301" s="10"/>
      <c r="BB301" s="10"/>
      <c r="BC301" s="10"/>
      <c r="BD301" s="10"/>
      <c r="BE301" s="53">
        <f>IF(N301="základní",J301,0)</f>
        <v>0</v>
      </c>
      <c r="BF301" s="53">
        <f>IF(N301="snížená",J301,0)</f>
        <v>15.9</v>
      </c>
      <c r="BG301" s="53">
        <f>IF(N301="zákl. přenesená",J301,0)</f>
        <v>0</v>
      </c>
      <c r="BH301" s="53">
        <f>IF(N301="sníž. přenesená",J301,0)</f>
        <v>0</v>
      </c>
      <c r="BI301" s="53">
        <f>IF(N301="nulová",J301,0)</f>
        <v>0</v>
      </c>
      <c r="BJ301" t="s" s="158">
        <v>89</v>
      </c>
      <c r="BK301" s="53">
        <f>ROUND(I301*H301,2)</f>
        <v>15.9</v>
      </c>
      <c r="BL301" t="s" s="158">
        <v>220</v>
      </c>
      <c r="BM301" t="s" s="199">
        <v>476</v>
      </c>
      <c r="BN301" s="12"/>
    </row>
    <row r="302" ht="12.95" customHeight="1">
      <c r="A302" s="13"/>
      <c r="B302" s="17"/>
      <c r="C302" s="162"/>
      <c r="D302" t="s" s="225">
        <v>146</v>
      </c>
      <c r="E302" s="226"/>
      <c r="F302" t="s" s="227">
        <v>472</v>
      </c>
      <c r="G302" s="162"/>
      <c r="H302" s="228">
        <v>0.017</v>
      </c>
      <c r="I302" s="162"/>
      <c r="J302" s="229"/>
      <c r="K302" s="214"/>
      <c r="L302" s="67"/>
      <c r="M302" s="72"/>
      <c r="N302" s="10"/>
      <c r="O302" s="10"/>
      <c r="P302" s="10"/>
      <c r="Q302" s="10"/>
      <c r="R302" s="10"/>
      <c r="S302" s="10"/>
      <c r="T302" s="75"/>
      <c r="U302" s="72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t="s" s="211">
        <v>146</v>
      </c>
      <c r="AU302" t="s" s="211">
        <v>89</v>
      </c>
      <c r="AV302" t="s" s="57">
        <v>89</v>
      </c>
      <c r="AW302" t="s" s="57">
        <v>33</v>
      </c>
      <c r="AX302" t="s" s="57">
        <v>87</v>
      </c>
      <c r="AY302" t="s" s="211">
        <v>136</v>
      </c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2"/>
    </row>
    <row r="303" ht="16.5" customHeight="1">
      <c r="A303" s="13"/>
      <c r="B303" s="67"/>
      <c r="C303" t="s" s="188">
        <v>205</v>
      </c>
      <c r="D303" t="s" s="188">
        <v>139</v>
      </c>
      <c r="E303" t="s" s="189">
        <v>477</v>
      </c>
      <c r="F303" t="s" s="189">
        <v>478</v>
      </c>
      <c r="G303" t="s" s="190">
        <v>152</v>
      </c>
      <c r="H303" s="191">
        <v>514</v>
      </c>
      <c r="I303" s="192">
        <v>233</v>
      </c>
      <c r="J303" s="193">
        <f>ROUND(I303*H303,2)</f>
        <v>119762</v>
      </c>
      <c r="K303" t="s" s="194">
        <v>143</v>
      </c>
      <c r="L303" s="67"/>
      <c r="M303" s="195"/>
      <c r="N303" t="s" s="196">
        <v>44</v>
      </c>
      <c r="O303" s="10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72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t="s" s="199">
        <v>220</v>
      </c>
      <c r="AS303" s="10"/>
      <c r="AT303" t="s" s="199">
        <v>139</v>
      </c>
      <c r="AU303" t="s" s="199">
        <v>89</v>
      </c>
      <c r="AV303" s="10"/>
      <c r="AW303" s="10"/>
      <c r="AX303" s="10"/>
      <c r="AY303" t="s" s="158">
        <v>136</v>
      </c>
      <c r="AZ303" s="10"/>
      <c r="BA303" s="10"/>
      <c r="BB303" s="10"/>
      <c r="BC303" s="10"/>
      <c r="BD303" s="10"/>
      <c r="BE303" s="53">
        <f>IF(N303="základní",J303,0)</f>
        <v>0</v>
      </c>
      <c r="BF303" s="53">
        <f>IF(N303="snížená",J303,0)</f>
        <v>119762</v>
      </c>
      <c r="BG303" s="53">
        <f>IF(N303="zákl. přenesená",J303,0)</f>
        <v>0</v>
      </c>
      <c r="BH303" s="53">
        <f>IF(N303="sníž. přenesená",J303,0)</f>
        <v>0</v>
      </c>
      <c r="BI303" s="53">
        <f>IF(N303="nulová",J303,0)</f>
        <v>0</v>
      </c>
      <c r="BJ303" t="s" s="158">
        <v>89</v>
      </c>
      <c r="BK303" s="53">
        <f>ROUND(I303*H303,2)</f>
        <v>119762</v>
      </c>
      <c r="BL303" t="s" s="158">
        <v>220</v>
      </c>
      <c r="BM303" t="s" s="199">
        <v>479</v>
      </c>
      <c r="BN303" s="12"/>
    </row>
    <row r="304" ht="12.95" customHeight="1">
      <c r="A304" s="13"/>
      <c r="B304" s="17"/>
      <c r="C304" s="70"/>
      <c r="D304" t="s" s="200">
        <v>146</v>
      </c>
      <c r="E304" s="201"/>
      <c r="F304" t="s" s="202">
        <v>480</v>
      </c>
      <c r="G304" s="70"/>
      <c r="H304" s="201"/>
      <c r="I304" s="70"/>
      <c r="J304" s="135"/>
      <c r="K304" s="136"/>
      <c r="L304" s="67"/>
      <c r="M304" s="72"/>
      <c r="N304" s="10"/>
      <c r="O304" s="10"/>
      <c r="P304" s="10"/>
      <c r="Q304" s="10"/>
      <c r="R304" s="10"/>
      <c r="S304" s="10"/>
      <c r="T304" s="75"/>
      <c r="U304" s="72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t="s" s="203">
        <v>146</v>
      </c>
      <c r="AU304" t="s" s="203">
        <v>89</v>
      </c>
      <c r="AV304" t="s" s="57">
        <v>87</v>
      </c>
      <c r="AW304" t="s" s="57">
        <v>33</v>
      </c>
      <c r="AX304" t="s" s="57">
        <v>79</v>
      </c>
      <c r="AY304" t="s" s="203">
        <v>136</v>
      </c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2"/>
    </row>
    <row r="305" ht="12.95" customHeight="1">
      <c r="A305" s="13"/>
      <c r="B305" s="17"/>
      <c r="C305" s="10"/>
      <c r="D305" t="s" s="204">
        <v>146</v>
      </c>
      <c r="E305" s="205"/>
      <c r="F305" t="s" s="206">
        <v>254</v>
      </c>
      <c r="G305" s="10"/>
      <c r="H305" s="205"/>
      <c r="I305" s="10"/>
      <c r="J305" s="19"/>
      <c r="K305" s="125"/>
      <c r="L305" s="67"/>
      <c r="M305" s="72"/>
      <c r="N305" s="10"/>
      <c r="O305" s="10"/>
      <c r="P305" s="10"/>
      <c r="Q305" s="10"/>
      <c r="R305" s="10"/>
      <c r="S305" s="10"/>
      <c r="T305" s="75"/>
      <c r="U305" s="72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t="s" s="203">
        <v>146</v>
      </c>
      <c r="AU305" t="s" s="203">
        <v>89</v>
      </c>
      <c r="AV305" t="s" s="57">
        <v>87</v>
      </c>
      <c r="AW305" t="s" s="57">
        <v>33</v>
      </c>
      <c r="AX305" t="s" s="57">
        <v>79</v>
      </c>
      <c r="AY305" t="s" s="203">
        <v>136</v>
      </c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2"/>
    </row>
    <row r="306" ht="12.95" customHeight="1">
      <c r="A306" s="13"/>
      <c r="B306" s="17"/>
      <c r="C306" s="10"/>
      <c r="D306" t="s" s="204">
        <v>146</v>
      </c>
      <c r="E306" s="205"/>
      <c r="F306" t="s" s="206">
        <v>437</v>
      </c>
      <c r="G306" s="10"/>
      <c r="H306" s="205"/>
      <c r="I306" s="10"/>
      <c r="J306" s="19"/>
      <c r="K306" s="125"/>
      <c r="L306" s="67"/>
      <c r="M306" s="72"/>
      <c r="N306" s="10"/>
      <c r="O306" s="10"/>
      <c r="P306" s="10"/>
      <c r="Q306" s="10"/>
      <c r="R306" s="10"/>
      <c r="S306" s="10"/>
      <c r="T306" s="75"/>
      <c r="U306" s="72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t="s" s="203">
        <v>146</v>
      </c>
      <c r="AU306" t="s" s="203">
        <v>89</v>
      </c>
      <c r="AV306" t="s" s="57">
        <v>87</v>
      </c>
      <c r="AW306" t="s" s="57">
        <v>33</v>
      </c>
      <c r="AX306" t="s" s="57">
        <v>79</v>
      </c>
      <c r="AY306" t="s" s="203">
        <v>136</v>
      </c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2"/>
    </row>
    <row r="307" ht="12.95" customHeight="1">
      <c r="A307" s="13"/>
      <c r="B307" s="17"/>
      <c r="C307" s="10"/>
      <c r="D307" t="s" s="204">
        <v>146</v>
      </c>
      <c r="E307" s="205"/>
      <c r="F307" t="s" s="206">
        <v>438</v>
      </c>
      <c r="G307" s="10"/>
      <c r="H307" s="205"/>
      <c r="I307" s="10"/>
      <c r="J307" s="19"/>
      <c r="K307" s="125"/>
      <c r="L307" s="67"/>
      <c r="M307" s="72"/>
      <c r="N307" s="10"/>
      <c r="O307" s="10"/>
      <c r="P307" s="10"/>
      <c r="Q307" s="10"/>
      <c r="R307" s="10"/>
      <c r="S307" s="10"/>
      <c r="T307" s="75"/>
      <c r="U307" s="72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t="s" s="203">
        <v>146</v>
      </c>
      <c r="AU307" t="s" s="203">
        <v>89</v>
      </c>
      <c r="AV307" t="s" s="57">
        <v>87</v>
      </c>
      <c r="AW307" t="s" s="57">
        <v>33</v>
      </c>
      <c r="AX307" t="s" s="57">
        <v>79</v>
      </c>
      <c r="AY307" t="s" s="203">
        <v>136</v>
      </c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2"/>
    </row>
    <row r="308" ht="12.95" customHeight="1">
      <c r="A308" s="13"/>
      <c r="B308" s="17"/>
      <c r="C308" s="63"/>
      <c r="D308" t="s" s="207">
        <v>146</v>
      </c>
      <c r="E308" s="208"/>
      <c r="F308" t="s" s="209">
        <v>224</v>
      </c>
      <c r="G308" s="63"/>
      <c r="H308" s="210">
        <v>514</v>
      </c>
      <c r="I308" s="63"/>
      <c r="J308" s="133"/>
      <c r="K308" s="134"/>
      <c r="L308" s="67"/>
      <c r="M308" s="72"/>
      <c r="N308" s="10"/>
      <c r="O308" s="10"/>
      <c r="P308" s="10"/>
      <c r="Q308" s="10"/>
      <c r="R308" s="10"/>
      <c r="S308" s="10"/>
      <c r="T308" s="75"/>
      <c r="U308" s="72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t="s" s="211">
        <v>146</v>
      </c>
      <c r="AU308" t="s" s="211">
        <v>89</v>
      </c>
      <c r="AV308" t="s" s="57">
        <v>89</v>
      </c>
      <c r="AW308" t="s" s="57">
        <v>33</v>
      </c>
      <c r="AX308" t="s" s="57">
        <v>87</v>
      </c>
      <c r="AY308" t="s" s="211">
        <v>136</v>
      </c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2"/>
    </row>
    <row r="309" ht="16.5" customHeight="1">
      <c r="A309" s="13"/>
      <c r="B309" s="67"/>
      <c r="C309" t="s" s="230">
        <v>481</v>
      </c>
      <c r="D309" t="s" s="230">
        <v>256</v>
      </c>
      <c r="E309" t="s" s="231">
        <v>482</v>
      </c>
      <c r="F309" t="s" s="231">
        <v>483</v>
      </c>
      <c r="G309" t="s" s="232">
        <v>159</v>
      </c>
      <c r="H309" s="233">
        <v>661</v>
      </c>
      <c r="I309" s="234">
        <v>12</v>
      </c>
      <c r="J309" s="235">
        <f>ROUND(I309*H309,2)</f>
        <v>7932</v>
      </c>
      <c r="K309" s="243"/>
      <c r="L309" s="237"/>
      <c r="M309" s="238"/>
      <c r="N309" t="s" s="239">
        <v>44</v>
      </c>
      <c r="O309" s="10"/>
      <c r="P309" s="197">
        <f>O309*H309</f>
        <v>0</v>
      </c>
      <c r="Q309" s="197">
        <v>0.0043</v>
      </c>
      <c r="R309" s="197">
        <f>Q309*H309</f>
        <v>2.8423</v>
      </c>
      <c r="S309" s="197">
        <v>0</v>
      </c>
      <c r="T309" s="198">
        <f>S309*H309</f>
        <v>0</v>
      </c>
      <c r="U309" s="72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t="s" s="199">
        <v>260</v>
      </c>
      <c r="AS309" s="10"/>
      <c r="AT309" t="s" s="199">
        <v>256</v>
      </c>
      <c r="AU309" t="s" s="199">
        <v>89</v>
      </c>
      <c r="AV309" s="10"/>
      <c r="AW309" s="10"/>
      <c r="AX309" s="10"/>
      <c r="AY309" t="s" s="158">
        <v>136</v>
      </c>
      <c r="AZ309" s="10"/>
      <c r="BA309" s="10"/>
      <c r="BB309" s="10"/>
      <c r="BC309" s="10"/>
      <c r="BD309" s="10"/>
      <c r="BE309" s="53">
        <f>IF(N309="základní",J309,0)</f>
        <v>0</v>
      </c>
      <c r="BF309" s="53">
        <f>IF(N309="snížená",J309,0)</f>
        <v>7932</v>
      </c>
      <c r="BG309" s="53">
        <f>IF(N309="zákl. přenesená",J309,0)</f>
        <v>0</v>
      </c>
      <c r="BH309" s="53">
        <f>IF(N309="sníž. přenesená",J309,0)</f>
        <v>0</v>
      </c>
      <c r="BI309" s="53">
        <f>IF(N309="nulová",J309,0)</f>
        <v>0</v>
      </c>
      <c r="BJ309" t="s" s="158">
        <v>89</v>
      </c>
      <c r="BK309" s="53">
        <f>ROUND(I309*H309,2)</f>
        <v>7932</v>
      </c>
      <c r="BL309" t="s" s="158">
        <v>220</v>
      </c>
      <c r="BM309" t="s" s="199">
        <v>484</v>
      </c>
      <c r="BN309" s="12"/>
    </row>
    <row r="310" ht="12.95" customHeight="1">
      <c r="A310" s="13"/>
      <c r="B310" s="17"/>
      <c r="C310" s="70"/>
      <c r="D310" t="s" s="200">
        <v>146</v>
      </c>
      <c r="E310" s="240"/>
      <c r="F310" t="s" s="241">
        <v>485</v>
      </c>
      <c r="G310" s="70"/>
      <c r="H310" s="242">
        <v>661</v>
      </c>
      <c r="I310" s="70"/>
      <c r="J310" s="135"/>
      <c r="K310" s="136"/>
      <c r="L310" s="67"/>
      <c r="M310" s="72"/>
      <c r="N310" s="10"/>
      <c r="O310" s="10"/>
      <c r="P310" s="10"/>
      <c r="Q310" s="10"/>
      <c r="R310" s="10"/>
      <c r="S310" s="10"/>
      <c r="T310" s="75"/>
      <c r="U310" s="72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t="s" s="211">
        <v>146</v>
      </c>
      <c r="AU310" t="s" s="211">
        <v>89</v>
      </c>
      <c r="AV310" t="s" s="57">
        <v>89</v>
      </c>
      <c r="AW310" t="s" s="57">
        <v>33</v>
      </c>
      <c r="AX310" t="s" s="57">
        <v>87</v>
      </c>
      <c r="AY310" t="s" s="211">
        <v>136</v>
      </c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2"/>
    </row>
    <row r="311" ht="12.95" customHeight="1">
      <c r="A311" s="13"/>
      <c r="B311" s="17"/>
      <c r="C311" s="63"/>
      <c r="D311" t="s" s="207">
        <v>146</v>
      </c>
      <c r="E311" s="244"/>
      <c r="F311" t="s" s="245">
        <v>486</v>
      </c>
      <c r="G311" s="63"/>
      <c r="H311" s="244"/>
      <c r="I311" s="63"/>
      <c r="J311" s="133"/>
      <c r="K311" s="134"/>
      <c r="L311" s="67"/>
      <c r="M311" s="72"/>
      <c r="N311" s="10"/>
      <c r="O311" s="10"/>
      <c r="P311" s="10"/>
      <c r="Q311" s="10"/>
      <c r="R311" s="10"/>
      <c r="S311" s="10"/>
      <c r="T311" s="75"/>
      <c r="U311" s="72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t="s" s="203">
        <v>146</v>
      </c>
      <c r="AU311" t="s" s="203">
        <v>89</v>
      </c>
      <c r="AV311" t="s" s="57">
        <v>87</v>
      </c>
      <c r="AW311" t="s" s="57">
        <v>33</v>
      </c>
      <c r="AX311" t="s" s="57">
        <v>79</v>
      </c>
      <c r="AY311" t="s" s="203">
        <v>136</v>
      </c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2"/>
    </row>
    <row r="312" ht="16.5" customHeight="1">
      <c r="A312" s="13"/>
      <c r="B312" s="67"/>
      <c r="C312" t="s" s="188">
        <v>137</v>
      </c>
      <c r="D312" t="s" s="188">
        <v>139</v>
      </c>
      <c r="E312" t="s" s="189">
        <v>487</v>
      </c>
      <c r="F312" t="s" s="189">
        <v>488</v>
      </c>
      <c r="G312" t="s" s="190">
        <v>152</v>
      </c>
      <c r="H312" s="191">
        <v>514</v>
      </c>
      <c r="I312" s="192">
        <v>115</v>
      </c>
      <c r="J312" s="193">
        <f>ROUND(I312*H312,2)</f>
        <v>59110</v>
      </c>
      <c r="K312" t="s" s="194">
        <v>143</v>
      </c>
      <c r="L312" s="67"/>
      <c r="M312" s="195"/>
      <c r="N312" t="s" s="196">
        <v>44</v>
      </c>
      <c r="O312" s="10"/>
      <c r="P312" s="197">
        <f>O312*H312</f>
        <v>0</v>
      </c>
      <c r="Q312" s="197">
        <v>3e-05</v>
      </c>
      <c r="R312" s="197">
        <f>Q312*H312</f>
        <v>0.01542</v>
      </c>
      <c r="S312" s="197">
        <v>0</v>
      </c>
      <c r="T312" s="198">
        <f>S312*H312</f>
        <v>0</v>
      </c>
      <c r="U312" s="72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t="s" s="199">
        <v>220</v>
      </c>
      <c r="AS312" s="10"/>
      <c r="AT312" t="s" s="199">
        <v>139</v>
      </c>
      <c r="AU312" t="s" s="199">
        <v>89</v>
      </c>
      <c r="AV312" s="10"/>
      <c r="AW312" s="10"/>
      <c r="AX312" s="10"/>
      <c r="AY312" t="s" s="158">
        <v>136</v>
      </c>
      <c r="AZ312" s="10"/>
      <c r="BA312" s="10"/>
      <c r="BB312" s="10"/>
      <c r="BC312" s="10"/>
      <c r="BD312" s="10"/>
      <c r="BE312" s="53">
        <f>IF(N312="základní",J312,0)</f>
        <v>0</v>
      </c>
      <c r="BF312" s="53">
        <f>IF(N312="snížená",J312,0)</f>
        <v>59110</v>
      </c>
      <c r="BG312" s="53">
        <f>IF(N312="zákl. přenesená",J312,0)</f>
        <v>0</v>
      </c>
      <c r="BH312" s="53">
        <f>IF(N312="sníž. přenesená",J312,0)</f>
        <v>0</v>
      </c>
      <c r="BI312" s="53">
        <f>IF(N312="nulová",J312,0)</f>
        <v>0</v>
      </c>
      <c r="BJ312" t="s" s="158">
        <v>89</v>
      </c>
      <c r="BK312" s="53">
        <f>ROUND(I312*H312,2)</f>
        <v>59110</v>
      </c>
      <c r="BL312" t="s" s="158">
        <v>220</v>
      </c>
      <c r="BM312" t="s" s="199">
        <v>489</v>
      </c>
      <c r="BN312" s="12"/>
    </row>
    <row r="313" ht="16.5" customHeight="1">
      <c r="A313" s="13"/>
      <c r="B313" s="67"/>
      <c r="C313" t="s" s="188">
        <v>490</v>
      </c>
      <c r="D313" t="s" s="188">
        <v>139</v>
      </c>
      <c r="E313" t="s" s="189">
        <v>491</v>
      </c>
      <c r="F313" t="s" s="189">
        <v>492</v>
      </c>
      <c r="G313" t="s" s="190">
        <v>152</v>
      </c>
      <c r="H313" s="191">
        <v>514</v>
      </c>
      <c r="I313" s="192">
        <v>19.8</v>
      </c>
      <c r="J313" s="193">
        <f>ROUND(I313*H313,2)</f>
        <v>10177.2</v>
      </c>
      <c r="K313" t="s" s="194">
        <v>143</v>
      </c>
      <c r="L313" s="67"/>
      <c r="M313" s="195"/>
      <c r="N313" t="s" s="196">
        <v>44</v>
      </c>
      <c r="O313" s="10"/>
      <c r="P313" s="197">
        <f>O313*H313</f>
        <v>0</v>
      </c>
      <c r="Q313" s="197">
        <v>0</v>
      </c>
      <c r="R313" s="197">
        <f>Q313*H313</f>
        <v>0</v>
      </c>
      <c r="S313" s="197">
        <v>0</v>
      </c>
      <c r="T313" s="198">
        <f>S313*H313</f>
        <v>0</v>
      </c>
      <c r="U313" s="72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t="s" s="199">
        <v>220</v>
      </c>
      <c r="AS313" s="10"/>
      <c r="AT313" t="s" s="199">
        <v>139</v>
      </c>
      <c r="AU313" t="s" s="199">
        <v>89</v>
      </c>
      <c r="AV313" s="10"/>
      <c r="AW313" s="10"/>
      <c r="AX313" s="10"/>
      <c r="AY313" t="s" s="158">
        <v>136</v>
      </c>
      <c r="AZ313" s="10"/>
      <c r="BA313" s="10"/>
      <c r="BB313" s="10"/>
      <c r="BC313" s="10"/>
      <c r="BD313" s="10"/>
      <c r="BE313" s="53">
        <f>IF(N313="základní",J313,0)</f>
        <v>0</v>
      </c>
      <c r="BF313" s="53">
        <f>IF(N313="snížená",J313,0)</f>
        <v>10177.2</v>
      </c>
      <c r="BG313" s="53">
        <f>IF(N313="zákl. přenesená",J313,0)</f>
        <v>0</v>
      </c>
      <c r="BH313" s="53">
        <f>IF(N313="sníž. přenesená",J313,0)</f>
        <v>0</v>
      </c>
      <c r="BI313" s="53">
        <f>IF(N313="nulová",J313,0)</f>
        <v>0</v>
      </c>
      <c r="BJ313" t="s" s="158">
        <v>89</v>
      </c>
      <c r="BK313" s="53">
        <f>ROUND(I313*H313,2)</f>
        <v>10177.2</v>
      </c>
      <c r="BL313" t="s" s="158">
        <v>220</v>
      </c>
      <c r="BM313" t="s" s="199">
        <v>493</v>
      </c>
      <c r="BN313" s="12"/>
    </row>
    <row r="314" ht="12.95" customHeight="1">
      <c r="A314" s="13"/>
      <c r="B314" s="17"/>
      <c r="C314" s="70"/>
      <c r="D314" t="s" s="200">
        <v>146</v>
      </c>
      <c r="E314" s="201"/>
      <c r="F314" t="s" s="202">
        <v>494</v>
      </c>
      <c r="G314" s="70"/>
      <c r="H314" s="201"/>
      <c r="I314" s="70"/>
      <c r="J314" s="135"/>
      <c r="K314" s="136"/>
      <c r="L314" s="67"/>
      <c r="M314" s="72"/>
      <c r="N314" s="10"/>
      <c r="O314" s="10"/>
      <c r="P314" s="10"/>
      <c r="Q314" s="10"/>
      <c r="R314" s="10"/>
      <c r="S314" s="10"/>
      <c r="T314" s="75"/>
      <c r="U314" s="72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t="s" s="203">
        <v>146</v>
      </c>
      <c r="AU314" t="s" s="203">
        <v>89</v>
      </c>
      <c r="AV314" t="s" s="57">
        <v>87</v>
      </c>
      <c r="AW314" t="s" s="57">
        <v>33</v>
      </c>
      <c r="AX314" t="s" s="57">
        <v>79</v>
      </c>
      <c r="AY314" t="s" s="203">
        <v>136</v>
      </c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2"/>
    </row>
    <row r="315" ht="12.95" customHeight="1">
      <c r="A315" s="13"/>
      <c r="B315" s="17"/>
      <c r="C315" s="10"/>
      <c r="D315" t="s" s="204">
        <v>146</v>
      </c>
      <c r="E315" s="205"/>
      <c r="F315" t="s" s="206">
        <v>204</v>
      </c>
      <c r="G315" s="10"/>
      <c r="H315" s="205"/>
      <c r="I315" s="10"/>
      <c r="J315" s="19"/>
      <c r="K315" s="125"/>
      <c r="L315" s="67"/>
      <c r="M315" s="72"/>
      <c r="N315" s="10"/>
      <c r="O315" s="10"/>
      <c r="P315" s="10"/>
      <c r="Q315" s="10"/>
      <c r="R315" s="10"/>
      <c r="S315" s="10"/>
      <c r="T315" s="75"/>
      <c r="U315" s="72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t="s" s="203">
        <v>146</v>
      </c>
      <c r="AU315" t="s" s="203">
        <v>89</v>
      </c>
      <c r="AV315" t="s" s="57">
        <v>87</v>
      </c>
      <c r="AW315" t="s" s="57">
        <v>33</v>
      </c>
      <c r="AX315" t="s" s="57">
        <v>79</v>
      </c>
      <c r="AY315" t="s" s="203">
        <v>136</v>
      </c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2"/>
    </row>
    <row r="316" ht="12.95" customHeight="1">
      <c r="A316" s="13"/>
      <c r="B316" s="17"/>
      <c r="C316" s="63"/>
      <c r="D316" t="s" s="207">
        <v>146</v>
      </c>
      <c r="E316" s="208"/>
      <c r="F316" t="s" s="209">
        <v>224</v>
      </c>
      <c r="G316" s="63"/>
      <c r="H316" s="210">
        <v>514</v>
      </c>
      <c r="I316" s="63"/>
      <c r="J316" s="133"/>
      <c r="K316" s="134"/>
      <c r="L316" s="67"/>
      <c r="M316" s="72"/>
      <c r="N316" s="10"/>
      <c r="O316" s="10"/>
      <c r="P316" s="10"/>
      <c r="Q316" s="10"/>
      <c r="R316" s="10"/>
      <c r="S316" s="10"/>
      <c r="T316" s="75"/>
      <c r="U316" s="72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t="s" s="211">
        <v>146</v>
      </c>
      <c r="AU316" t="s" s="211">
        <v>89</v>
      </c>
      <c r="AV316" t="s" s="57">
        <v>89</v>
      </c>
      <c r="AW316" t="s" s="57">
        <v>33</v>
      </c>
      <c r="AX316" t="s" s="57">
        <v>87</v>
      </c>
      <c r="AY316" t="s" s="211">
        <v>136</v>
      </c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2"/>
    </row>
    <row r="317" ht="16.5" customHeight="1">
      <c r="A317" s="13"/>
      <c r="B317" s="67"/>
      <c r="C317" t="s" s="230">
        <v>495</v>
      </c>
      <c r="D317" t="s" s="230">
        <v>256</v>
      </c>
      <c r="E317" t="s" s="231">
        <v>496</v>
      </c>
      <c r="F317" t="s" s="231">
        <v>497</v>
      </c>
      <c r="G317" t="s" s="232">
        <v>152</v>
      </c>
      <c r="H317" s="233">
        <v>565.4</v>
      </c>
      <c r="I317" s="234">
        <v>65</v>
      </c>
      <c r="J317" s="235">
        <f>ROUND(I317*H317,2)</f>
        <v>36751</v>
      </c>
      <c r="K317" s="243"/>
      <c r="L317" s="237"/>
      <c r="M317" s="238"/>
      <c r="N317" t="s" s="239">
        <v>44</v>
      </c>
      <c r="O317" s="10"/>
      <c r="P317" s="197">
        <f>O317*H317</f>
        <v>0</v>
      </c>
      <c r="Q317" s="197">
        <v>0.00016</v>
      </c>
      <c r="R317" s="197">
        <f>Q317*H317</f>
        <v>0.090464</v>
      </c>
      <c r="S317" s="197">
        <v>0</v>
      </c>
      <c r="T317" s="198">
        <f>S317*H317</f>
        <v>0</v>
      </c>
      <c r="U317" s="72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t="s" s="199">
        <v>260</v>
      </c>
      <c r="AS317" s="10"/>
      <c r="AT317" t="s" s="199">
        <v>256</v>
      </c>
      <c r="AU317" t="s" s="199">
        <v>89</v>
      </c>
      <c r="AV317" s="10"/>
      <c r="AW317" s="10"/>
      <c r="AX317" s="10"/>
      <c r="AY317" t="s" s="158">
        <v>136</v>
      </c>
      <c r="AZ317" s="10"/>
      <c r="BA317" s="10"/>
      <c r="BB317" s="10"/>
      <c r="BC317" s="10"/>
      <c r="BD317" s="10"/>
      <c r="BE317" s="53">
        <f>IF(N317="základní",J317,0)</f>
        <v>0</v>
      </c>
      <c r="BF317" s="53">
        <f>IF(N317="snížená",J317,0)</f>
        <v>36751</v>
      </c>
      <c r="BG317" s="53">
        <f>IF(N317="zákl. přenesená",J317,0)</f>
        <v>0</v>
      </c>
      <c r="BH317" s="53">
        <f>IF(N317="sníž. přenesená",J317,0)</f>
        <v>0</v>
      </c>
      <c r="BI317" s="53">
        <f>IF(N317="nulová",J317,0)</f>
        <v>0</v>
      </c>
      <c r="BJ317" t="s" s="158">
        <v>89</v>
      </c>
      <c r="BK317" s="53">
        <f>ROUND(I317*H317,2)</f>
        <v>36751</v>
      </c>
      <c r="BL317" t="s" s="158">
        <v>220</v>
      </c>
      <c r="BM317" t="s" s="199">
        <v>498</v>
      </c>
      <c r="BN317" s="12"/>
    </row>
    <row r="318" ht="12.95" customHeight="1">
      <c r="A318" s="13"/>
      <c r="B318" s="17"/>
      <c r="C318" s="162"/>
      <c r="D318" t="s" s="225">
        <v>146</v>
      </c>
      <c r="E318" s="226"/>
      <c r="F318" t="s" s="227">
        <v>499</v>
      </c>
      <c r="G318" s="162"/>
      <c r="H318" s="228">
        <v>565.4</v>
      </c>
      <c r="I318" s="162"/>
      <c r="J318" s="229"/>
      <c r="K318" s="214"/>
      <c r="L318" s="67"/>
      <c r="M318" s="72"/>
      <c r="N318" s="10"/>
      <c r="O318" s="10"/>
      <c r="P318" s="10"/>
      <c r="Q318" s="10"/>
      <c r="R318" s="10"/>
      <c r="S318" s="10"/>
      <c r="T318" s="75"/>
      <c r="U318" s="72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t="s" s="211">
        <v>146</v>
      </c>
      <c r="AU318" t="s" s="211">
        <v>89</v>
      </c>
      <c r="AV318" t="s" s="57">
        <v>89</v>
      </c>
      <c r="AW318" t="s" s="57">
        <v>33</v>
      </c>
      <c r="AX318" t="s" s="57">
        <v>87</v>
      </c>
      <c r="AY318" t="s" s="211">
        <v>136</v>
      </c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2"/>
    </row>
    <row r="319" ht="16.5" customHeight="1">
      <c r="A319" s="13"/>
      <c r="B319" s="67"/>
      <c r="C319" t="s" s="188">
        <v>500</v>
      </c>
      <c r="D319" t="s" s="188">
        <v>139</v>
      </c>
      <c r="E319" t="s" s="189">
        <v>501</v>
      </c>
      <c r="F319" t="s" s="189">
        <v>502</v>
      </c>
      <c r="G319" t="s" s="190">
        <v>142</v>
      </c>
      <c r="H319" s="191">
        <v>32.386</v>
      </c>
      <c r="I319" s="192">
        <v>492</v>
      </c>
      <c r="J319" s="193">
        <f>ROUND(I319*H319,2)</f>
        <v>15933.91</v>
      </c>
      <c r="K319" t="s" s="194">
        <v>143</v>
      </c>
      <c r="L319" s="67"/>
      <c r="M319" s="195"/>
      <c r="N319" t="s" s="196">
        <v>44</v>
      </c>
      <c r="O319" s="10"/>
      <c r="P319" s="197">
        <f>O319*H319</f>
        <v>0</v>
      </c>
      <c r="Q319" s="197">
        <v>0.00119</v>
      </c>
      <c r="R319" s="197">
        <f>Q319*H319</f>
        <v>0.03853934000000001</v>
      </c>
      <c r="S319" s="197">
        <v>0</v>
      </c>
      <c r="T319" s="198">
        <f>S319*H319</f>
        <v>0</v>
      </c>
      <c r="U319" s="72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t="s" s="199">
        <v>220</v>
      </c>
      <c r="AS319" s="10"/>
      <c r="AT319" t="s" s="199">
        <v>139</v>
      </c>
      <c r="AU319" t="s" s="199">
        <v>89</v>
      </c>
      <c r="AV319" s="10"/>
      <c r="AW319" s="10"/>
      <c r="AX319" s="10"/>
      <c r="AY319" t="s" s="158">
        <v>136</v>
      </c>
      <c r="AZ319" s="10"/>
      <c r="BA319" s="10"/>
      <c r="BB319" s="10"/>
      <c r="BC319" s="10"/>
      <c r="BD319" s="10"/>
      <c r="BE319" s="53">
        <f>IF(N319="základní",J319,0)</f>
        <v>0</v>
      </c>
      <c r="BF319" s="53">
        <f>IF(N319="snížená",J319,0)</f>
        <v>15933.91</v>
      </c>
      <c r="BG319" s="53">
        <f>IF(N319="zákl. přenesená",J319,0)</f>
        <v>0</v>
      </c>
      <c r="BH319" s="53">
        <f>IF(N319="sníž. přenesená",J319,0)</f>
        <v>0</v>
      </c>
      <c r="BI319" s="53">
        <f>IF(N319="nulová",J319,0)</f>
        <v>0</v>
      </c>
      <c r="BJ319" t="s" s="158">
        <v>89</v>
      </c>
      <c r="BK319" s="53">
        <f>ROUND(I319*H319,2)</f>
        <v>15933.91</v>
      </c>
      <c r="BL319" t="s" s="158">
        <v>220</v>
      </c>
      <c r="BM319" t="s" s="199">
        <v>503</v>
      </c>
      <c r="BN319" s="12"/>
    </row>
    <row r="320" ht="12.95" customHeight="1">
      <c r="A320" s="13"/>
      <c r="B320" s="17"/>
      <c r="C320" s="70"/>
      <c r="D320" t="s" s="200">
        <v>146</v>
      </c>
      <c r="E320" s="201"/>
      <c r="F320" t="s" s="202">
        <v>504</v>
      </c>
      <c r="G320" s="70"/>
      <c r="H320" s="201"/>
      <c r="I320" s="70"/>
      <c r="J320" s="135"/>
      <c r="K320" s="136"/>
      <c r="L320" s="67"/>
      <c r="M320" s="72"/>
      <c r="N320" s="10"/>
      <c r="O320" s="10"/>
      <c r="P320" s="10"/>
      <c r="Q320" s="10"/>
      <c r="R320" s="10"/>
      <c r="S320" s="10"/>
      <c r="T320" s="75"/>
      <c r="U320" s="72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t="s" s="203">
        <v>146</v>
      </c>
      <c r="AU320" t="s" s="203">
        <v>89</v>
      </c>
      <c r="AV320" t="s" s="57">
        <v>87</v>
      </c>
      <c r="AW320" t="s" s="57">
        <v>33</v>
      </c>
      <c r="AX320" t="s" s="57">
        <v>79</v>
      </c>
      <c r="AY320" t="s" s="203">
        <v>136</v>
      </c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2"/>
    </row>
    <row r="321" ht="12.95" customHeight="1">
      <c r="A321" s="13"/>
      <c r="B321" s="17"/>
      <c r="C321" s="10"/>
      <c r="D321" t="s" s="204">
        <v>146</v>
      </c>
      <c r="E321" s="205"/>
      <c r="F321" t="s" s="206">
        <v>505</v>
      </c>
      <c r="G321" s="10"/>
      <c r="H321" s="205"/>
      <c r="I321" s="10"/>
      <c r="J321" s="19"/>
      <c r="K321" s="125"/>
      <c r="L321" s="67"/>
      <c r="M321" s="72"/>
      <c r="N321" s="10"/>
      <c r="O321" s="10"/>
      <c r="P321" s="10"/>
      <c r="Q321" s="10"/>
      <c r="R321" s="10"/>
      <c r="S321" s="10"/>
      <c r="T321" s="75"/>
      <c r="U321" s="72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t="s" s="203">
        <v>146</v>
      </c>
      <c r="AU321" t="s" s="203">
        <v>89</v>
      </c>
      <c r="AV321" t="s" s="57">
        <v>87</v>
      </c>
      <c r="AW321" t="s" s="57">
        <v>33</v>
      </c>
      <c r="AX321" t="s" s="57">
        <v>79</v>
      </c>
      <c r="AY321" t="s" s="203">
        <v>136</v>
      </c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2"/>
    </row>
    <row r="322" ht="12.95" customHeight="1">
      <c r="A322" s="13"/>
      <c r="B322" s="17"/>
      <c r="C322" s="10"/>
      <c r="D322" t="s" s="204">
        <v>146</v>
      </c>
      <c r="E322" s="205"/>
      <c r="F322" t="s" s="206">
        <v>449</v>
      </c>
      <c r="G322" s="10"/>
      <c r="H322" s="205"/>
      <c r="I322" s="10"/>
      <c r="J322" s="19"/>
      <c r="K322" s="125"/>
      <c r="L322" s="67"/>
      <c r="M322" s="72"/>
      <c r="N322" s="10"/>
      <c r="O322" s="10"/>
      <c r="P322" s="10"/>
      <c r="Q322" s="10"/>
      <c r="R322" s="10"/>
      <c r="S322" s="10"/>
      <c r="T322" s="75"/>
      <c r="U322" s="72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t="s" s="203">
        <v>146</v>
      </c>
      <c r="AU322" t="s" s="203">
        <v>89</v>
      </c>
      <c r="AV322" t="s" s="57">
        <v>87</v>
      </c>
      <c r="AW322" t="s" s="57">
        <v>33</v>
      </c>
      <c r="AX322" t="s" s="57">
        <v>79</v>
      </c>
      <c r="AY322" t="s" s="203">
        <v>136</v>
      </c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2"/>
    </row>
    <row r="323" ht="12.95" customHeight="1">
      <c r="A323" s="13"/>
      <c r="B323" s="17"/>
      <c r="C323" s="63"/>
      <c r="D323" t="s" s="207">
        <v>146</v>
      </c>
      <c r="E323" s="208"/>
      <c r="F323" t="s" s="209">
        <v>450</v>
      </c>
      <c r="G323" s="63"/>
      <c r="H323" s="210">
        <v>32.386</v>
      </c>
      <c r="I323" s="63"/>
      <c r="J323" s="133"/>
      <c r="K323" s="134"/>
      <c r="L323" s="67"/>
      <c r="M323" s="72"/>
      <c r="N323" s="10"/>
      <c r="O323" s="10"/>
      <c r="P323" s="10"/>
      <c r="Q323" s="10"/>
      <c r="R323" s="10"/>
      <c r="S323" s="10"/>
      <c r="T323" s="75"/>
      <c r="U323" s="72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t="s" s="211">
        <v>146</v>
      </c>
      <c r="AU323" t="s" s="211">
        <v>89</v>
      </c>
      <c r="AV323" t="s" s="57">
        <v>89</v>
      </c>
      <c r="AW323" t="s" s="57">
        <v>33</v>
      </c>
      <c r="AX323" t="s" s="57">
        <v>87</v>
      </c>
      <c r="AY323" t="s" s="211">
        <v>136</v>
      </c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2"/>
    </row>
    <row r="324" ht="16.5" customHeight="1">
      <c r="A324" s="13"/>
      <c r="B324" s="67"/>
      <c r="C324" t="s" s="230">
        <v>173</v>
      </c>
      <c r="D324" t="s" s="230">
        <v>256</v>
      </c>
      <c r="E324" t="s" s="231">
        <v>506</v>
      </c>
      <c r="F324" t="s" s="231">
        <v>507</v>
      </c>
      <c r="G324" t="s" s="232">
        <v>159</v>
      </c>
      <c r="H324" s="233">
        <v>18</v>
      </c>
      <c r="I324" s="234">
        <v>124</v>
      </c>
      <c r="J324" s="235">
        <f>ROUND(I324*H324,2)</f>
        <v>2232</v>
      </c>
      <c r="K324" t="s" s="236">
        <v>143</v>
      </c>
      <c r="L324" s="237"/>
      <c r="M324" s="238"/>
      <c r="N324" t="s" s="239">
        <v>44</v>
      </c>
      <c r="O324" s="10"/>
      <c r="P324" s="197">
        <f>O324*H324</f>
        <v>0</v>
      </c>
      <c r="Q324" s="197">
        <v>0.0045</v>
      </c>
      <c r="R324" s="197">
        <f>Q324*H324</f>
        <v>0.08099999999999999</v>
      </c>
      <c r="S324" s="197">
        <v>0</v>
      </c>
      <c r="T324" s="198">
        <f>S324*H324</f>
        <v>0</v>
      </c>
      <c r="U324" s="72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t="s" s="199">
        <v>260</v>
      </c>
      <c r="AS324" s="10"/>
      <c r="AT324" t="s" s="199">
        <v>256</v>
      </c>
      <c r="AU324" t="s" s="199">
        <v>89</v>
      </c>
      <c r="AV324" s="10"/>
      <c r="AW324" s="10"/>
      <c r="AX324" s="10"/>
      <c r="AY324" t="s" s="158">
        <v>136</v>
      </c>
      <c r="AZ324" s="10"/>
      <c r="BA324" s="10"/>
      <c r="BB324" s="10"/>
      <c r="BC324" s="10"/>
      <c r="BD324" s="10"/>
      <c r="BE324" s="53">
        <f>IF(N324="základní",J324,0)</f>
        <v>0</v>
      </c>
      <c r="BF324" s="53">
        <f>IF(N324="snížená",J324,0)</f>
        <v>2232</v>
      </c>
      <c r="BG324" s="53">
        <f>IF(N324="zákl. přenesená",J324,0)</f>
        <v>0</v>
      </c>
      <c r="BH324" s="53">
        <f>IF(N324="sníž. přenesená",J324,0)</f>
        <v>0</v>
      </c>
      <c r="BI324" s="53">
        <f>IF(N324="nulová",J324,0)</f>
        <v>0</v>
      </c>
      <c r="BJ324" t="s" s="158">
        <v>89</v>
      </c>
      <c r="BK324" s="53">
        <f>ROUND(I324*H324,2)</f>
        <v>2232</v>
      </c>
      <c r="BL324" t="s" s="158">
        <v>220</v>
      </c>
      <c r="BM324" t="s" s="199">
        <v>508</v>
      </c>
      <c r="BN324" s="12"/>
    </row>
    <row r="325" ht="16.5" customHeight="1">
      <c r="A325" s="13"/>
      <c r="B325" s="67"/>
      <c r="C325" t="s" s="230">
        <v>509</v>
      </c>
      <c r="D325" t="s" s="230">
        <v>256</v>
      </c>
      <c r="E325" t="s" s="231">
        <v>510</v>
      </c>
      <c r="F325" t="s" s="231">
        <v>511</v>
      </c>
      <c r="G325" t="s" s="232">
        <v>142</v>
      </c>
      <c r="H325" s="233">
        <v>34.005</v>
      </c>
      <c r="I325" s="234">
        <v>388</v>
      </c>
      <c r="J325" s="235">
        <f>ROUND(I325*H325,2)</f>
        <v>13193.94</v>
      </c>
      <c r="K325" t="s" s="236">
        <v>143</v>
      </c>
      <c r="L325" s="237"/>
      <c r="M325" s="238"/>
      <c r="N325" t="s" s="239">
        <v>44</v>
      </c>
      <c r="O325" s="10"/>
      <c r="P325" s="197">
        <f>O325*H325</f>
        <v>0</v>
      </c>
      <c r="Q325" s="197">
        <v>0.0004</v>
      </c>
      <c r="R325" s="197">
        <f>Q325*H325</f>
        <v>0.013602</v>
      </c>
      <c r="S325" s="197">
        <v>0</v>
      </c>
      <c r="T325" s="198">
        <f>S325*H325</f>
        <v>0</v>
      </c>
      <c r="U325" s="72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t="s" s="199">
        <v>260</v>
      </c>
      <c r="AS325" s="10"/>
      <c r="AT325" t="s" s="199">
        <v>256</v>
      </c>
      <c r="AU325" t="s" s="199">
        <v>89</v>
      </c>
      <c r="AV325" s="10"/>
      <c r="AW325" s="10"/>
      <c r="AX325" s="10"/>
      <c r="AY325" t="s" s="158">
        <v>136</v>
      </c>
      <c r="AZ325" s="10"/>
      <c r="BA325" s="10"/>
      <c r="BB325" s="10"/>
      <c r="BC325" s="10"/>
      <c r="BD325" s="10"/>
      <c r="BE325" s="53">
        <f>IF(N325="základní",J325,0)</f>
        <v>0</v>
      </c>
      <c r="BF325" s="53">
        <f>IF(N325="snížená",J325,0)</f>
        <v>13193.94</v>
      </c>
      <c r="BG325" s="53">
        <f>IF(N325="zákl. přenesená",J325,0)</f>
        <v>0</v>
      </c>
      <c r="BH325" s="53">
        <f>IF(N325="sníž. přenesená",J325,0)</f>
        <v>0</v>
      </c>
      <c r="BI325" s="53">
        <f>IF(N325="nulová",J325,0)</f>
        <v>0</v>
      </c>
      <c r="BJ325" t="s" s="158">
        <v>89</v>
      </c>
      <c r="BK325" s="53">
        <f>ROUND(I325*H325,2)</f>
        <v>13193.94</v>
      </c>
      <c r="BL325" t="s" s="158">
        <v>220</v>
      </c>
      <c r="BM325" t="s" s="199">
        <v>512</v>
      </c>
      <c r="BN325" s="12"/>
    </row>
    <row r="326" ht="12.95" customHeight="1">
      <c r="A326" s="13"/>
      <c r="B326" s="17"/>
      <c r="C326" s="70"/>
      <c r="D326" t="s" s="200">
        <v>146</v>
      </c>
      <c r="E326" s="240"/>
      <c r="F326" t="s" s="241">
        <v>450</v>
      </c>
      <c r="G326" s="70"/>
      <c r="H326" s="242">
        <v>32.386</v>
      </c>
      <c r="I326" s="70"/>
      <c r="J326" s="135"/>
      <c r="K326" s="136"/>
      <c r="L326" s="67"/>
      <c r="M326" s="72"/>
      <c r="N326" s="10"/>
      <c r="O326" s="10"/>
      <c r="P326" s="10"/>
      <c r="Q326" s="10"/>
      <c r="R326" s="10"/>
      <c r="S326" s="10"/>
      <c r="T326" s="75"/>
      <c r="U326" s="72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t="s" s="211">
        <v>146</v>
      </c>
      <c r="AU326" t="s" s="211">
        <v>89</v>
      </c>
      <c r="AV326" t="s" s="57">
        <v>89</v>
      </c>
      <c r="AW326" t="s" s="57">
        <v>33</v>
      </c>
      <c r="AX326" t="s" s="57">
        <v>79</v>
      </c>
      <c r="AY326" t="s" s="211">
        <v>136</v>
      </c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2"/>
    </row>
    <row r="327" ht="12.95" customHeight="1">
      <c r="A327" s="13"/>
      <c r="B327" s="17"/>
      <c r="C327" s="63"/>
      <c r="D327" t="s" s="207">
        <v>146</v>
      </c>
      <c r="E327" s="208"/>
      <c r="F327" t="s" s="209">
        <v>513</v>
      </c>
      <c r="G327" s="63"/>
      <c r="H327" s="210">
        <v>34.005</v>
      </c>
      <c r="I327" s="63"/>
      <c r="J327" s="133"/>
      <c r="K327" s="134"/>
      <c r="L327" s="67"/>
      <c r="M327" s="72"/>
      <c r="N327" s="10"/>
      <c r="O327" s="10"/>
      <c r="P327" s="10"/>
      <c r="Q327" s="10"/>
      <c r="R327" s="10"/>
      <c r="S327" s="10"/>
      <c r="T327" s="75"/>
      <c r="U327" s="72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t="s" s="211">
        <v>146</v>
      </c>
      <c r="AU327" t="s" s="211">
        <v>89</v>
      </c>
      <c r="AV327" t="s" s="57">
        <v>89</v>
      </c>
      <c r="AW327" t="s" s="57">
        <v>33</v>
      </c>
      <c r="AX327" t="s" s="57">
        <v>87</v>
      </c>
      <c r="AY327" t="s" s="211">
        <v>136</v>
      </c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2"/>
    </row>
    <row r="328" ht="16.5" customHeight="1">
      <c r="A328" s="13"/>
      <c r="B328" s="67"/>
      <c r="C328" t="s" s="230">
        <v>514</v>
      </c>
      <c r="D328" t="s" s="230">
        <v>256</v>
      </c>
      <c r="E328" t="s" s="231">
        <v>515</v>
      </c>
      <c r="F328" t="s" s="231">
        <v>516</v>
      </c>
      <c r="G328" t="s" s="232">
        <v>159</v>
      </c>
      <c r="H328" s="233">
        <v>132</v>
      </c>
      <c r="I328" s="234">
        <v>26</v>
      </c>
      <c r="J328" s="235">
        <f>ROUND(I328*H328,2)</f>
        <v>3432</v>
      </c>
      <c r="K328" t="s" s="236">
        <v>143</v>
      </c>
      <c r="L328" s="237"/>
      <c r="M328" s="238"/>
      <c r="N328" t="s" s="239">
        <v>44</v>
      </c>
      <c r="O328" s="10"/>
      <c r="P328" s="197">
        <f>O328*H328</f>
        <v>0</v>
      </c>
      <c r="Q328" s="197">
        <v>0.00062</v>
      </c>
      <c r="R328" s="197">
        <f>Q328*H328</f>
        <v>0.08184</v>
      </c>
      <c r="S328" s="197">
        <v>0</v>
      </c>
      <c r="T328" s="198">
        <f>S328*H328</f>
        <v>0</v>
      </c>
      <c r="U328" s="72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t="s" s="199">
        <v>260</v>
      </c>
      <c r="AS328" s="10"/>
      <c r="AT328" t="s" s="199">
        <v>256</v>
      </c>
      <c r="AU328" t="s" s="199">
        <v>89</v>
      </c>
      <c r="AV328" s="10"/>
      <c r="AW328" s="10"/>
      <c r="AX328" s="10"/>
      <c r="AY328" t="s" s="158">
        <v>136</v>
      </c>
      <c r="AZ328" s="10"/>
      <c r="BA328" s="10"/>
      <c r="BB328" s="10"/>
      <c r="BC328" s="10"/>
      <c r="BD328" s="10"/>
      <c r="BE328" s="53">
        <f>IF(N328="základní",J328,0)</f>
        <v>0</v>
      </c>
      <c r="BF328" s="53">
        <f>IF(N328="snížená",J328,0)</f>
        <v>3432</v>
      </c>
      <c r="BG328" s="53">
        <f>IF(N328="zákl. přenesená",J328,0)</f>
        <v>0</v>
      </c>
      <c r="BH328" s="53">
        <f>IF(N328="sníž. přenesená",J328,0)</f>
        <v>0</v>
      </c>
      <c r="BI328" s="53">
        <f>IF(N328="nulová",J328,0)</f>
        <v>0</v>
      </c>
      <c r="BJ328" t="s" s="158">
        <v>89</v>
      </c>
      <c r="BK328" s="53">
        <f>ROUND(I328*H328,2)</f>
        <v>3432</v>
      </c>
      <c r="BL328" t="s" s="158">
        <v>220</v>
      </c>
      <c r="BM328" t="s" s="199">
        <v>517</v>
      </c>
      <c r="BN328" s="12"/>
    </row>
    <row r="329" ht="16.5" customHeight="1">
      <c r="A329" s="13"/>
      <c r="B329" s="67"/>
      <c r="C329" t="s" s="230">
        <v>518</v>
      </c>
      <c r="D329" t="s" s="230">
        <v>256</v>
      </c>
      <c r="E329" t="s" s="231">
        <v>519</v>
      </c>
      <c r="F329" t="s" s="231">
        <v>520</v>
      </c>
      <c r="G329" t="s" s="232">
        <v>159</v>
      </c>
      <c r="H329" s="233">
        <v>132</v>
      </c>
      <c r="I329" s="234">
        <v>6.5</v>
      </c>
      <c r="J329" s="235">
        <f>ROUND(I329*H329,2)</f>
        <v>858</v>
      </c>
      <c r="K329" t="s" s="236">
        <v>143</v>
      </c>
      <c r="L329" s="237"/>
      <c r="M329" s="238"/>
      <c r="N329" t="s" s="239">
        <v>44</v>
      </c>
      <c r="O329" s="10"/>
      <c r="P329" s="197">
        <f>O329*H329</f>
        <v>0</v>
      </c>
      <c r="Q329" s="197">
        <v>1e-05</v>
      </c>
      <c r="R329" s="197">
        <f>Q329*H329</f>
        <v>0.00132</v>
      </c>
      <c r="S329" s="197">
        <v>0</v>
      </c>
      <c r="T329" s="198">
        <f>S329*H329</f>
        <v>0</v>
      </c>
      <c r="U329" s="72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t="s" s="199">
        <v>260</v>
      </c>
      <c r="AS329" s="10"/>
      <c r="AT329" t="s" s="199">
        <v>256</v>
      </c>
      <c r="AU329" t="s" s="199">
        <v>89</v>
      </c>
      <c r="AV329" s="10"/>
      <c r="AW329" s="10"/>
      <c r="AX329" s="10"/>
      <c r="AY329" t="s" s="158">
        <v>136</v>
      </c>
      <c r="AZ329" s="10"/>
      <c r="BA329" s="10"/>
      <c r="BB329" s="10"/>
      <c r="BC329" s="10"/>
      <c r="BD329" s="10"/>
      <c r="BE329" s="53">
        <f>IF(N329="základní",J329,0)</f>
        <v>0</v>
      </c>
      <c r="BF329" s="53">
        <f>IF(N329="snížená",J329,0)</f>
        <v>858</v>
      </c>
      <c r="BG329" s="53">
        <f>IF(N329="zákl. přenesená",J329,0)</f>
        <v>0</v>
      </c>
      <c r="BH329" s="53">
        <f>IF(N329="sníž. přenesená",J329,0)</f>
        <v>0</v>
      </c>
      <c r="BI329" s="53">
        <f>IF(N329="nulová",J329,0)</f>
        <v>0</v>
      </c>
      <c r="BJ329" t="s" s="158">
        <v>89</v>
      </c>
      <c r="BK329" s="53">
        <f>ROUND(I329*H329,2)</f>
        <v>858</v>
      </c>
      <c r="BL329" t="s" s="158">
        <v>220</v>
      </c>
      <c r="BM329" t="s" s="199">
        <v>521</v>
      </c>
      <c r="BN329" s="12"/>
    </row>
    <row r="330" ht="16.5" customHeight="1">
      <c r="A330" s="13"/>
      <c r="B330" s="67"/>
      <c r="C330" t="s" s="188">
        <v>522</v>
      </c>
      <c r="D330" t="s" s="188">
        <v>139</v>
      </c>
      <c r="E330" t="s" s="189">
        <v>523</v>
      </c>
      <c r="F330" t="s" s="189">
        <v>524</v>
      </c>
      <c r="G330" t="s" s="190">
        <v>142</v>
      </c>
      <c r="H330" s="191">
        <v>24</v>
      </c>
      <c r="I330" s="192">
        <v>751</v>
      </c>
      <c r="J330" s="193">
        <f>ROUND(I330*H330,2)</f>
        <v>18024</v>
      </c>
      <c r="K330" t="s" s="194">
        <v>143</v>
      </c>
      <c r="L330" s="67"/>
      <c r="M330" s="195"/>
      <c r="N330" t="s" s="196">
        <v>44</v>
      </c>
      <c r="O330" s="10"/>
      <c r="P330" s="197">
        <f>O330*H330</f>
        <v>0</v>
      </c>
      <c r="Q330" s="197">
        <v>0.00116</v>
      </c>
      <c r="R330" s="197">
        <f>Q330*H330</f>
        <v>0.02784</v>
      </c>
      <c r="S330" s="197">
        <v>0</v>
      </c>
      <c r="T330" s="198">
        <f>S330*H330</f>
        <v>0</v>
      </c>
      <c r="U330" s="72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t="s" s="199">
        <v>220</v>
      </c>
      <c r="AS330" s="10"/>
      <c r="AT330" t="s" s="199">
        <v>139</v>
      </c>
      <c r="AU330" t="s" s="199">
        <v>89</v>
      </c>
      <c r="AV330" s="10"/>
      <c r="AW330" s="10"/>
      <c r="AX330" s="10"/>
      <c r="AY330" t="s" s="158">
        <v>136</v>
      </c>
      <c r="AZ330" s="10"/>
      <c r="BA330" s="10"/>
      <c r="BB330" s="10"/>
      <c r="BC330" s="10"/>
      <c r="BD330" s="10"/>
      <c r="BE330" s="53">
        <f>IF(N330="základní",J330,0)</f>
        <v>0</v>
      </c>
      <c r="BF330" s="53">
        <f>IF(N330="snížená",J330,0)</f>
        <v>18024</v>
      </c>
      <c r="BG330" s="53">
        <f>IF(N330="zákl. přenesená",J330,0)</f>
        <v>0</v>
      </c>
      <c r="BH330" s="53">
        <f>IF(N330="sníž. přenesená",J330,0)</f>
        <v>0</v>
      </c>
      <c r="BI330" s="53">
        <f>IF(N330="nulová",J330,0)</f>
        <v>0</v>
      </c>
      <c r="BJ330" t="s" s="158">
        <v>89</v>
      </c>
      <c r="BK330" s="53">
        <f>ROUND(I330*H330,2)</f>
        <v>18024</v>
      </c>
      <c r="BL330" t="s" s="158">
        <v>220</v>
      </c>
      <c r="BM330" t="s" s="199">
        <v>525</v>
      </c>
      <c r="BN330" s="12"/>
    </row>
    <row r="331" ht="12.95" customHeight="1">
      <c r="A331" s="13"/>
      <c r="B331" s="17"/>
      <c r="C331" s="162"/>
      <c r="D331" t="s" s="225">
        <v>146</v>
      </c>
      <c r="E331" s="226"/>
      <c r="F331" t="s" s="227">
        <v>526</v>
      </c>
      <c r="G331" s="162"/>
      <c r="H331" s="228">
        <v>24</v>
      </c>
      <c r="I331" s="162"/>
      <c r="J331" s="229"/>
      <c r="K331" s="214"/>
      <c r="L331" s="67"/>
      <c r="M331" s="72"/>
      <c r="N331" s="10"/>
      <c r="O331" s="10"/>
      <c r="P331" s="10"/>
      <c r="Q331" s="10"/>
      <c r="R331" s="10"/>
      <c r="S331" s="10"/>
      <c r="T331" s="75"/>
      <c r="U331" s="72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t="s" s="211">
        <v>146</v>
      </c>
      <c r="AU331" t="s" s="211">
        <v>89</v>
      </c>
      <c r="AV331" t="s" s="57">
        <v>89</v>
      </c>
      <c r="AW331" t="s" s="57">
        <v>33</v>
      </c>
      <c r="AX331" t="s" s="57">
        <v>87</v>
      </c>
      <c r="AY331" t="s" s="211">
        <v>136</v>
      </c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2"/>
    </row>
    <row r="332" ht="16.5" customHeight="1">
      <c r="A332" s="13"/>
      <c r="B332" s="67"/>
      <c r="C332" t="s" s="230">
        <v>527</v>
      </c>
      <c r="D332" t="s" s="230">
        <v>256</v>
      </c>
      <c r="E332" t="s" s="231">
        <v>510</v>
      </c>
      <c r="F332" t="s" s="231">
        <v>511</v>
      </c>
      <c r="G332" t="s" s="232">
        <v>142</v>
      </c>
      <c r="H332" s="233">
        <v>24</v>
      </c>
      <c r="I332" s="234">
        <v>388</v>
      </c>
      <c r="J332" s="235">
        <f>ROUND(I332*H332,2)</f>
        <v>9312</v>
      </c>
      <c r="K332" t="s" s="236">
        <v>143</v>
      </c>
      <c r="L332" s="237"/>
      <c r="M332" s="238"/>
      <c r="N332" t="s" s="239">
        <v>44</v>
      </c>
      <c r="O332" s="10"/>
      <c r="P332" s="197">
        <f>O332*H332</f>
        <v>0</v>
      </c>
      <c r="Q332" s="197">
        <v>0.0004</v>
      </c>
      <c r="R332" s="197">
        <f>Q332*H332</f>
        <v>0.009600000000000001</v>
      </c>
      <c r="S332" s="197">
        <v>0</v>
      </c>
      <c r="T332" s="198">
        <f>S332*H332</f>
        <v>0</v>
      </c>
      <c r="U332" s="72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t="s" s="199">
        <v>260</v>
      </c>
      <c r="AS332" s="10"/>
      <c r="AT332" t="s" s="199">
        <v>256</v>
      </c>
      <c r="AU332" t="s" s="199">
        <v>89</v>
      </c>
      <c r="AV332" s="10"/>
      <c r="AW332" s="10"/>
      <c r="AX332" s="10"/>
      <c r="AY332" t="s" s="158">
        <v>136</v>
      </c>
      <c r="AZ332" s="10"/>
      <c r="BA332" s="10"/>
      <c r="BB332" s="10"/>
      <c r="BC332" s="10"/>
      <c r="BD332" s="10"/>
      <c r="BE332" s="53">
        <f>IF(N332="základní",J332,0)</f>
        <v>0</v>
      </c>
      <c r="BF332" s="53">
        <f>IF(N332="snížená",J332,0)</f>
        <v>9312</v>
      </c>
      <c r="BG332" s="53">
        <f>IF(N332="zákl. přenesená",J332,0)</f>
        <v>0</v>
      </c>
      <c r="BH332" s="53">
        <f>IF(N332="sníž. přenesená",J332,0)</f>
        <v>0</v>
      </c>
      <c r="BI332" s="53">
        <f>IF(N332="nulová",J332,0)</f>
        <v>0</v>
      </c>
      <c r="BJ332" t="s" s="158">
        <v>89</v>
      </c>
      <c r="BK332" s="53">
        <f>ROUND(I332*H332,2)</f>
        <v>9312</v>
      </c>
      <c r="BL332" t="s" s="158">
        <v>220</v>
      </c>
      <c r="BM332" t="s" s="199">
        <v>528</v>
      </c>
      <c r="BN332" s="12"/>
    </row>
    <row r="333" ht="24" customHeight="1">
      <c r="A333" s="13"/>
      <c r="B333" s="67"/>
      <c r="C333" t="s" s="188">
        <v>529</v>
      </c>
      <c r="D333" t="s" s="188">
        <v>139</v>
      </c>
      <c r="E333" t="s" s="189">
        <v>530</v>
      </c>
      <c r="F333" t="s" s="189">
        <v>531</v>
      </c>
      <c r="G333" t="s" s="190">
        <v>159</v>
      </c>
      <c r="H333" s="191">
        <v>8</v>
      </c>
      <c r="I333" s="192">
        <v>32.3</v>
      </c>
      <c r="J333" s="193">
        <f>ROUND(I333*H333,2)</f>
        <v>258.4</v>
      </c>
      <c r="K333" t="s" s="194">
        <v>143</v>
      </c>
      <c r="L333" s="67"/>
      <c r="M333" s="195"/>
      <c r="N333" t="s" s="196">
        <v>44</v>
      </c>
      <c r="O333" s="10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72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t="s" s="199">
        <v>220</v>
      </c>
      <c r="AS333" s="10"/>
      <c r="AT333" t="s" s="199">
        <v>139</v>
      </c>
      <c r="AU333" t="s" s="199">
        <v>89</v>
      </c>
      <c r="AV333" s="10"/>
      <c r="AW333" s="10"/>
      <c r="AX333" s="10"/>
      <c r="AY333" t="s" s="158">
        <v>136</v>
      </c>
      <c r="AZ333" s="10"/>
      <c r="BA333" s="10"/>
      <c r="BB333" s="10"/>
      <c r="BC333" s="10"/>
      <c r="BD333" s="10"/>
      <c r="BE333" s="53">
        <f>IF(N333="základní",J333,0)</f>
        <v>0</v>
      </c>
      <c r="BF333" s="53">
        <f>IF(N333="snížená",J333,0)</f>
        <v>258.4</v>
      </c>
      <c r="BG333" s="53">
        <f>IF(N333="zákl. přenesená",J333,0)</f>
        <v>0</v>
      </c>
      <c r="BH333" s="53">
        <f>IF(N333="sníž. přenesená",J333,0)</f>
        <v>0</v>
      </c>
      <c r="BI333" s="53">
        <f>IF(N333="nulová",J333,0)</f>
        <v>0</v>
      </c>
      <c r="BJ333" t="s" s="158">
        <v>89</v>
      </c>
      <c r="BK333" s="53">
        <f>ROUND(I333*H333,2)</f>
        <v>258.4</v>
      </c>
      <c r="BL333" t="s" s="158">
        <v>220</v>
      </c>
      <c r="BM333" t="s" s="199">
        <v>532</v>
      </c>
      <c r="BN333" s="12"/>
    </row>
    <row r="334" ht="12.95" customHeight="1">
      <c r="A334" s="13"/>
      <c r="B334" s="17"/>
      <c r="C334" s="70"/>
      <c r="D334" t="s" s="200">
        <v>146</v>
      </c>
      <c r="E334" s="201"/>
      <c r="F334" t="s" s="202">
        <v>533</v>
      </c>
      <c r="G334" s="70"/>
      <c r="H334" s="201"/>
      <c r="I334" s="70"/>
      <c r="J334" s="135"/>
      <c r="K334" s="136"/>
      <c r="L334" s="67"/>
      <c r="M334" s="72"/>
      <c r="N334" s="10"/>
      <c r="O334" s="10"/>
      <c r="P334" s="10"/>
      <c r="Q334" s="10"/>
      <c r="R334" s="10"/>
      <c r="S334" s="10"/>
      <c r="T334" s="75"/>
      <c r="U334" s="72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t="s" s="203">
        <v>146</v>
      </c>
      <c r="AU334" t="s" s="203">
        <v>89</v>
      </c>
      <c r="AV334" t="s" s="57">
        <v>87</v>
      </c>
      <c r="AW334" t="s" s="57">
        <v>33</v>
      </c>
      <c r="AX334" t="s" s="57">
        <v>79</v>
      </c>
      <c r="AY334" t="s" s="203">
        <v>136</v>
      </c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2"/>
    </row>
    <row r="335" ht="12.95" customHeight="1">
      <c r="A335" s="13"/>
      <c r="B335" s="17"/>
      <c r="C335" s="10"/>
      <c r="D335" t="s" s="204">
        <v>146</v>
      </c>
      <c r="E335" s="205"/>
      <c r="F335" t="s" s="206">
        <v>534</v>
      </c>
      <c r="G335" s="10"/>
      <c r="H335" s="205"/>
      <c r="I335" s="10"/>
      <c r="J335" s="19"/>
      <c r="K335" s="125"/>
      <c r="L335" s="67"/>
      <c r="M335" s="72"/>
      <c r="N335" s="10"/>
      <c r="O335" s="10"/>
      <c r="P335" s="10"/>
      <c r="Q335" s="10"/>
      <c r="R335" s="10"/>
      <c r="S335" s="10"/>
      <c r="T335" s="75"/>
      <c r="U335" s="72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t="s" s="203">
        <v>146</v>
      </c>
      <c r="AU335" t="s" s="203">
        <v>89</v>
      </c>
      <c r="AV335" t="s" s="57">
        <v>87</v>
      </c>
      <c r="AW335" t="s" s="57">
        <v>33</v>
      </c>
      <c r="AX335" t="s" s="57">
        <v>79</v>
      </c>
      <c r="AY335" t="s" s="203">
        <v>136</v>
      </c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2"/>
    </row>
    <row r="336" ht="12.95" customHeight="1">
      <c r="A336" s="13"/>
      <c r="B336" s="17"/>
      <c r="C336" s="63"/>
      <c r="D336" t="s" s="207">
        <v>146</v>
      </c>
      <c r="E336" s="208"/>
      <c r="F336" t="s" s="209">
        <v>535</v>
      </c>
      <c r="G336" s="63"/>
      <c r="H336" s="210">
        <v>8</v>
      </c>
      <c r="I336" s="63"/>
      <c r="J336" s="133"/>
      <c r="K336" s="134"/>
      <c r="L336" s="67"/>
      <c r="M336" s="72"/>
      <c r="N336" s="10"/>
      <c r="O336" s="10"/>
      <c r="P336" s="10"/>
      <c r="Q336" s="10"/>
      <c r="R336" s="10"/>
      <c r="S336" s="10"/>
      <c r="T336" s="75"/>
      <c r="U336" s="72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t="s" s="211">
        <v>146</v>
      </c>
      <c r="AU336" t="s" s="211">
        <v>89</v>
      </c>
      <c r="AV336" t="s" s="57">
        <v>89</v>
      </c>
      <c r="AW336" t="s" s="57">
        <v>33</v>
      </c>
      <c r="AX336" t="s" s="57">
        <v>87</v>
      </c>
      <c r="AY336" t="s" s="211">
        <v>136</v>
      </c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2"/>
    </row>
    <row r="337" ht="16.5" customHeight="1">
      <c r="A337" s="13"/>
      <c r="B337" s="67"/>
      <c r="C337" t="s" s="230">
        <v>536</v>
      </c>
      <c r="D337" t="s" s="230">
        <v>256</v>
      </c>
      <c r="E337" t="s" s="231">
        <v>537</v>
      </c>
      <c r="F337" t="s" s="231">
        <v>538</v>
      </c>
      <c r="G337" t="s" s="232">
        <v>159</v>
      </c>
      <c r="H337" s="233">
        <v>4</v>
      </c>
      <c r="I337" s="234">
        <v>253</v>
      </c>
      <c r="J337" s="235">
        <f>ROUND(I337*H337,2)</f>
        <v>1012</v>
      </c>
      <c r="K337" t="s" s="236">
        <v>143</v>
      </c>
      <c r="L337" s="237"/>
      <c r="M337" s="238"/>
      <c r="N337" t="s" s="239">
        <v>44</v>
      </c>
      <c r="O337" s="10"/>
      <c r="P337" s="197">
        <f>O337*H337</f>
        <v>0</v>
      </c>
      <c r="Q337" s="197">
        <v>0.0083</v>
      </c>
      <c r="R337" s="197">
        <f>Q337*H337</f>
        <v>0.0332</v>
      </c>
      <c r="S337" s="197">
        <v>0</v>
      </c>
      <c r="T337" s="198">
        <f>S337*H337</f>
        <v>0</v>
      </c>
      <c r="U337" s="72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t="s" s="199">
        <v>260</v>
      </c>
      <c r="AS337" s="10"/>
      <c r="AT337" t="s" s="199">
        <v>256</v>
      </c>
      <c r="AU337" t="s" s="199">
        <v>89</v>
      </c>
      <c r="AV337" s="10"/>
      <c r="AW337" s="10"/>
      <c r="AX337" s="10"/>
      <c r="AY337" t="s" s="158">
        <v>136</v>
      </c>
      <c r="AZ337" s="10"/>
      <c r="BA337" s="10"/>
      <c r="BB337" s="10"/>
      <c r="BC337" s="10"/>
      <c r="BD337" s="10"/>
      <c r="BE337" s="53">
        <f>IF(N337="základní",J337,0)</f>
        <v>0</v>
      </c>
      <c r="BF337" s="53">
        <f>IF(N337="snížená",J337,0)</f>
        <v>1012</v>
      </c>
      <c r="BG337" s="53">
        <f>IF(N337="zákl. přenesená",J337,0)</f>
        <v>0</v>
      </c>
      <c r="BH337" s="53">
        <f>IF(N337="sníž. přenesená",J337,0)</f>
        <v>0</v>
      </c>
      <c r="BI337" s="53">
        <f>IF(N337="nulová",J337,0)</f>
        <v>0</v>
      </c>
      <c r="BJ337" t="s" s="158">
        <v>89</v>
      </c>
      <c r="BK337" s="53">
        <f>ROUND(I337*H337,2)</f>
        <v>1012</v>
      </c>
      <c r="BL337" t="s" s="158">
        <v>220</v>
      </c>
      <c r="BM337" t="s" s="199">
        <v>539</v>
      </c>
      <c r="BN337" s="12"/>
    </row>
    <row r="338" ht="12.95" customHeight="1">
      <c r="A338" s="13"/>
      <c r="B338" s="17"/>
      <c r="C338" s="162"/>
      <c r="D338" t="s" s="225">
        <v>146</v>
      </c>
      <c r="E338" s="226"/>
      <c r="F338" t="s" s="227">
        <v>373</v>
      </c>
      <c r="G338" s="162"/>
      <c r="H338" s="228">
        <v>4</v>
      </c>
      <c r="I338" s="162"/>
      <c r="J338" s="229"/>
      <c r="K338" s="214"/>
      <c r="L338" s="67"/>
      <c r="M338" s="72"/>
      <c r="N338" s="10"/>
      <c r="O338" s="10"/>
      <c r="P338" s="10"/>
      <c r="Q338" s="10"/>
      <c r="R338" s="10"/>
      <c r="S338" s="10"/>
      <c r="T338" s="75"/>
      <c r="U338" s="72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t="s" s="211">
        <v>146</v>
      </c>
      <c r="AU338" t="s" s="211">
        <v>89</v>
      </c>
      <c r="AV338" t="s" s="57">
        <v>89</v>
      </c>
      <c r="AW338" t="s" s="57">
        <v>33</v>
      </c>
      <c r="AX338" t="s" s="57">
        <v>87</v>
      </c>
      <c r="AY338" t="s" s="211">
        <v>136</v>
      </c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2"/>
    </row>
    <row r="339" ht="16.5" customHeight="1">
      <c r="A339" s="13"/>
      <c r="B339" s="67"/>
      <c r="C339" t="s" s="188">
        <v>540</v>
      </c>
      <c r="D339" t="s" s="188">
        <v>139</v>
      </c>
      <c r="E339" t="s" s="189">
        <v>541</v>
      </c>
      <c r="F339" t="s" s="189">
        <v>542</v>
      </c>
      <c r="G339" t="s" s="190">
        <v>159</v>
      </c>
      <c r="H339" s="191">
        <v>1</v>
      </c>
      <c r="I339" s="192">
        <v>155</v>
      </c>
      <c r="J339" s="193">
        <f>ROUND(I339*H339,2)</f>
        <v>155</v>
      </c>
      <c r="K339" t="s" s="194">
        <v>143</v>
      </c>
      <c r="L339" s="67"/>
      <c r="M339" s="195"/>
      <c r="N339" t="s" s="196">
        <v>44</v>
      </c>
      <c r="O339" s="10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72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t="s" s="199">
        <v>220</v>
      </c>
      <c r="AS339" s="10"/>
      <c r="AT339" t="s" s="199">
        <v>139</v>
      </c>
      <c r="AU339" t="s" s="199">
        <v>89</v>
      </c>
      <c r="AV339" s="10"/>
      <c r="AW339" s="10"/>
      <c r="AX339" s="10"/>
      <c r="AY339" t="s" s="158">
        <v>136</v>
      </c>
      <c r="AZ339" s="10"/>
      <c r="BA339" s="10"/>
      <c r="BB339" s="10"/>
      <c r="BC339" s="10"/>
      <c r="BD339" s="10"/>
      <c r="BE339" s="53">
        <f>IF(N339="základní",J339,0)</f>
        <v>0</v>
      </c>
      <c r="BF339" s="53">
        <f>IF(N339="snížená",J339,0)</f>
        <v>155</v>
      </c>
      <c r="BG339" s="53">
        <f>IF(N339="zákl. přenesená",J339,0)</f>
        <v>0</v>
      </c>
      <c r="BH339" s="53">
        <f>IF(N339="sníž. přenesená",J339,0)</f>
        <v>0</v>
      </c>
      <c r="BI339" s="53">
        <f>IF(N339="nulová",J339,0)</f>
        <v>0</v>
      </c>
      <c r="BJ339" t="s" s="158">
        <v>89</v>
      </c>
      <c r="BK339" s="53">
        <f>ROUND(I339*H339,2)</f>
        <v>155</v>
      </c>
      <c r="BL339" t="s" s="158">
        <v>220</v>
      </c>
      <c r="BM339" t="s" s="199">
        <v>543</v>
      </c>
      <c r="BN339" s="12"/>
    </row>
    <row r="340" ht="16.5" customHeight="1">
      <c r="A340" s="13"/>
      <c r="B340" s="67"/>
      <c r="C340" t="s" s="230">
        <v>544</v>
      </c>
      <c r="D340" t="s" s="230">
        <v>256</v>
      </c>
      <c r="E340" t="s" s="231">
        <v>545</v>
      </c>
      <c r="F340" t="s" s="231">
        <v>546</v>
      </c>
      <c r="G340" t="s" s="232">
        <v>159</v>
      </c>
      <c r="H340" s="233">
        <v>1</v>
      </c>
      <c r="I340" s="234">
        <v>885</v>
      </c>
      <c r="J340" s="235">
        <f>ROUND(I340*H340,2)</f>
        <v>885</v>
      </c>
      <c r="K340" t="s" s="236">
        <v>143</v>
      </c>
      <c r="L340" s="237"/>
      <c r="M340" s="238"/>
      <c r="N340" t="s" s="239">
        <v>44</v>
      </c>
      <c r="O340" s="10"/>
      <c r="P340" s="197">
        <f>O340*H340</f>
        <v>0</v>
      </c>
      <c r="Q340" s="197">
        <v>0.0012</v>
      </c>
      <c r="R340" s="197">
        <f>Q340*H340</f>
        <v>0.0012</v>
      </c>
      <c r="S340" s="197">
        <v>0</v>
      </c>
      <c r="T340" s="198">
        <f>S340*H340</f>
        <v>0</v>
      </c>
      <c r="U340" s="72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t="s" s="199">
        <v>260</v>
      </c>
      <c r="AS340" s="10"/>
      <c r="AT340" t="s" s="199">
        <v>256</v>
      </c>
      <c r="AU340" t="s" s="199">
        <v>89</v>
      </c>
      <c r="AV340" s="10"/>
      <c r="AW340" s="10"/>
      <c r="AX340" s="10"/>
      <c r="AY340" t="s" s="158">
        <v>136</v>
      </c>
      <c r="AZ340" s="10"/>
      <c r="BA340" s="10"/>
      <c r="BB340" s="10"/>
      <c r="BC340" s="10"/>
      <c r="BD340" s="10"/>
      <c r="BE340" s="53">
        <f>IF(N340="základní",J340,0)</f>
        <v>0</v>
      </c>
      <c r="BF340" s="53">
        <f>IF(N340="snížená",J340,0)</f>
        <v>885</v>
      </c>
      <c r="BG340" s="53">
        <f>IF(N340="zákl. přenesená",J340,0)</f>
        <v>0</v>
      </c>
      <c r="BH340" s="53">
        <f>IF(N340="sníž. přenesená",J340,0)</f>
        <v>0</v>
      </c>
      <c r="BI340" s="53">
        <f>IF(N340="nulová",J340,0)</f>
        <v>0</v>
      </c>
      <c r="BJ340" t="s" s="158">
        <v>89</v>
      </c>
      <c r="BK340" s="53">
        <f>ROUND(I340*H340,2)</f>
        <v>885</v>
      </c>
      <c r="BL340" t="s" s="158">
        <v>220</v>
      </c>
      <c r="BM340" t="s" s="199">
        <v>547</v>
      </c>
      <c r="BN340" s="12"/>
    </row>
    <row r="341" ht="16.5" customHeight="1">
      <c r="A341" s="13"/>
      <c r="B341" s="67"/>
      <c r="C341" t="s" s="188">
        <v>548</v>
      </c>
      <c r="D341" t="s" s="188">
        <v>139</v>
      </c>
      <c r="E341" t="s" s="189">
        <v>549</v>
      </c>
      <c r="F341" t="s" s="189">
        <v>550</v>
      </c>
      <c r="G341" t="s" s="190">
        <v>159</v>
      </c>
      <c r="H341" s="191">
        <v>5</v>
      </c>
      <c r="I341" s="192">
        <v>177</v>
      </c>
      <c r="J341" s="193">
        <f>ROUND(I341*H341,2)</f>
        <v>885</v>
      </c>
      <c r="K341" t="s" s="194">
        <v>143</v>
      </c>
      <c r="L341" s="67"/>
      <c r="M341" s="195"/>
      <c r="N341" t="s" s="196">
        <v>44</v>
      </c>
      <c r="O341" s="10"/>
      <c r="P341" s="197">
        <f>O341*H341</f>
        <v>0</v>
      </c>
      <c r="Q341" s="197">
        <v>0</v>
      </c>
      <c r="R341" s="197">
        <f>Q341*H341</f>
        <v>0</v>
      </c>
      <c r="S341" s="197">
        <v>0</v>
      </c>
      <c r="T341" s="198">
        <f>S341*H341</f>
        <v>0</v>
      </c>
      <c r="U341" s="72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t="s" s="199">
        <v>220</v>
      </c>
      <c r="AS341" s="10"/>
      <c r="AT341" t="s" s="199">
        <v>139</v>
      </c>
      <c r="AU341" t="s" s="199">
        <v>89</v>
      </c>
      <c r="AV341" s="10"/>
      <c r="AW341" s="10"/>
      <c r="AX341" s="10"/>
      <c r="AY341" t="s" s="158">
        <v>136</v>
      </c>
      <c r="AZ341" s="10"/>
      <c r="BA341" s="10"/>
      <c r="BB341" s="10"/>
      <c r="BC341" s="10"/>
      <c r="BD341" s="10"/>
      <c r="BE341" s="53">
        <f>IF(N341="základní",J341,0)</f>
        <v>0</v>
      </c>
      <c r="BF341" s="53">
        <f>IF(N341="snížená",J341,0)</f>
        <v>885</v>
      </c>
      <c r="BG341" s="53">
        <f>IF(N341="zákl. přenesená",J341,0)</f>
        <v>0</v>
      </c>
      <c r="BH341" s="53">
        <f>IF(N341="sníž. přenesená",J341,0)</f>
        <v>0</v>
      </c>
      <c r="BI341" s="53">
        <f>IF(N341="nulová",J341,0)</f>
        <v>0</v>
      </c>
      <c r="BJ341" t="s" s="158">
        <v>89</v>
      </c>
      <c r="BK341" s="53">
        <f>ROUND(I341*H341,2)</f>
        <v>885</v>
      </c>
      <c r="BL341" t="s" s="158">
        <v>220</v>
      </c>
      <c r="BM341" t="s" s="199">
        <v>551</v>
      </c>
      <c r="BN341" s="12"/>
    </row>
    <row r="342" ht="16.5" customHeight="1">
      <c r="A342" s="13"/>
      <c r="B342" s="67"/>
      <c r="C342" t="s" s="230">
        <v>552</v>
      </c>
      <c r="D342" t="s" s="230">
        <v>256</v>
      </c>
      <c r="E342" t="s" s="231">
        <v>553</v>
      </c>
      <c r="F342" t="s" s="231">
        <v>554</v>
      </c>
      <c r="G342" t="s" s="232">
        <v>159</v>
      </c>
      <c r="H342" s="233">
        <v>5</v>
      </c>
      <c r="I342" s="234">
        <v>1250</v>
      </c>
      <c r="J342" s="235">
        <f>ROUND(I342*H342,2)</f>
        <v>6250</v>
      </c>
      <c r="K342" t="s" s="236">
        <v>143</v>
      </c>
      <c r="L342" s="237"/>
      <c r="M342" s="238"/>
      <c r="N342" t="s" s="239">
        <v>44</v>
      </c>
      <c r="O342" s="10"/>
      <c r="P342" s="197">
        <f>O342*H342</f>
        <v>0</v>
      </c>
      <c r="Q342" s="197">
        <v>0.008200000000000001</v>
      </c>
      <c r="R342" s="197">
        <f>Q342*H342</f>
        <v>0.041</v>
      </c>
      <c r="S342" s="197">
        <v>0</v>
      </c>
      <c r="T342" s="198">
        <f>S342*H342</f>
        <v>0</v>
      </c>
      <c r="U342" s="72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t="s" s="199">
        <v>260</v>
      </c>
      <c r="AS342" s="10"/>
      <c r="AT342" t="s" s="199">
        <v>256</v>
      </c>
      <c r="AU342" t="s" s="199">
        <v>89</v>
      </c>
      <c r="AV342" s="10"/>
      <c r="AW342" s="10"/>
      <c r="AX342" s="10"/>
      <c r="AY342" t="s" s="158">
        <v>136</v>
      </c>
      <c r="AZ342" s="10"/>
      <c r="BA342" s="10"/>
      <c r="BB342" s="10"/>
      <c r="BC342" s="10"/>
      <c r="BD342" s="10"/>
      <c r="BE342" s="53">
        <f>IF(N342="základní",J342,0)</f>
        <v>0</v>
      </c>
      <c r="BF342" s="53">
        <f>IF(N342="snížená",J342,0)</f>
        <v>6250</v>
      </c>
      <c r="BG342" s="53">
        <f>IF(N342="zákl. přenesená",J342,0)</f>
        <v>0</v>
      </c>
      <c r="BH342" s="53">
        <f>IF(N342="sníž. přenesená",J342,0)</f>
        <v>0</v>
      </c>
      <c r="BI342" s="53">
        <f>IF(N342="nulová",J342,0)</f>
        <v>0</v>
      </c>
      <c r="BJ342" t="s" s="158">
        <v>89</v>
      </c>
      <c r="BK342" s="53">
        <f>ROUND(I342*H342,2)</f>
        <v>6250</v>
      </c>
      <c r="BL342" t="s" s="158">
        <v>220</v>
      </c>
      <c r="BM342" t="s" s="199">
        <v>555</v>
      </c>
      <c r="BN342" s="12"/>
    </row>
    <row r="343" ht="16.5" customHeight="1">
      <c r="A343" s="13"/>
      <c r="B343" s="67"/>
      <c r="C343" t="s" s="188">
        <v>556</v>
      </c>
      <c r="D343" t="s" s="188">
        <v>139</v>
      </c>
      <c r="E343" t="s" s="189">
        <v>557</v>
      </c>
      <c r="F343" t="s" s="189">
        <v>558</v>
      </c>
      <c r="G343" t="s" s="190">
        <v>159</v>
      </c>
      <c r="H343" s="191">
        <v>16</v>
      </c>
      <c r="I343" s="192">
        <v>209</v>
      </c>
      <c r="J343" s="193">
        <f>ROUND(I343*H343,2)</f>
        <v>3344</v>
      </c>
      <c r="K343" t="s" s="194">
        <v>143</v>
      </c>
      <c r="L343" s="67"/>
      <c r="M343" s="195"/>
      <c r="N343" t="s" s="196">
        <v>44</v>
      </c>
      <c r="O343" s="10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72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t="s" s="199">
        <v>220</v>
      </c>
      <c r="AS343" s="10"/>
      <c r="AT343" t="s" s="199">
        <v>139</v>
      </c>
      <c r="AU343" t="s" s="199">
        <v>89</v>
      </c>
      <c r="AV343" s="10"/>
      <c r="AW343" s="10"/>
      <c r="AX343" s="10"/>
      <c r="AY343" t="s" s="158">
        <v>136</v>
      </c>
      <c r="AZ343" s="10"/>
      <c r="BA343" s="10"/>
      <c r="BB343" s="10"/>
      <c r="BC343" s="10"/>
      <c r="BD343" s="10"/>
      <c r="BE343" s="53">
        <f>IF(N343="základní",J343,0)</f>
        <v>0</v>
      </c>
      <c r="BF343" s="53">
        <f>IF(N343="snížená",J343,0)</f>
        <v>3344</v>
      </c>
      <c r="BG343" s="53">
        <f>IF(N343="zákl. přenesená",J343,0)</f>
        <v>0</v>
      </c>
      <c r="BH343" s="53">
        <f>IF(N343="sníž. přenesená",J343,0)</f>
        <v>0</v>
      </c>
      <c r="BI343" s="53">
        <f>IF(N343="nulová",J343,0)</f>
        <v>0</v>
      </c>
      <c r="BJ343" t="s" s="158">
        <v>89</v>
      </c>
      <c r="BK343" s="53">
        <f>ROUND(I343*H343,2)</f>
        <v>3344</v>
      </c>
      <c r="BL343" t="s" s="158">
        <v>220</v>
      </c>
      <c r="BM343" t="s" s="199">
        <v>559</v>
      </c>
      <c r="BN343" s="12"/>
    </row>
    <row r="344" ht="16.5" customHeight="1">
      <c r="A344" s="13"/>
      <c r="B344" s="67"/>
      <c r="C344" t="s" s="230">
        <v>560</v>
      </c>
      <c r="D344" t="s" s="230">
        <v>256</v>
      </c>
      <c r="E344" t="s" s="231">
        <v>561</v>
      </c>
      <c r="F344" t="s" s="231">
        <v>562</v>
      </c>
      <c r="G344" t="s" s="232">
        <v>159</v>
      </c>
      <c r="H344" s="233">
        <v>16</v>
      </c>
      <c r="I344" s="234">
        <v>36.5</v>
      </c>
      <c r="J344" s="235">
        <f>ROUND(I344*H344,2)</f>
        <v>584</v>
      </c>
      <c r="K344" t="s" s="236">
        <v>143</v>
      </c>
      <c r="L344" s="237"/>
      <c r="M344" s="238"/>
      <c r="N344" t="s" s="239">
        <v>44</v>
      </c>
      <c r="O344" s="10"/>
      <c r="P344" s="197">
        <f>O344*H344</f>
        <v>0</v>
      </c>
      <c r="Q344" s="197">
        <v>0.0002</v>
      </c>
      <c r="R344" s="197">
        <f>Q344*H344</f>
        <v>0.0032</v>
      </c>
      <c r="S344" s="197">
        <v>0</v>
      </c>
      <c r="T344" s="198">
        <f>S344*H344</f>
        <v>0</v>
      </c>
      <c r="U344" s="72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t="s" s="199">
        <v>260</v>
      </c>
      <c r="AS344" s="10"/>
      <c r="AT344" t="s" s="199">
        <v>256</v>
      </c>
      <c r="AU344" t="s" s="199">
        <v>89</v>
      </c>
      <c r="AV344" s="10"/>
      <c r="AW344" s="10"/>
      <c r="AX344" s="10"/>
      <c r="AY344" t="s" s="158">
        <v>136</v>
      </c>
      <c r="AZ344" s="10"/>
      <c r="BA344" s="10"/>
      <c r="BB344" s="10"/>
      <c r="BC344" s="10"/>
      <c r="BD344" s="10"/>
      <c r="BE344" s="53">
        <f>IF(N344="základní",J344,0)</f>
        <v>0</v>
      </c>
      <c r="BF344" s="53">
        <f>IF(N344="snížená",J344,0)</f>
        <v>584</v>
      </c>
      <c r="BG344" s="53">
        <f>IF(N344="zákl. přenesená",J344,0)</f>
        <v>0</v>
      </c>
      <c r="BH344" s="53">
        <f>IF(N344="sníž. přenesená",J344,0)</f>
        <v>0</v>
      </c>
      <c r="BI344" s="53">
        <f>IF(N344="nulová",J344,0)</f>
        <v>0</v>
      </c>
      <c r="BJ344" t="s" s="158">
        <v>89</v>
      </c>
      <c r="BK344" s="53">
        <f>ROUND(I344*H344,2)</f>
        <v>584</v>
      </c>
      <c r="BL344" t="s" s="158">
        <v>220</v>
      </c>
      <c r="BM344" t="s" s="199">
        <v>563</v>
      </c>
      <c r="BN344" s="12"/>
    </row>
    <row r="345" ht="16.5" customHeight="1">
      <c r="A345" s="13"/>
      <c r="B345" s="67"/>
      <c r="C345" t="s" s="188">
        <v>564</v>
      </c>
      <c r="D345" t="s" s="188">
        <v>139</v>
      </c>
      <c r="E345" t="s" s="189">
        <v>565</v>
      </c>
      <c r="F345" t="s" s="189">
        <v>566</v>
      </c>
      <c r="G345" t="s" s="190">
        <v>159</v>
      </c>
      <c r="H345" s="191">
        <v>2</v>
      </c>
      <c r="I345" s="192">
        <v>503</v>
      </c>
      <c r="J345" s="193">
        <f>ROUND(I345*H345,2)</f>
        <v>1006</v>
      </c>
      <c r="K345" t="s" s="194">
        <v>143</v>
      </c>
      <c r="L345" s="67"/>
      <c r="M345" s="195"/>
      <c r="N345" t="s" s="196">
        <v>44</v>
      </c>
      <c r="O345" s="10"/>
      <c r="P345" s="197">
        <f>O345*H345</f>
        <v>0</v>
      </c>
      <c r="Q345" s="197">
        <v>0</v>
      </c>
      <c r="R345" s="197">
        <f>Q345*H345</f>
        <v>0</v>
      </c>
      <c r="S345" s="197">
        <v>0</v>
      </c>
      <c r="T345" s="198">
        <f>S345*H345</f>
        <v>0</v>
      </c>
      <c r="U345" s="72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t="s" s="199">
        <v>220</v>
      </c>
      <c r="AS345" s="10"/>
      <c r="AT345" t="s" s="199">
        <v>139</v>
      </c>
      <c r="AU345" t="s" s="199">
        <v>89</v>
      </c>
      <c r="AV345" s="10"/>
      <c r="AW345" s="10"/>
      <c r="AX345" s="10"/>
      <c r="AY345" t="s" s="158">
        <v>136</v>
      </c>
      <c r="AZ345" s="10"/>
      <c r="BA345" s="10"/>
      <c r="BB345" s="10"/>
      <c r="BC345" s="10"/>
      <c r="BD345" s="10"/>
      <c r="BE345" s="53">
        <f>IF(N345="základní",J345,0)</f>
        <v>0</v>
      </c>
      <c r="BF345" s="53">
        <f>IF(N345="snížená",J345,0)</f>
        <v>1006</v>
      </c>
      <c r="BG345" s="53">
        <f>IF(N345="zákl. přenesená",J345,0)</f>
        <v>0</v>
      </c>
      <c r="BH345" s="53">
        <f>IF(N345="sníž. přenesená",J345,0)</f>
        <v>0</v>
      </c>
      <c r="BI345" s="53">
        <f>IF(N345="nulová",J345,0)</f>
        <v>0</v>
      </c>
      <c r="BJ345" t="s" s="158">
        <v>89</v>
      </c>
      <c r="BK345" s="53">
        <f>ROUND(I345*H345,2)</f>
        <v>1006</v>
      </c>
      <c r="BL345" t="s" s="158">
        <v>220</v>
      </c>
      <c r="BM345" t="s" s="199">
        <v>567</v>
      </c>
      <c r="BN345" s="12"/>
    </row>
    <row r="346" ht="12.95" customHeight="1">
      <c r="A346" s="13"/>
      <c r="B346" s="17"/>
      <c r="C346" s="70"/>
      <c r="D346" t="s" s="200">
        <v>146</v>
      </c>
      <c r="E346" s="201"/>
      <c r="F346" t="s" s="202">
        <v>568</v>
      </c>
      <c r="G346" s="70"/>
      <c r="H346" s="201"/>
      <c r="I346" s="70"/>
      <c r="J346" s="135"/>
      <c r="K346" s="136"/>
      <c r="L346" s="67"/>
      <c r="M346" s="72"/>
      <c r="N346" s="10"/>
      <c r="O346" s="10"/>
      <c r="P346" s="10"/>
      <c r="Q346" s="10"/>
      <c r="R346" s="10"/>
      <c r="S346" s="10"/>
      <c r="T346" s="75"/>
      <c r="U346" s="72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t="s" s="203">
        <v>146</v>
      </c>
      <c r="AU346" t="s" s="203">
        <v>89</v>
      </c>
      <c r="AV346" t="s" s="57">
        <v>87</v>
      </c>
      <c r="AW346" t="s" s="57">
        <v>33</v>
      </c>
      <c r="AX346" t="s" s="57">
        <v>79</v>
      </c>
      <c r="AY346" t="s" s="203">
        <v>136</v>
      </c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2"/>
    </row>
    <row r="347" ht="12.95" customHeight="1">
      <c r="A347" s="13"/>
      <c r="B347" s="17"/>
      <c r="C347" s="10"/>
      <c r="D347" t="s" s="204">
        <v>146</v>
      </c>
      <c r="E347" s="205"/>
      <c r="F347" t="s" s="206">
        <v>569</v>
      </c>
      <c r="G347" s="10"/>
      <c r="H347" s="205"/>
      <c r="I347" s="10"/>
      <c r="J347" s="19"/>
      <c r="K347" s="125"/>
      <c r="L347" s="67"/>
      <c r="M347" s="72"/>
      <c r="N347" s="10"/>
      <c r="O347" s="10"/>
      <c r="P347" s="10"/>
      <c r="Q347" s="10"/>
      <c r="R347" s="10"/>
      <c r="S347" s="10"/>
      <c r="T347" s="75"/>
      <c r="U347" s="72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t="s" s="203">
        <v>146</v>
      </c>
      <c r="AU347" t="s" s="203">
        <v>89</v>
      </c>
      <c r="AV347" t="s" s="57">
        <v>87</v>
      </c>
      <c r="AW347" t="s" s="57">
        <v>33</v>
      </c>
      <c r="AX347" t="s" s="57">
        <v>79</v>
      </c>
      <c r="AY347" t="s" s="203">
        <v>136</v>
      </c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2"/>
    </row>
    <row r="348" ht="12.95" customHeight="1">
      <c r="A348" s="13"/>
      <c r="B348" s="17"/>
      <c r="C348" s="10"/>
      <c r="D348" t="s" s="204">
        <v>146</v>
      </c>
      <c r="E348" s="205"/>
      <c r="F348" t="s" s="206">
        <v>570</v>
      </c>
      <c r="G348" s="10"/>
      <c r="H348" s="205"/>
      <c r="I348" s="10"/>
      <c r="J348" s="19"/>
      <c r="K348" s="125"/>
      <c r="L348" s="67"/>
      <c r="M348" s="72"/>
      <c r="N348" s="10"/>
      <c r="O348" s="10"/>
      <c r="P348" s="10"/>
      <c r="Q348" s="10"/>
      <c r="R348" s="10"/>
      <c r="S348" s="10"/>
      <c r="T348" s="75"/>
      <c r="U348" s="72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t="s" s="203">
        <v>146</v>
      </c>
      <c r="AU348" t="s" s="203">
        <v>89</v>
      </c>
      <c r="AV348" t="s" s="57">
        <v>87</v>
      </c>
      <c r="AW348" t="s" s="57">
        <v>33</v>
      </c>
      <c r="AX348" t="s" s="57">
        <v>79</v>
      </c>
      <c r="AY348" t="s" s="203">
        <v>136</v>
      </c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2"/>
    </row>
    <row r="349" ht="12.95" customHeight="1">
      <c r="A349" s="13"/>
      <c r="B349" s="17"/>
      <c r="C349" s="63"/>
      <c r="D349" t="s" s="207">
        <v>146</v>
      </c>
      <c r="E349" s="208"/>
      <c r="F349" t="s" s="209">
        <v>89</v>
      </c>
      <c r="G349" s="63"/>
      <c r="H349" s="210">
        <v>2</v>
      </c>
      <c r="I349" s="63"/>
      <c r="J349" s="133"/>
      <c r="K349" s="134"/>
      <c r="L349" s="67"/>
      <c r="M349" s="72"/>
      <c r="N349" s="10"/>
      <c r="O349" s="10"/>
      <c r="P349" s="10"/>
      <c r="Q349" s="10"/>
      <c r="R349" s="10"/>
      <c r="S349" s="10"/>
      <c r="T349" s="75"/>
      <c r="U349" s="72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t="s" s="211">
        <v>146</v>
      </c>
      <c r="AU349" t="s" s="211">
        <v>89</v>
      </c>
      <c r="AV349" t="s" s="57">
        <v>89</v>
      </c>
      <c r="AW349" t="s" s="57">
        <v>33</v>
      </c>
      <c r="AX349" t="s" s="57">
        <v>87</v>
      </c>
      <c r="AY349" t="s" s="211">
        <v>136</v>
      </c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2"/>
    </row>
    <row r="350" ht="24" customHeight="1">
      <c r="A350" s="13"/>
      <c r="B350" s="67"/>
      <c r="C350" t="s" s="230">
        <v>571</v>
      </c>
      <c r="D350" t="s" s="230">
        <v>256</v>
      </c>
      <c r="E350" t="s" s="231">
        <v>572</v>
      </c>
      <c r="F350" t="s" s="231">
        <v>573</v>
      </c>
      <c r="G350" t="s" s="232">
        <v>159</v>
      </c>
      <c r="H350" s="233">
        <v>2</v>
      </c>
      <c r="I350" s="234">
        <v>6500</v>
      </c>
      <c r="J350" s="235">
        <f>ROUND(I350*H350,2)</f>
        <v>13000</v>
      </c>
      <c r="K350" s="243"/>
      <c r="L350" s="237"/>
      <c r="M350" s="238"/>
      <c r="N350" t="s" s="239">
        <v>44</v>
      </c>
      <c r="O350" s="10"/>
      <c r="P350" s="197">
        <f>O350*H350</f>
        <v>0</v>
      </c>
      <c r="Q350" s="197">
        <v>0.018</v>
      </c>
      <c r="R350" s="197">
        <f>Q350*H350</f>
        <v>0.036</v>
      </c>
      <c r="S350" s="197">
        <v>0</v>
      </c>
      <c r="T350" s="198">
        <f>S350*H350</f>
        <v>0</v>
      </c>
      <c r="U350" s="72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t="s" s="199">
        <v>260</v>
      </c>
      <c r="AS350" s="10"/>
      <c r="AT350" t="s" s="199">
        <v>256</v>
      </c>
      <c r="AU350" t="s" s="199">
        <v>89</v>
      </c>
      <c r="AV350" s="10"/>
      <c r="AW350" s="10"/>
      <c r="AX350" s="10"/>
      <c r="AY350" t="s" s="158">
        <v>136</v>
      </c>
      <c r="AZ350" s="10"/>
      <c r="BA350" s="10"/>
      <c r="BB350" s="10"/>
      <c r="BC350" s="10"/>
      <c r="BD350" s="10"/>
      <c r="BE350" s="53">
        <f>IF(N350="základní",J350,0)</f>
        <v>0</v>
      </c>
      <c r="BF350" s="53">
        <f>IF(N350="snížená",J350,0)</f>
        <v>13000</v>
      </c>
      <c r="BG350" s="53">
        <f>IF(N350="zákl. přenesená",J350,0)</f>
        <v>0</v>
      </c>
      <c r="BH350" s="53">
        <f>IF(N350="sníž. přenesená",J350,0)</f>
        <v>0</v>
      </c>
      <c r="BI350" s="53">
        <f>IF(N350="nulová",J350,0)</f>
        <v>0</v>
      </c>
      <c r="BJ350" t="s" s="158">
        <v>89</v>
      </c>
      <c r="BK350" s="53">
        <f>ROUND(I350*H350,2)</f>
        <v>13000</v>
      </c>
      <c r="BL350" t="s" s="158">
        <v>220</v>
      </c>
      <c r="BM350" t="s" s="199">
        <v>574</v>
      </c>
      <c r="BN350" s="12"/>
    </row>
    <row r="351" ht="24" customHeight="1">
      <c r="A351" s="13"/>
      <c r="B351" s="67"/>
      <c r="C351" t="s" s="188">
        <v>575</v>
      </c>
      <c r="D351" t="s" s="188">
        <v>139</v>
      </c>
      <c r="E351" t="s" s="189">
        <v>576</v>
      </c>
      <c r="F351" t="s" s="189">
        <v>577</v>
      </c>
      <c r="G351" t="s" s="190">
        <v>211</v>
      </c>
      <c r="H351" s="191">
        <v>3.317</v>
      </c>
      <c r="I351" s="192">
        <v>1230</v>
      </c>
      <c r="J351" s="193">
        <f>ROUND(I351*H351,2)</f>
        <v>4079.91</v>
      </c>
      <c r="K351" t="s" s="194">
        <v>143</v>
      </c>
      <c r="L351" s="67"/>
      <c r="M351" s="195"/>
      <c r="N351" t="s" s="196">
        <v>44</v>
      </c>
      <c r="O351" s="10"/>
      <c r="P351" s="197">
        <f>O351*H351</f>
        <v>0</v>
      </c>
      <c r="Q351" s="197">
        <v>0</v>
      </c>
      <c r="R351" s="197">
        <f>Q351*H351</f>
        <v>0</v>
      </c>
      <c r="S351" s="197">
        <v>0</v>
      </c>
      <c r="T351" s="198">
        <f>S351*H351</f>
        <v>0</v>
      </c>
      <c r="U351" s="72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t="s" s="199">
        <v>220</v>
      </c>
      <c r="AS351" s="10"/>
      <c r="AT351" t="s" s="199">
        <v>139</v>
      </c>
      <c r="AU351" t="s" s="199">
        <v>89</v>
      </c>
      <c r="AV351" s="10"/>
      <c r="AW351" s="10"/>
      <c r="AX351" s="10"/>
      <c r="AY351" t="s" s="158">
        <v>136</v>
      </c>
      <c r="AZ351" s="10"/>
      <c r="BA351" s="10"/>
      <c r="BB351" s="10"/>
      <c r="BC351" s="10"/>
      <c r="BD351" s="10"/>
      <c r="BE351" s="53">
        <f>IF(N351="základní",J351,0)</f>
        <v>0</v>
      </c>
      <c r="BF351" s="53">
        <f>IF(N351="snížená",J351,0)</f>
        <v>4079.91</v>
      </c>
      <c r="BG351" s="53">
        <f>IF(N351="zákl. přenesená",J351,0)</f>
        <v>0</v>
      </c>
      <c r="BH351" s="53">
        <f>IF(N351="sníž. přenesená",J351,0)</f>
        <v>0</v>
      </c>
      <c r="BI351" s="53">
        <f>IF(N351="nulová",J351,0)</f>
        <v>0</v>
      </c>
      <c r="BJ351" t="s" s="158">
        <v>89</v>
      </c>
      <c r="BK351" s="53">
        <f>ROUND(I351*H351,2)</f>
        <v>4079.91</v>
      </c>
      <c r="BL351" t="s" s="158">
        <v>220</v>
      </c>
      <c r="BM351" t="s" s="199">
        <v>578</v>
      </c>
      <c r="BN351" s="12"/>
    </row>
    <row r="352" ht="24" customHeight="1">
      <c r="A352" s="13"/>
      <c r="B352" s="67"/>
      <c r="C352" t="s" s="188">
        <v>579</v>
      </c>
      <c r="D352" t="s" s="188">
        <v>139</v>
      </c>
      <c r="E352" t="s" s="189">
        <v>580</v>
      </c>
      <c r="F352" t="s" s="189">
        <v>581</v>
      </c>
      <c r="G352" t="s" s="190">
        <v>211</v>
      </c>
      <c r="H352" s="191">
        <v>3.317</v>
      </c>
      <c r="I352" s="192">
        <v>548</v>
      </c>
      <c r="J352" s="193">
        <f>ROUND(I352*H352,2)</f>
        <v>1817.72</v>
      </c>
      <c r="K352" t="s" s="194">
        <v>143</v>
      </c>
      <c r="L352" s="67"/>
      <c r="M352" s="195"/>
      <c r="N352" t="s" s="196">
        <v>44</v>
      </c>
      <c r="O352" s="10"/>
      <c r="P352" s="197">
        <f>O352*H352</f>
        <v>0</v>
      </c>
      <c r="Q352" s="197">
        <v>0</v>
      </c>
      <c r="R352" s="197">
        <f>Q352*H352</f>
        <v>0</v>
      </c>
      <c r="S352" s="197">
        <v>0</v>
      </c>
      <c r="T352" s="198">
        <f>S352*H352</f>
        <v>0</v>
      </c>
      <c r="U352" s="72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t="s" s="199">
        <v>220</v>
      </c>
      <c r="AS352" s="10"/>
      <c r="AT352" t="s" s="199">
        <v>139</v>
      </c>
      <c r="AU352" t="s" s="199">
        <v>89</v>
      </c>
      <c r="AV352" s="10"/>
      <c r="AW352" s="10"/>
      <c r="AX352" s="10"/>
      <c r="AY352" t="s" s="158">
        <v>136</v>
      </c>
      <c r="AZ352" s="10"/>
      <c r="BA352" s="10"/>
      <c r="BB352" s="10"/>
      <c r="BC352" s="10"/>
      <c r="BD352" s="10"/>
      <c r="BE352" s="53">
        <f>IF(N352="základní",J352,0)</f>
        <v>0</v>
      </c>
      <c r="BF352" s="53">
        <f>IF(N352="snížená",J352,0)</f>
        <v>1817.72</v>
      </c>
      <c r="BG352" s="53">
        <f>IF(N352="zákl. přenesená",J352,0)</f>
        <v>0</v>
      </c>
      <c r="BH352" s="53">
        <f>IF(N352="sníž. přenesená",J352,0)</f>
        <v>0</v>
      </c>
      <c r="BI352" s="53">
        <f>IF(N352="nulová",J352,0)</f>
        <v>0</v>
      </c>
      <c r="BJ352" t="s" s="158">
        <v>89</v>
      </c>
      <c r="BK352" s="53">
        <f>ROUND(I352*H352,2)</f>
        <v>1817.72</v>
      </c>
      <c r="BL352" t="s" s="158">
        <v>220</v>
      </c>
      <c r="BM352" t="s" s="199">
        <v>582</v>
      </c>
      <c r="BN352" s="12"/>
    </row>
    <row r="353" ht="22.9" customHeight="1">
      <c r="A353" s="13"/>
      <c r="B353" s="17"/>
      <c r="C353" s="162"/>
      <c r="D353" t="s" s="212">
        <v>78</v>
      </c>
      <c r="E353" t="s" s="161">
        <v>583</v>
      </c>
      <c r="F353" t="s" s="161">
        <v>584</v>
      </c>
      <c r="G353" s="162"/>
      <c r="H353" s="162"/>
      <c r="I353" s="162"/>
      <c r="J353" s="213">
        <f>BK353</f>
        <v>639870.89</v>
      </c>
      <c r="K353" s="214"/>
      <c r="L353" s="67"/>
      <c r="M353" s="72"/>
      <c r="N353" s="10"/>
      <c r="O353" s="10"/>
      <c r="P353" s="181">
        <f>SUM(P354:P385)</f>
        <v>0</v>
      </c>
      <c r="Q353" s="10"/>
      <c r="R353" s="181">
        <f>SUM(R354:R385)</f>
        <v>1.48552</v>
      </c>
      <c r="S353" s="10"/>
      <c r="T353" s="182">
        <f>SUM(T354:T385)</f>
        <v>1.4178</v>
      </c>
      <c r="U353" s="72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t="s" s="178">
        <v>89</v>
      </c>
      <c r="AS353" s="10"/>
      <c r="AT353" t="s" s="183">
        <v>78</v>
      </c>
      <c r="AU353" t="s" s="183">
        <v>87</v>
      </c>
      <c r="AV353" s="10"/>
      <c r="AW353" s="10"/>
      <c r="AX353" s="10"/>
      <c r="AY353" t="s" s="178">
        <v>136</v>
      </c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84">
        <f>SUM(BK354:BK385)</f>
        <v>639870.89</v>
      </c>
      <c r="BL353" s="10"/>
      <c r="BM353" s="10"/>
      <c r="BN353" s="12"/>
    </row>
    <row r="354" ht="16.5" customHeight="1">
      <c r="A354" s="13"/>
      <c r="B354" s="67"/>
      <c r="C354" t="s" s="188">
        <v>585</v>
      </c>
      <c r="D354" t="s" s="188">
        <v>139</v>
      </c>
      <c r="E354" t="s" s="189">
        <v>586</v>
      </c>
      <c r="F354" t="s" s="189">
        <v>587</v>
      </c>
      <c r="G354" t="s" s="190">
        <v>159</v>
      </c>
      <c r="H354" s="191">
        <v>34</v>
      </c>
      <c r="I354" s="192">
        <v>220</v>
      </c>
      <c r="J354" s="193">
        <f>ROUND(I354*H354,2)</f>
        <v>7480</v>
      </c>
      <c r="K354" t="s" s="194">
        <v>143</v>
      </c>
      <c r="L354" s="67"/>
      <c r="M354" s="195"/>
      <c r="N354" t="s" s="196">
        <v>44</v>
      </c>
      <c r="O354" s="10"/>
      <c r="P354" s="197">
        <f>O354*H354</f>
        <v>0</v>
      </c>
      <c r="Q354" s="197">
        <v>0</v>
      </c>
      <c r="R354" s="197">
        <f>Q354*H354</f>
        <v>0</v>
      </c>
      <c r="S354" s="197">
        <v>0.0417</v>
      </c>
      <c r="T354" s="198">
        <f>S354*H354</f>
        <v>1.4178</v>
      </c>
      <c r="U354" s="72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t="s" s="199">
        <v>220</v>
      </c>
      <c r="AS354" s="10"/>
      <c r="AT354" t="s" s="199">
        <v>139</v>
      </c>
      <c r="AU354" t="s" s="199">
        <v>89</v>
      </c>
      <c r="AV354" s="10"/>
      <c r="AW354" s="10"/>
      <c r="AX354" s="10"/>
      <c r="AY354" t="s" s="158">
        <v>136</v>
      </c>
      <c r="AZ354" s="10"/>
      <c r="BA354" s="10"/>
      <c r="BB354" s="10"/>
      <c r="BC354" s="10"/>
      <c r="BD354" s="10"/>
      <c r="BE354" s="53">
        <f>IF(N354="základní",J354,0)</f>
        <v>0</v>
      </c>
      <c r="BF354" s="53">
        <f>IF(N354="snížená",J354,0)</f>
        <v>7480</v>
      </c>
      <c r="BG354" s="53">
        <f>IF(N354="zákl. přenesená",J354,0)</f>
        <v>0</v>
      </c>
      <c r="BH354" s="53">
        <f>IF(N354="sníž. přenesená",J354,0)</f>
        <v>0</v>
      </c>
      <c r="BI354" s="53">
        <f>IF(N354="nulová",J354,0)</f>
        <v>0</v>
      </c>
      <c r="BJ354" t="s" s="158">
        <v>89</v>
      </c>
      <c r="BK354" s="53">
        <f>ROUND(I354*H354,2)</f>
        <v>7480</v>
      </c>
      <c r="BL354" t="s" s="158">
        <v>220</v>
      </c>
      <c r="BM354" t="s" s="199">
        <v>588</v>
      </c>
      <c r="BN354" s="12"/>
    </row>
    <row r="355" ht="12.95" customHeight="1">
      <c r="A355" s="13"/>
      <c r="B355" s="17"/>
      <c r="C355" s="70"/>
      <c r="D355" t="s" s="200">
        <v>146</v>
      </c>
      <c r="E355" s="201"/>
      <c r="F355" t="s" s="202">
        <v>589</v>
      </c>
      <c r="G355" s="70"/>
      <c r="H355" s="201"/>
      <c r="I355" s="70"/>
      <c r="J355" s="135"/>
      <c r="K355" s="136"/>
      <c r="L355" s="67"/>
      <c r="M355" s="72"/>
      <c r="N355" s="10"/>
      <c r="O355" s="10"/>
      <c r="P355" s="10"/>
      <c r="Q355" s="10"/>
      <c r="R355" s="10"/>
      <c r="S355" s="10"/>
      <c r="T355" s="75"/>
      <c r="U355" s="72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t="s" s="203">
        <v>146</v>
      </c>
      <c r="AU355" t="s" s="203">
        <v>89</v>
      </c>
      <c r="AV355" t="s" s="57">
        <v>87</v>
      </c>
      <c r="AW355" t="s" s="57">
        <v>33</v>
      </c>
      <c r="AX355" t="s" s="57">
        <v>79</v>
      </c>
      <c r="AY355" t="s" s="203">
        <v>136</v>
      </c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2"/>
    </row>
    <row r="356" ht="12.95" customHeight="1">
      <c r="A356" s="13"/>
      <c r="B356" s="17"/>
      <c r="C356" s="10"/>
      <c r="D356" t="s" s="204">
        <v>146</v>
      </c>
      <c r="E356" s="205"/>
      <c r="F356" t="s" s="206">
        <v>590</v>
      </c>
      <c r="G356" s="10"/>
      <c r="H356" s="205"/>
      <c r="I356" s="10"/>
      <c r="J356" s="19"/>
      <c r="K356" s="125"/>
      <c r="L356" s="67"/>
      <c r="M356" s="72"/>
      <c r="N356" s="10"/>
      <c r="O356" s="10"/>
      <c r="P356" s="10"/>
      <c r="Q356" s="10"/>
      <c r="R356" s="10"/>
      <c r="S356" s="10"/>
      <c r="T356" s="75"/>
      <c r="U356" s="72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t="s" s="203">
        <v>146</v>
      </c>
      <c r="AU356" t="s" s="203">
        <v>89</v>
      </c>
      <c r="AV356" t="s" s="57">
        <v>87</v>
      </c>
      <c r="AW356" t="s" s="57">
        <v>33</v>
      </c>
      <c r="AX356" t="s" s="57">
        <v>79</v>
      </c>
      <c r="AY356" t="s" s="203">
        <v>136</v>
      </c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2"/>
    </row>
    <row r="357" ht="12.95" customHeight="1">
      <c r="A357" s="13"/>
      <c r="B357" s="17"/>
      <c r="C357" s="63"/>
      <c r="D357" t="s" s="207">
        <v>146</v>
      </c>
      <c r="E357" s="208"/>
      <c r="F357" t="s" s="209">
        <v>591</v>
      </c>
      <c r="G357" s="63"/>
      <c r="H357" s="210">
        <v>34</v>
      </c>
      <c r="I357" s="63"/>
      <c r="J357" s="133"/>
      <c r="K357" s="134"/>
      <c r="L357" s="67"/>
      <c r="M357" s="72"/>
      <c r="N357" s="10"/>
      <c r="O357" s="10"/>
      <c r="P357" s="10"/>
      <c r="Q357" s="10"/>
      <c r="R357" s="10"/>
      <c r="S357" s="10"/>
      <c r="T357" s="75"/>
      <c r="U357" s="72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t="s" s="211">
        <v>146</v>
      </c>
      <c r="AU357" t="s" s="211">
        <v>89</v>
      </c>
      <c r="AV357" t="s" s="57">
        <v>89</v>
      </c>
      <c r="AW357" t="s" s="57">
        <v>33</v>
      </c>
      <c r="AX357" t="s" s="57">
        <v>87</v>
      </c>
      <c r="AY357" t="s" s="211">
        <v>136</v>
      </c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2"/>
    </row>
    <row r="358" ht="24" customHeight="1">
      <c r="A358" s="13"/>
      <c r="B358" s="67"/>
      <c r="C358" t="s" s="188">
        <v>592</v>
      </c>
      <c r="D358" t="s" s="188">
        <v>139</v>
      </c>
      <c r="E358" t="s" s="189">
        <v>231</v>
      </c>
      <c r="F358" t="s" s="189">
        <v>232</v>
      </c>
      <c r="G358" t="s" s="190">
        <v>211</v>
      </c>
      <c r="H358" s="191">
        <v>1.451</v>
      </c>
      <c r="I358" s="192">
        <v>534</v>
      </c>
      <c r="J358" s="193">
        <f>ROUND(I358*H358,2)</f>
        <v>774.83</v>
      </c>
      <c r="K358" t="s" s="194">
        <v>143</v>
      </c>
      <c r="L358" s="67"/>
      <c r="M358" s="195"/>
      <c r="N358" t="s" s="196">
        <v>44</v>
      </c>
      <c r="O358" s="10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72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t="s" s="199">
        <v>220</v>
      </c>
      <c r="AS358" s="10"/>
      <c r="AT358" t="s" s="199">
        <v>139</v>
      </c>
      <c r="AU358" t="s" s="199">
        <v>89</v>
      </c>
      <c r="AV358" s="10"/>
      <c r="AW358" s="10"/>
      <c r="AX358" s="10"/>
      <c r="AY358" t="s" s="158">
        <v>136</v>
      </c>
      <c r="AZ358" s="10"/>
      <c r="BA358" s="10"/>
      <c r="BB358" s="10"/>
      <c r="BC358" s="10"/>
      <c r="BD358" s="10"/>
      <c r="BE358" s="53">
        <f>IF(N358="základní",J358,0)</f>
        <v>0</v>
      </c>
      <c r="BF358" s="53">
        <f>IF(N358="snížená",J358,0)</f>
        <v>774.83</v>
      </c>
      <c r="BG358" s="53">
        <f>IF(N358="zákl. přenesená",J358,0)</f>
        <v>0</v>
      </c>
      <c r="BH358" s="53">
        <f>IF(N358="sníž. přenesená",J358,0)</f>
        <v>0</v>
      </c>
      <c r="BI358" s="53">
        <f>IF(N358="nulová",J358,0)</f>
        <v>0</v>
      </c>
      <c r="BJ358" t="s" s="158">
        <v>89</v>
      </c>
      <c r="BK358" s="53">
        <f>ROUND(I358*H358,2)</f>
        <v>774.83</v>
      </c>
      <c r="BL358" t="s" s="158">
        <v>220</v>
      </c>
      <c r="BM358" t="s" s="199">
        <v>593</v>
      </c>
      <c r="BN358" s="12"/>
    </row>
    <row r="359" ht="12.95" customHeight="1">
      <c r="A359" s="13"/>
      <c r="B359" s="17"/>
      <c r="C359" s="70"/>
      <c r="D359" t="s" s="200">
        <v>146</v>
      </c>
      <c r="E359" s="201"/>
      <c r="F359" t="s" s="202">
        <v>234</v>
      </c>
      <c r="G359" s="70"/>
      <c r="H359" s="201"/>
      <c r="I359" s="70"/>
      <c r="J359" s="135"/>
      <c r="K359" s="136"/>
      <c r="L359" s="67"/>
      <c r="M359" s="72"/>
      <c r="N359" s="10"/>
      <c r="O359" s="10"/>
      <c r="P359" s="10"/>
      <c r="Q359" s="10"/>
      <c r="R359" s="10"/>
      <c r="S359" s="10"/>
      <c r="T359" s="75"/>
      <c r="U359" s="72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t="s" s="203">
        <v>146</v>
      </c>
      <c r="AU359" t="s" s="203">
        <v>89</v>
      </c>
      <c r="AV359" t="s" s="57">
        <v>87</v>
      </c>
      <c r="AW359" t="s" s="57">
        <v>33</v>
      </c>
      <c r="AX359" t="s" s="57">
        <v>79</v>
      </c>
      <c r="AY359" t="s" s="203">
        <v>136</v>
      </c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2"/>
    </row>
    <row r="360" ht="12.95" customHeight="1">
      <c r="A360" s="13"/>
      <c r="B360" s="17"/>
      <c r="C360" s="10"/>
      <c r="D360" t="s" s="204">
        <v>146</v>
      </c>
      <c r="E360" s="205"/>
      <c r="F360" t="s" s="206">
        <v>235</v>
      </c>
      <c r="G360" s="10"/>
      <c r="H360" s="205"/>
      <c r="I360" s="10"/>
      <c r="J360" s="19"/>
      <c r="K360" s="125"/>
      <c r="L360" s="67"/>
      <c r="M360" s="72"/>
      <c r="N360" s="10"/>
      <c r="O360" s="10"/>
      <c r="P360" s="10"/>
      <c r="Q360" s="10"/>
      <c r="R360" s="10"/>
      <c r="S360" s="10"/>
      <c r="T360" s="75"/>
      <c r="U360" s="72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t="s" s="203">
        <v>146</v>
      </c>
      <c r="AU360" t="s" s="203">
        <v>89</v>
      </c>
      <c r="AV360" t="s" s="57">
        <v>87</v>
      </c>
      <c r="AW360" t="s" s="57">
        <v>33</v>
      </c>
      <c r="AX360" t="s" s="57">
        <v>79</v>
      </c>
      <c r="AY360" t="s" s="203">
        <v>136</v>
      </c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2"/>
    </row>
    <row r="361" ht="12.95" customHeight="1">
      <c r="A361" s="13"/>
      <c r="B361" s="17"/>
      <c r="C361" s="63"/>
      <c r="D361" t="s" s="207">
        <v>146</v>
      </c>
      <c r="E361" s="208"/>
      <c r="F361" t="s" s="209">
        <v>594</v>
      </c>
      <c r="G361" s="63"/>
      <c r="H361" s="210">
        <v>1.451</v>
      </c>
      <c r="I361" s="63"/>
      <c r="J361" s="133"/>
      <c r="K361" s="134"/>
      <c r="L361" s="67"/>
      <c r="M361" s="72"/>
      <c r="N361" s="10"/>
      <c r="O361" s="10"/>
      <c r="P361" s="10"/>
      <c r="Q361" s="10"/>
      <c r="R361" s="10"/>
      <c r="S361" s="10"/>
      <c r="T361" s="75"/>
      <c r="U361" s="72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t="s" s="211">
        <v>146</v>
      </c>
      <c r="AU361" t="s" s="211">
        <v>89</v>
      </c>
      <c r="AV361" t="s" s="57">
        <v>89</v>
      </c>
      <c r="AW361" t="s" s="57">
        <v>33</v>
      </c>
      <c r="AX361" t="s" s="57">
        <v>87</v>
      </c>
      <c r="AY361" t="s" s="211">
        <v>136</v>
      </c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2"/>
    </row>
    <row r="362" ht="16.5" customHeight="1">
      <c r="A362" s="13"/>
      <c r="B362" s="67"/>
      <c r="C362" t="s" s="188">
        <v>595</v>
      </c>
      <c r="D362" t="s" s="188">
        <v>139</v>
      </c>
      <c r="E362" t="s" s="189">
        <v>238</v>
      </c>
      <c r="F362" t="s" s="189">
        <v>239</v>
      </c>
      <c r="G362" t="s" s="190">
        <v>211</v>
      </c>
      <c r="H362" s="191">
        <v>1.451</v>
      </c>
      <c r="I362" s="192">
        <v>340</v>
      </c>
      <c r="J362" s="193">
        <f>ROUND(I362*H362,2)</f>
        <v>493.34</v>
      </c>
      <c r="K362" t="s" s="194">
        <v>143</v>
      </c>
      <c r="L362" s="67"/>
      <c r="M362" s="195"/>
      <c r="N362" t="s" s="196">
        <v>44</v>
      </c>
      <c r="O362" s="10"/>
      <c r="P362" s="197">
        <f>O362*H362</f>
        <v>0</v>
      </c>
      <c r="Q362" s="197">
        <v>0</v>
      </c>
      <c r="R362" s="197">
        <f>Q362*H362</f>
        <v>0</v>
      </c>
      <c r="S362" s="197">
        <v>0</v>
      </c>
      <c r="T362" s="198">
        <f>S362*H362</f>
        <v>0</v>
      </c>
      <c r="U362" s="72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t="s" s="199">
        <v>220</v>
      </c>
      <c r="AS362" s="10"/>
      <c r="AT362" t="s" s="199">
        <v>139</v>
      </c>
      <c r="AU362" t="s" s="199">
        <v>89</v>
      </c>
      <c r="AV362" s="10"/>
      <c r="AW362" s="10"/>
      <c r="AX362" s="10"/>
      <c r="AY362" t="s" s="158">
        <v>136</v>
      </c>
      <c r="AZ362" s="10"/>
      <c r="BA362" s="10"/>
      <c r="BB362" s="10"/>
      <c r="BC362" s="10"/>
      <c r="BD362" s="10"/>
      <c r="BE362" s="53">
        <f>IF(N362="základní",J362,0)</f>
        <v>0</v>
      </c>
      <c r="BF362" s="53">
        <f>IF(N362="snížená",J362,0)</f>
        <v>493.34</v>
      </c>
      <c r="BG362" s="53">
        <f>IF(N362="zákl. přenesená",J362,0)</f>
        <v>0</v>
      </c>
      <c r="BH362" s="53">
        <f>IF(N362="sníž. přenesená",J362,0)</f>
        <v>0</v>
      </c>
      <c r="BI362" s="53">
        <f>IF(N362="nulová",J362,0)</f>
        <v>0</v>
      </c>
      <c r="BJ362" t="s" s="158">
        <v>89</v>
      </c>
      <c r="BK362" s="53">
        <f>ROUND(I362*H362,2)</f>
        <v>493.34</v>
      </c>
      <c r="BL362" t="s" s="158">
        <v>220</v>
      </c>
      <c r="BM362" t="s" s="199">
        <v>596</v>
      </c>
      <c r="BN362" s="12"/>
    </row>
    <row r="363" ht="12.95" customHeight="1">
      <c r="A363" s="13"/>
      <c r="B363" s="17"/>
      <c r="C363" s="162"/>
      <c r="D363" t="s" s="225">
        <v>146</v>
      </c>
      <c r="E363" s="226"/>
      <c r="F363" t="s" s="227">
        <v>594</v>
      </c>
      <c r="G363" s="162"/>
      <c r="H363" s="228">
        <v>1.451</v>
      </c>
      <c r="I363" s="162"/>
      <c r="J363" s="229"/>
      <c r="K363" s="214"/>
      <c r="L363" s="67"/>
      <c r="M363" s="72"/>
      <c r="N363" s="10"/>
      <c r="O363" s="10"/>
      <c r="P363" s="10"/>
      <c r="Q363" s="10"/>
      <c r="R363" s="10"/>
      <c r="S363" s="10"/>
      <c r="T363" s="75"/>
      <c r="U363" s="72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t="s" s="211">
        <v>146</v>
      </c>
      <c r="AU363" t="s" s="211">
        <v>89</v>
      </c>
      <c r="AV363" t="s" s="57">
        <v>89</v>
      </c>
      <c r="AW363" t="s" s="57">
        <v>33</v>
      </c>
      <c r="AX363" t="s" s="57">
        <v>87</v>
      </c>
      <c r="AY363" t="s" s="211">
        <v>136</v>
      </c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2"/>
    </row>
    <row r="364" ht="24" customHeight="1">
      <c r="A364" s="13"/>
      <c r="B364" s="67"/>
      <c r="C364" t="s" s="188">
        <v>597</v>
      </c>
      <c r="D364" t="s" s="188">
        <v>139</v>
      </c>
      <c r="E364" t="s" s="189">
        <v>242</v>
      </c>
      <c r="F364" t="s" s="189">
        <v>243</v>
      </c>
      <c r="G364" t="s" s="190">
        <v>211</v>
      </c>
      <c r="H364" s="191">
        <v>27.569</v>
      </c>
      <c r="I364" s="192">
        <v>10.4</v>
      </c>
      <c r="J364" s="193">
        <f>ROUND(I364*H364,2)</f>
        <v>286.72</v>
      </c>
      <c r="K364" t="s" s="194">
        <v>143</v>
      </c>
      <c r="L364" s="67"/>
      <c r="M364" s="195"/>
      <c r="N364" t="s" s="196">
        <v>44</v>
      </c>
      <c r="O364" s="10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72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t="s" s="199">
        <v>220</v>
      </c>
      <c r="AS364" s="10"/>
      <c r="AT364" t="s" s="199">
        <v>139</v>
      </c>
      <c r="AU364" t="s" s="199">
        <v>89</v>
      </c>
      <c r="AV364" s="10"/>
      <c r="AW364" s="10"/>
      <c r="AX364" s="10"/>
      <c r="AY364" t="s" s="158">
        <v>136</v>
      </c>
      <c r="AZ364" s="10"/>
      <c r="BA364" s="10"/>
      <c r="BB364" s="10"/>
      <c r="BC364" s="10"/>
      <c r="BD364" s="10"/>
      <c r="BE364" s="53">
        <f>IF(N364="základní",J364,0)</f>
        <v>0</v>
      </c>
      <c r="BF364" s="53">
        <f>IF(N364="snížená",J364,0)</f>
        <v>286.72</v>
      </c>
      <c r="BG364" s="53">
        <f>IF(N364="zákl. přenesená",J364,0)</f>
        <v>0</v>
      </c>
      <c r="BH364" s="53">
        <f>IF(N364="sníž. přenesená",J364,0)</f>
        <v>0</v>
      </c>
      <c r="BI364" s="53">
        <f>IF(N364="nulová",J364,0)</f>
        <v>0</v>
      </c>
      <c r="BJ364" t="s" s="158">
        <v>89</v>
      </c>
      <c r="BK364" s="53">
        <f>ROUND(I364*H364,2)</f>
        <v>286.72</v>
      </c>
      <c r="BL364" t="s" s="158">
        <v>220</v>
      </c>
      <c r="BM364" t="s" s="199">
        <v>598</v>
      </c>
      <c r="BN364" s="12"/>
    </row>
    <row r="365" ht="12.95" customHeight="1">
      <c r="A365" s="13"/>
      <c r="B365" s="17"/>
      <c r="C365" s="162"/>
      <c r="D365" t="s" s="225">
        <v>146</v>
      </c>
      <c r="E365" s="226"/>
      <c r="F365" t="s" s="227">
        <v>599</v>
      </c>
      <c r="G365" s="162"/>
      <c r="H365" s="228">
        <v>27.569</v>
      </c>
      <c r="I365" s="162"/>
      <c r="J365" s="229"/>
      <c r="K365" s="214"/>
      <c r="L365" s="67"/>
      <c r="M365" s="72"/>
      <c r="N365" s="10"/>
      <c r="O365" s="10"/>
      <c r="P365" s="10"/>
      <c r="Q365" s="10"/>
      <c r="R365" s="10"/>
      <c r="S365" s="10"/>
      <c r="T365" s="75"/>
      <c r="U365" s="72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t="s" s="211">
        <v>146</v>
      </c>
      <c r="AU365" t="s" s="211">
        <v>89</v>
      </c>
      <c r="AV365" t="s" s="57">
        <v>89</v>
      </c>
      <c r="AW365" t="s" s="57">
        <v>33</v>
      </c>
      <c r="AX365" t="s" s="57">
        <v>87</v>
      </c>
      <c r="AY365" t="s" s="211">
        <v>136</v>
      </c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2"/>
    </row>
    <row r="366" ht="24" customHeight="1">
      <c r="A366" s="13"/>
      <c r="B366" s="67"/>
      <c r="C366" t="s" s="188">
        <v>600</v>
      </c>
      <c r="D366" t="s" s="188">
        <v>139</v>
      </c>
      <c r="E366" t="s" s="189">
        <v>474</v>
      </c>
      <c r="F366" t="s" s="189">
        <v>475</v>
      </c>
      <c r="G366" t="s" s="190">
        <v>211</v>
      </c>
      <c r="H366" s="191">
        <v>0.726</v>
      </c>
      <c r="I366" s="192">
        <v>935</v>
      </c>
      <c r="J366" s="193">
        <f>ROUND(I366*H366,2)</f>
        <v>678.8099999999999</v>
      </c>
      <c r="K366" t="s" s="194">
        <v>143</v>
      </c>
      <c r="L366" s="67"/>
      <c r="M366" s="195"/>
      <c r="N366" t="s" s="196">
        <v>44</v>
      </c>
      <c r="O366" s="10"/>
      <c r="P366" s="197">
        <f>O366*H366</f>
        <v>0</v>
      </c>
      <c r="Q366" s="197">
        <v>0</v>
      </c>
      <c r="R366" s="197">
        <f>Q366*H366</f>
        <v>0</v>
      </c>
      <c r="S366" s="197">
        <v>0</v>
      </c>
      <c r="T366" s="198">
        <f>S366*H366</f>
        <v>0</v>
      </c>
      <c r="U366" s="72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t="s" s="199">
        <v>220</v>
      </c>
      <c r="AS366" s="10"/>
      <c r="AT366" t="s" s="199">
        <v>139</v>
      </c>
      <c r="AU366" t="s" s="199">
        <v>89</v>
      </c>
      <c r="AV366" s="10"/>
      <c r="AW366" s="10"/>
      <c r="AX366" s="10"/>
      <c r="AY366" t="s" s="158">
        <v>136</v>
      </c>
      <c r="AZ366" s="10"/>
      <c r="BA366" s="10"/>
      <c r="BB366" s="10"/>
      <c r="BC366" s="10"/>
      <c r="BD366" s="10"/>
      <c r="BE366" s="53">
        <f>IF(N366="základní",J366,0)</f>
        <v>0</v>
      </c>
      <c r="BF366" s="53">
        <f>IF(N366="snížená",J366,0)</f>
        <v>678.8099999999999</v>
      </c>
      <c r="BG366" s="53">
        <f>IF(N366="zákl. přenesená",J366,0)</f>
        <v>0</v>
      </c>
      <c r="BH366" s="53">
        <f>IF(N366="sníž. přenesená",J366,0)</f>
        <v>0</v>
      </c>
      <c r="BI366" s="53">
        <f>IF(N366="nulová",J366,0)</f>
        <v>0</v>
      </c>
      <c r="BJ366" t="s" s="158">
        <v>89</v>
      </c>
      <c r="BK366" s="53">
        <f>ROUND(I366*H366,2)</f>
        <v>678.8099999999999</v>
      </c>
      <c r="BL366" t="s" s="158">
        <v>220</v>
      </c>
      <c r="BM366" t="s" s="199">
        <v>601</v>
      </c>
      <c r="BN366" s="12"/>
    </row>
    <row r="367" ht="12.95" customHeight="1">
      <c r="A367" s="13"/>
      <c r="B367" s="17"/>
      <c r="C367" s="162"/>
      <c r="D367" t="s" s="225">
        <v>146</v>
      </c>
      <c r="E367" s="226"/>
      <c r="F367" t="s" s="227">
        <v>602</v>
      </c>
      <c r="G367" s="162"/>
      <c r="H367" s="228">
        <v>0.726</v>
      </c>
      <c r="I367" s="162"/>
      <c r="J367" s="229"/>
      <c r="K367" s="214"/>
      <c r="L367" s="67"/>
      <c r="M367" s="72"/>
      <c r="N367" s="10"/>
      <c r="O367" s="10"/>
      <c r="P367" s="10"/>
      <c r="Q367" s="10"/>
      <c r="R367" s="10"/>
      <c r="S367" s="10"/>
      <c r="T367" s="75"/>
      <c r="U367" s="72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t="s" s="211">
        <v>146</v>
      </c>
      <c r="AU367" t="s" s="211">
        <v>89</v>
      </c>
      <c r="AV367" t="s" s="57">
        <v>89</v>
      </c>
      <c r="AW367" t="s" s="57">
        <v>33</v>
      </c>
      <c r="AX367" t="s" s="57">
        <v>87</v>
      </c>
      <c r="AY367" t="s" s="211">
        <v>136</v>
      </c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2"/>
    </row>
    <row r="368" ht="24" customHeight="1">
      <c r="A368" s="13"/>
      <c r="B368" s="67"/>
      <c r="C368" t="s" s="188">
        <v>603</v>
      </c>
      <c r="D368" t="s" s="188">
        <v>139</v>
      </c>
      <c r="E368" t="s" s="189">
        <v>246</v>
      </c>
      <c r="F368" t="s" s="189">
        <v>247</v>
      </c>
      <c r="G368" t="s" s="190">
        <v>211</v>
      </c>
      <c r="H368" s="191">
        <v>0.726</v>
      </c>
      <c r="I368" s="192">
        <v>500</v>
      </c>
      <c r="J368" s="193">
        <f>ROUND(I368*H368,2)</f>
        <v>363</v>
      </c>
      <c r="K368" t="s" s="194">
        <v>143</v>
      </c>
      <c r="L368" s="67"/>
      <c r="M368" s="195"/>
      <c r="N368" t="s" s="196">
        <v>44</v>
      </c>
      <c r="O368" s="10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U368" s="72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t="s" s="199">
        <v>220</v>
      </c>
      <c r="AS368" s="10"/>
      <c r="AT368" t="s" s="199">
        <v>139</v>
      </c>
      <c r="AU368" t="s" s="199">
        <v>89</v>
      </c>
      <c r="AV368" s="10"/>
      <c r="AW368" s="10"/>
      <c r="AX368" s="10"/>
      <c r="AY368" t="s" s="158">
        <v>136</v>
      </c>
      <c r="AZ368" s="10"/>
      <c r="BA368" s="10"/>
      <c r="BB368" s="10"/>
      <c r="BC368" s="10"/>
      <c r="BD368" s="10"/>
      <c r="BE368" s="53">
        <f>IF(N368="základní",J368,0)</f>
        <v>0</v>
      </c>
      <c r="BF368" s="53">
        <f>IF(N368="snížená",J368,0)</f>
        <v>363</v>
      </c>
      <c r="BG368" s="53">
        <f>IF(N368="zákl. přenesená",J368,0)</f>
        <v>0</v>
      </c>
      <c r="BH368" s="53">
        <f>IF(N368="sníž. přenesená",J368,0)</f>
        <v>0</v>
      </c>
      <c r="BI368" s="53">
        <f>IF(N368="nulová",J368,0)</f>
        <v>0</v>
      </c>
      <c r="BJ368" t="s" s="158">
        <v>89</v>
      </c>
      <c r="BK368" s="53">
        <f>ROUND(I368*H368,2)</f>
        <v>363</v>
      </c>
      <c r="BL368" t="s" s="158">
        <v>220</v>
      </c>
      <c r="BM368" t="s" s="199">
        <v>604</v>
      </c>
      <c r="BN368" s="12"/>
    </row>
    <row r="369" ht="12.95" customHeight="1">
      <c r="A369" s="13"/>
      <c r="B369" s="17"/>
      <c r="C369" s="162"/>
      <c r="D369" t="s" s="225">
        <v>146</v>
      </c>
      <c r="E369" s="226"/>
      <c r="F369" t="s" s="227">
        <v>602</v>
      </c>
      <c r="G369" s="162"/>
      <c r="H369" s="228">
        <v>0.726</v>
      </c>
      <c r="I369" s="162"/>
      <c r="J369" s="229"/>
      <c r="K369" s="214"/>
      <c r="L369" s="67"/>
      <c r="M369" s="72"/>
      <c r="N369" s="10"/>
      <c r="O369" s="10"/>
      <c r="P369" s="10"/>
      <c r="Q369" s="10"/>
      <c r="R369" s="10"/>
      <c r="S369" s="10"/>
      <c r="T369" s="75"/>
      <c r="U369" s="72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t="s" s="211">
        <v>146</v>
      </c>
      <c r="AU369" t="s" s="211">
        <v>89</v>
      </c>
      <c r="AV369" t="s" s="57">
        <v>89</v>
      </c>
      <c r="AW369" t="s" s="57">
        <v>33</v>
      </c>
      <c r="AX369" t="s" s="57">
        <v>87</v>
      </c>
      <c r="AY369" t="s" s="211">
        <v>136</v>
      </c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2"/>
    </row>
    <row r="370" ht="24" customHeight="1">
      <c r="A370" s="13"/>
      <c r="B370" s="67"/>
      <c r="C370" t="s" s="188">
        <v>605</v>
      </c>
      <c r="D370" t="s" s="188">
        <v>139</v>
      </c>
      <c r="E370" t="s" s="189">
        <v>606</v>
      </c>
      <c r="F370" t="s" s="189">
        <v>607</v>
      </c>
      <c r="G370" t="s" s="190">
        <v>159</v>
      </c>
      <c r="H370" s="191">
        <v>12</v>
      </c>
      <c r="I370" s="192">
        <v>2440</v>
      </c>
      <c r="J370" s="193">
        <f>ROUND(I370*H370,2)</f>
        <v>29280</v>
      </c>
      <c r="K370" t="s" s="194">
        <v>143</v>
      </c>
      <c r="L370" s="67"/>
      <c r="M370" s="195"/>
      <c r="N370" t="s" s="196">
        <v>44</v>
      </c>
      <c r="O370" s="10"/>
      <c r="P370" s="197">
        <f>O370*H370</f>
        <v>0</v>
      </c>
      <c r="Q370" s="197">
        <v>0.00026</v>
      </c>
      <c r="R370" s="197">
        <f>Q370*H370</f>
        <v>0.00312</v>
      </c>
      <c r="S370" s="197">
        <v>0</v>
      </c>
      <c r="T370" s="198">
        <f>S370*H370</f>
        <v>0</v>
      </c>
      <c r="U370" s="72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t="s" s="199">
        <v>220</v>
      </c>
      <c r="AS370" s="10"/>
      <c r="AT370" t="s" s="199">
        <v>139</v>
      </c>
      <c r="AU370" t="s" s="199">
        <v>89</v>
      </c>
      <c r="AV370" s="10"/>
      <c r="AW370" s="10"/>
      <c r="AX370" s="10"/>
      <c r="AY370" t="s" s="158">
        <v>136</v>
      </c>
      <c r="AZ370" s="10"/>
      <c r="BA370" s="10"/>
      <c r="BB370" s="10"/>
      <c r="BC370" s="10"/>
      <c r="BD370" s="10"/>
      <c r="BE370" s="53">
        <f>IF(N370="základní",J370,0)</f>
        <v>0</v>
      </c>
      <c r="BF370" s="53">
        <f>IF(N370="snížená",J370,0)</f>
        <v>29280</v>
      </c>
      <c r="BG370" s="53">
        <f>IF(N370="zákl. přenesená",J370,0)</f>
        <v>0</v>
      </c>
      <c r="BH370" s="53">
        <f>IF(N370="sníž. přenesená",J370,0)</f>
        <v>0</v>
      </c>
      <c r="BI370" s="53">
        <f>IF(N370="nulová",J370,0)</f>
        <v>0</v>
      </c>
      <c r="BJ370" t="s" s="158">
        <v>89</v>
      </c>
      <c r="BK370" s="53">
        <f>ROUND(I370*H370,2)</f>
        <v>29280</v>
      </c>
      <c r="BL370" t="s" s="158">
        <v>220</v>
      </c>
      <c r="BM370" t="s" s="199">
        <v>608</v>
      </c>
      <c r="BN370" s="12"/>
    </row>
    <row r="371" ht="12.95" customHeight="1">
      <c r="A371" s="13"/>
      <c r="B371" s="17"/>
      <c r="C371" s="70"/>
      <c r="D371" t="s" s="200">
        <v>146</v>
      </c>
      <c r="E371" s="201"/>
      <c r="F371" t="s" s="202">
        <v>609</v>
      </c>
      <c r="G371" s="70"/>
      <c r="H371" s="201"/>
      <c r="I371" s="70"/>
      <c r="J371" s="135"/>
      <c r="K371" s="136"/>
      <c r="L371" s="67"/>
      <c r="M371" s="72"/>
      <c r="N371" s="10"/>
      <c r="O371" s="10"/>
      <c r="P371" s="10"/>
      <c r="Q371" s="10"/>
      <c r="R371" s="10"/>
      <c r="S371" s="10"/>
      <c r="T371" s="75"/>
      <c r="U371" s="72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t="s" s="203">
        <v>146</v>
      </c>
      <c r="AU371" t="s" s="203">
        <v>89</v>
      </c>
      <c r="AV371" t="s" s="57">
        <v>87</v>
      </c>
      <c r="AW371" t="s" s="57">
        <v>33</v>
      </c>
      <c r="AX371" t="s" s="57">
        <v>79</v>
      </c>
      <c r="AY371" t="s" s="203">
        <v>136</v>
      </c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2"/>
    </row>
    <row r="372" ht="12.95" customHeight="1">
      <c r="A372" s="13"/>
      <c r="B372" s="17"/>
      <c r="C372" s="10"/>
      <c r="D372" t="s" s="204">
        <v>146</v>
      </c>
      <c r="E372" s="205"/>
      <c r="F372" t="s" s="206">
        <v>590</v>
      </c>
      <c r="G372" s="10"/>
      <c r="H372" s="205"/>
      <c r="I372" s="10"/>
      <c r="J372" s="19"/>
      <c r="K372" s="125"/>
      <c r="L372" s="67"/>
      <c r="M372" s="72"/>
      <c r="N372" s="10"/>
      <c r="O372" s="10"/>
      <c r="P372" s="10"/>
      <c r="Q372" s="10"/>
      <c r="R372" s="10"/>
      <c r="S372" s="10"/>
      <c r="T372" s="75"/>
      <c r="U372" s="72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t="s" s="203">
        <v>146</v>
      </c>
      <c r="AU372" t="s" s="203">
        <v>89</v>
      </c>
      <c r="AV372" t="s" s="57">
        <v>87</v>
      </c>
      <c r="AW372" t="s" s="57">
        <v>33</v>
      </c>
      <c r="AX372" t="s" s="57">
        <v>79</v>
      </c>
      <c r="AY372" t="s" s="203">
        <v>136</v>
      </c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2"/>
    </row>
    <row r="373" ht="12.95" customHeight="1">
      <c r="A373" s="13"/>
      <c r="B373" s="17"/>
      <c r="C373" s="10"/>
      <c r="D373" t="s" s="204">
        <v>146</v>
      </c>
      <c r="E373" s="205"/>
      <c r="F373" t="s" s="206">
        <v>610</v>
      </c>
      <c r="G373" s="10"/>
      <c r="H373" s="205"/>
      <c r="I373" s="10"/>
      <c r="J373" s="19"/>
      <c r="K373" s="125"/>
      <c r="L373" s="67"/>
      <c r="M373" s="72"/>
      <c r="N373" s="10"/>
      <c r="O373" s="10"/>
      <c r="P373" s="10"/>
      <c r="Q373" s="10"/>
      <c r="R373" s="10"/>
      <c r="S373" s="10"/>
      <c r="T373" s="75"/>
      <c r="U373" s="72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t="s" s="203">
        <v>146</v>
      </c>
      <c r="AU373" t="s" s="203">
        <v>89</v>
      </c>
      <c r="AV373" t="s" s="57">
        <v>87</v>
      </c>
      <c r="AW373" t="s" s="57">
        <v>33</v>
      </c>
      <c r="AX373" t="s" s="57">
        <v>79</v>
      </c>
      <c r="AY373" t="s" s="203">
        <v>136</v>
      </c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2"/>
    </row>
    <row r="374" ht="12.95" customHeight="1">
      <c r="A374" s="13"/>
      <c r="B374" s="17"/>
      <c r="C374" s="63"/>
      <c r="D374" t="s" s="207">
        <v>146</v>
      </c>
      <c r="E374" s="208"/>
      <c r="F374" t="s" s="209">
        <v>225</v>
      </c>
      <c r="G374" s="63"/>
      <c r="H374" s="210">
        <v>12</v>
      </c>
      <c r="I374" s="63"/>
      <c r="J374" s="133"/>
      <c r="K374" s="134"/>
      <c r="L374" s="67"/>
      <c r="M374" s="72"/>
      <c r="N374" s="10"/>
      <c r="O374" s="10"/>
      <c r="P374" s="10"/>
      <c r="Q374" s="10"/>
      <c r="R374" s="10"/>
      <c r="S374" s="10"/>
      <c r="T374" s="75"/>
      <c r="U374" s="72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t="s" s="211">
        <v>146</v>
      </c>
      <c r="AU374" t="s" s="211">
        <v>89</v>
      </c>
      <c r="AV374" t="s" s="57">
        <v>89</v>
      </c>
      <c r="AW374" t="s" s="57">
        <v>33</v>
      </c>
      <c r="AX374" t="s" s="57">
        <v>87</v>
      </c>
      <c r="AY374" t="s" s="211">
        <v>136</v>
      </c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2"/>
    </row>
    <row r="375" ht="16.5" customHeight="1">
      <c r="A375" s="13"/>
      <c r="B375" s="67"/>
      <c r="C375" t="s" s="230">
        <v>611</v>
      </c>
      <c r="D375" t="s" s="230">
        <v>256</v>
      </c>
      <c r="E375" t="s" s="231">
        <v>612</v>
      </c>
      <c r="F375" t="s" s="231">
        <v>613</v>
      </c>
      <c r="G375" t="s" s="232">
        <v>159</v>
      </c>
      <c r="H375" s="233">
        <v>12</v>
      </c>
      <c r="I375" s="234">
        <v>10890</v>
      </c>
      <c r="J375" s="235">
        <f>ROUND(I375*H375,2)</f>
        <v>130680</v>
      </c>
      <c r="K375" s="243"/>
      <c r="L375" s="237"/>
      <c r="M375" s="238"/>
      <c r="N375" t="s" s="239">
        <v>44</v>
      </c>
      <c r="O375" s="10"/>
      <c r="P375" s="197">
        <f>O375*H375</f>
        <v>0</v>
      </c>
      <c r="Q375" s="197">
        <v>0.027</v>
      </c>
      <c r="R375" s="197">
        <f>Q375*H375</f>
        <v>0.324</v>
      </c>
      <c r="S375" s="197">
        <v>0</v>
      </c>
      <c r="T375" s="198">
        <f>S375*H375</f>
        <v>0</v>
      </c>
      <c r="U375" s="72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t="s" s="199">
        <v>260</v>
      </c>
      <c r="AS375" s="10"/>
      <c r="AT375" t="s" s="199">
        <v>256</v>
      </c>
      <c r="AU375" t="s" s="199">
        <v>89</v>
      </c>
      <c r="AV375" s="10"/>
      <c r="AW375" s="10"/>
      <c r="AX375" s="10"/>
      <c r="AY375" t="s" s="158">
        <v>136</v>
      </c>
      <c r="AZ375" s="10"/>
      <c r="BA375" s="10"/>
      <c r="BB375" s="10"/>
      <c r="BC375" s="10"/>
      <c r="BD375" s="10"/>
      <c r="BE375" s="53">
        <f>IF(N375="základní",J375,0)</f>
        <v>0</v>
      </c>
      <c r="BF375" s="53">
        <f>IF(N375="snížená",J375,0)</f>
        <v>130680</v>
      </c>
      <c r="BG375" s="53">
        <f>IF(N375="zákl. přenesená",J375,0)</f>
        <v>0</v>
      </c>
      <c r="BH375" s="53">
        <f>IF(N375="sníž. přenesená",J375,0)</f>
        <v>0</v>
      </c>
      <c r="BI375" s="53">
        <f>IF(N375="nulová",J375,0)</f>
        <v>0</v>
      </c>
      <c r="BJ375" t="s" s="158">
        <v>89</v>
      </c>
      <c r="BK375" s="53">
        <f>ROUND(I375*H375,2)</f>
        <v>130680</v>
      </c>
      <c r="BL375" t="s" s="158">
        <v>220</v>
      </c>
      <c r="BM375" t="s" s="199">
        <v>614</v>
      </c>
      <c r="BN375" s="12"/>
    </row>
    <row r="376" ht="16.5" customHeight="1">
      <c r="A376" s="13"/>
      <c r="B376" s="67"/>
      <c r="C376" t="s" s="230">
        <v>615</v>
      </c>
      <c r="D376" t="s" s="230">
        <v>256</v>
      </c>
      <c r="E376" t="s" s="231">
        <v>616</v>
      </c>
      <c r="F376" t="s" s="231">
        <v>617</v>
      </c>
      <c r="G376" t="s" s="232">
        <v>159</v>
      </c>
      <c r="H376" s="233">
        <v>12</v>
      </c>
      <c r="I376" s="234">
        <v>2700</v>
      </c>
      <c r="J376" s="235">
        <f>ROUND(I376*H376,2)</f>
        <v>32400</v>
      </c>
      <c r="K376" s="243"/>
      <c r="L376" s="237"/>
      <c r="M376" s="238"/>
      <c r="N376" t="s" s="239">
        <v>44</v>
      </c>
      <c r="O376" s="10"/>
      <c r="P376" s="197">
        <f>O376*H376</f>
        <v>0</v>
      </c>
      <c r="Q376" s="197">
        <v>0.0035</v>
      </c>
      <c r="R376" s="197">
        <f>Q376*H376</f>
        <v>0.042</v>
      </c>
      <c r="S376" s="197">
        <v>0</v>
      </c>
      <c r="T376" s="198">
        <f>S376*H376</f>
        <v>0</v>
      </c>
      <c r="U376" s="72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t="s" s="199">
        <v>260</v>
      </c>
      <c r="AS376" s="10"/>
      <c r="AT376" t="s" s="199">
        <v>256</v>
      </c>
      <c r="AU376" t="s" s="199">
        <v>89</v>
      </c>
      <c r="AV376" s="10"/>
      <c r="AW376" s="10"/>
      <c r="AX376" s="10"/>
      <c r="AY376" t="s" s="158">
        <v>136</v>
      </c>
      <c r="AZ376" s="10"/>
      <c r="BA376" s="10"/>
      <c r="BB376" s="10"/>
      <c r="BC376" s="10"/>
      <c r="BD376" s="10"/>
      <c r="BE376" s="53">
        <f>IF(N376="základní",J376,0)</f>
        <v>0</v>
      </c>
      <c r="BF376" s="53">
        <f>IF(N376="snížená",J376,0)</f>
        <v>32400</v>
      </c>
      <c r="BG376" s="53">
        <f>IF(N376="zákl. přenesená",J376,0)</f>
        <v>0</v>
      </c>
      <c r="BH376" s="53">
        <f>IF(N376="sníž. přenesená",J376,0)</f>
        <v>0</v>
      </c>
      <c r="BI376" s="53">
        <f>IF(N376="nulová",J376,0)</f>
        <v>0</v>
      </c>
      <c r="BJ376" t="s" s="158">
        <v>89</v>
      </c>
      <c r="BK376" s="53">
        <f>ROUND(I376*H376,2)</f>
        <v>32400</v>
      </c>
      <c r="BL376" t="s" s="158">
        <v>220</v>
      </c>
      <c r="BM376" t="s" s="199">
        <v>618</v>
      </c>
      <c r="BN376" s="12"/>
    </row>
    <row r="377" ht="16.5" customHeight="1">
      <c r="A377" s="13"/>
      <c r="B377" s="67"/>
      <c r="C377" t="s" s="230">
        <v>619</v>
      </c>
      <c r="D377" t="s" s="230">
        <v>256</v>
      </c>
      <c r="E377" t="s" s="231">
        <v>620</v>
      </c>
      <c r="F377" t="s" s="231">
        <v>621</v>
      </c>
      <c r="G377" t="s" s="232">
        <v>159</v>
      </c>
      <c r="H377" s="233">
        <v>12</v>
      </c>
      <c r="I377" s="234">
        <v>1230</v>
      </c>
      <c r="J377" s="235">
        <f>ROUND(I377*H377,2)</f>
        <v>14760</v>
      </c>
      <c r="K377" t="s" s="236">
        <v>143</v>
      </c>
      <c r="L377" s="237"/>
      <c r="M377" s="238"/>
      <c r="N377" t="s" s="239">
        <v>44</v>
      </c>
      <c r="O377" s="10"/>
      <c r="P377" s="197">
        <f>O377*H377</f>
        <v>0</v>
      </c>
      <c r="Q377" s="197">
        <v>0.00078</v>
      </c>
      <c r="R377" s="197">
        <f>Q377*H377</f>
        <v>0.00936</v>
      </c>
      <c r="S377" s="197">
        <v>0</v>
      </c>
      <c r="T377" s="198">
        <f>S377*H377</f>
        <v>0</v>
      </c>
      <c r="U377" s="72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t="s" s="199">
        <v>260</v>
      </c>
      <c r="AS377" s="10"/>
      <c r="AT377" t="s" s="199">
        <v>256</v>
      </c>
      <c r="AU377" t="s" s="199">
        <v>89</v>
      </c>
      <c r="AV377" s="10"/>
      <c r="AW377" s="10"/>
      <c r="AX377" s="10"/>
      <c r="AY377" t="s" s="158">
        <v>136</v>
      </c>
      <c r="AZ377" s="10"/>
      <c r="BA377" s="10"/>
      <c r="BB377" s="10"/>
      <c r="BC377" s="10"/>
      <c r="BD377" s="10"/>
      <c r="BE377" s="53">
        <f>IF(N377="základní",J377,0)</f>
        <v>0</v>
      </c>
      <c r="BF377" s="53">
        <f>IF(N377="snížená",J377,0)</f>
        <v>14760</v>
      </c>
      <c r="BG377" s="53">
        <f>IF(N377="zákl. přenesená",J377,0)</f>
        <v>0</v>
      </c>
      <c r="BH377" s="53">
        <f>IF(N377="sníž. přenesená",J377,0)</f>
        <v>0</v>
      </c>
      <c r="BI377" s="53">
        <f>IF(N377="nulová",J377,0)</f>
        <v>0</v>
      </c>
      <c r="BJ377" t="s" s="158">
        <v>89</v>
      </c>
      <c r="BK377" s="53">
        <f>ROUND(I377*H377,2)</f>
        <v>14760</v>
      </c>
      <c r="BL377" t="s" s="158">
        <v>220</v>
      </c>
      <c r="BM377" t="s" s="199">
        <v>622</v>
      </c>
      <c r="BN377" s="12"/>
    </row>
    <row r="378" ht="24" customHeight="1">
      <c r="A378" s="13"/>
      <c r="B378" s="67"/>
      <c r="C378" t="s" s="188">
        <v>191</v>
      </c>
      <c r="D378" t="s" s="188">
        <v>139</v>
      </c>
      <c r="E378" t="s" s="189">
        <v>623</v>
      </c>
      <c r="F378" t="s" s="189">
        <v>624</v>
      </c>
      <c r="G378" t="s" s="190">
        <v>159</v>
      </c>
      <c r="H378" s="191">
        <v>22</v>
      </c>
      <c r="I378" s="192">
        <v>2910</v>
      </c>
      <c r="J378" s="193">
        <f>ROUND(I378*H378,2)</f>
        <v>64020</v>
      </c>
      <c r="K378" t="s" s="194">
        <v>143</v>
      </c>
      <c r="L378" s="67"/>
      <c r="M378" s="195"/>
      <c r="N378" t="s" s="196">
        <v>44</v>
      </c>
      <c r="O378" s="10"/>
      <c r="P378" s="197">
        <f>O378*H378</f>
        <v>0</v>
      </c>
      <c r="Q378" s="197">
        <v>0.00026</v>
      </c>
      <c r="R378" s="197">
        <f>Q378*H378</f>
        <v>0.005719999999999999</v>
      </c>
      <c r="S378" s="197">
        <v>0</v>
      </c>
      <c r="T378" s="198">
        <f>S378*H378</f>
        <v>0</v>
      </c>
      <c r="U378" s="72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t="s" s="199">
        <v>220</v>
      </c>
      <c r="AS378" s="10"/>
      <c r="AT378" t="s" s="199">
        <v>139</v>
      </c>
      <c r="AU378" t="s" s="199">
        <v>89</v>
      </c>
      <c r="AV378" s="10"/>
      <c r="AW378" s="10"/>
      <c r="AX378" s="10"/>
      <c r="AY378" t="s" s="158">
        <v>136</v>
      </c>
      <c r="AZ378" s="10"/>
      <c r="BA378" s="10"/>
      <c r="BB378" s="10"/>
      <c r="BC378" s="10"/>
      <c r="BD378" s="10"/>
      <c r="BE378" s="53">
        <f>IF(N378="základní",J378,0)</f>
        <v>0</v>
      </c>
      <c r="BF378" s="53">
        <f>IF(N378="snížená",J378,0)</f>
        <v>64020</v>
      </c>
      <c r="BG378" s="53">
        <f>IF(N378="zákl. přenesená",J378,0)</f>
        <v>0</v>
      </c>
      <c r="BH378" s="53">
        <f>IF(N378="sníž. přenesená",J378,0)</f>
        <v>0</v>
      </c>
      <c r="BI378" s="53">
        <f>IF(N378="nulová",J378,0)</f>
        <v>0</v>
      </c>
      <c r="BJ378" t="s" s="158">
        <v>89</v>
      </c>
      <c r="BK378" s="53">
        <f>ROUND(I378*H378,2)</f>
        <v>64020</v>
      </c>
      <c r="BL378" t="s" s="158">
        <v>220</v>
      </c>
      <c r="BM378" t="s" s="199">
        <v>625</v>
      </c>
      <c r="BN378" s="12"/>
    </row>
    <row r="379" ht="12.95" customHeight="1">
      <c r="A379" s="13"/>
      <c r="B379" s="17"/>
      <c r="C379" s="70"/>
      <c r="D379" t="s" s="200">
        <v>146</v>
      </c>
      <c r="E379" s="201"/>
      <c r="F379" t="s" s="202">
        <v>626</v>
      </c>
      <c r="G379" s="70"/>
      <c r="H379" s="201"/>
      <c r="I379" s="70"/>
      <c r="J379" s="135"/>
      <c r="K379" s="136"/>
      <c r="L379" s="67"/>
      <c r="M379" s="72"/>
      <c r="N379" s="10"/>
      <c r="O379" s="10"/>
      <c r="P379" s="10"/>
      <c r="Q379" s="10"/>
      <c r="R379" s="10"/>
      <c r="S379" s="10"/>
      <c r="T379" s="75"/>
      <c r="U379" s="72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t="s" s="203">
        <v>146</v>
      </c>
      <c r="AU379" t="s" s="203">
        <v>89</v>
      </c>
      <c r="AV379" t="s" s="57">
        <v>87</v>
      </c>
      <c r="AW379" t="s" s="57">
        <v>33</v>
      </c>
      <c r="AX379" t="s" s="57">
        <v>79</v>
      </c>
      <c r="AY379" t="s" s="203">
        <v>136</v>
      </c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2"/>
    </row>
    <row r="380" ht="12.95" customHeight="1">
      <c r="A380" s="13"/>
      <c r="B380" s="17"/>
      <c r="C380" s="63"/>
      <c r="D380" t="s" s="207">
        <v>146</v>
      </c>
      <c r="E380" s="208"/>
      <c r="F380" t="s" s="209">
        <v>283</v>
      </c>
      <c r="G380" s="63"/>
      <c r="H380" s="210">
        <v>22</v>
      </c>
      <c r="I380" s="63"/>
      <c r="J380" s="133"/>
      <c r="K380" s="134"/>
      <c r="L380" s="67"/>
      <c r="M380" s="72"/>
      <c r="N380" s="10"/>
      <c r="O380" s="10"/>
      <c r="P380" s="10"/>
      <c r="Q380" s="10"/>
      <c r="R380" s="10"/>
      <c r="S380" s="10"/>
      <c r="T380" s="75"/>
      <c r="U380" s="72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t="s" s="211">
        <v>146</v>
      </c>
      <c r="AU380" t="s" s="211">
        <v>89</v>
      </c>
      <c r="AV380" t="s" s="57">
        <v>89</v>
      </c>
      <c r="AW380" t="s" s="57">
        <v>33</v>
      </c>
      <c r="AX380" t="s" s="57">
        <v>87</v>
      </c>
      <c r="AY380" t="s" s="211">
        <v>136</v>
      </c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2"/>
    </row>
    <row r="381" ht="16.5" customHeight="1">
      <c r="A381" s="13"/>
      <c r="B381" s="67"/>
      <c r="C381" t="s" s="230">
        <v>627</v>
      </c>
      <c r="D381" t="s" s="230">
        <v>256</v>
      </c>
      <c r="E381" t="s" s="231">
        <v>628</v>
      </c>
      <c r="F381" t="s" s="231">
        <v>629</v>
      </c>
      <c r="G381" t="s" s="232">
        <v>159</v>
      </c>
      <c r="H381" s="233">
        <v>22</v>
      </c>
      <c r="I381" s="234">
        <v>11780</v>
      </c>
      <c r="J381" s="235">
        <f>ROUND(I381*H381,2)</f>
        <v>259160</v>
      </c>
      <c r="K381" t="s" s="236">
        <v>143</v>
      </c>
      <c r="L381" s="237"/>
      <c r="M381" s="238"/>
      <c r="N381" t="s" s="239">
        <v>44</v>
      </c>
      <c r="O381" s="10"/>
      <c r="P381" s="197">
        <f>O381*H381</f>
        <v>0</v>
      </c>
      <c r="Q381" s="197">
        <v>0.045</v>
      </c>
      <c r="R381" s="197">
        <f>Q381*H381</f>
        <v>0.99</v>
      </c>
      <c r="S381" s="197">
        <v>0</v>
      </c>
      <c r="T381" s="198">
        <f>S381*H381</f>
        <v>0</v>
      </c>
      <c r="U381" s="72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t="s" s="199">
        <v>260</v>
      </c>
      <c r="AS381" s="10"/>
      <c r="AT381" t="s" s="199">
        <v>256</v>
      </c>
      <c r="AU381" t="s" s="199">
        <v>89</v>
      </c>
      <c r="AV381" s="10"/>
      <c r="AW381" s="10"/>
      <c r="AX381" s="10"/>
      <c r="AY381" t="s" s="158">
        <v>136</v>
      </c>
      <c r="AZ381" s="10"/>
      <c r="BA381" s="10"/>
      <c r="BB381" s="10"/>
      <c r="BC381" s="10"/>
      <c r="BD381" s="10"/>
      <c r="BE381" s="53">
        <f>IF(N381="základní",J381,0)</f>
        <v>0</v>
      </c>
      <c r="BF381" s="53">
        <f>IF(N381="snížená",J381,0)</f>
        <v>259160</v>
      </c>
      <c r="BG381" s="53">
        <f>IF(N381="zákl. přenesená",J381,0)</f>
        <v>0</v>
      </c>
      <c r="BH381" s="53">
        <f>IF(N381="sníž. přenesená",J381,0)</f>
        <v>0</v>
      </c>
      <c r="BI381" s="53">
        <f>IF(N381="nulová",J381,0)</f>
        <v>0</v>
      </c>
      <c r="BJ381" t="s" s="158">
        <v>89</v>
      </c>
      <c r="BK381" s="53">
        <f>ROUND(I381*H381,2)</f>
        <v>259160</v>
      </c>
      <c r="BL381" t="s" s="158">
        <v>220</v>
      </c>
      <c r="BM381" t="s" s="199">
        <v>630</v>
      </c>
      <c r="BN381" s="12"/>
    </row>
    <row r="382" ht="16.5" customHeight="1">
      <c r="A382" s="13"/>
      <c r="B382" s="67"/>
      <c r="C382" t="s" s="230">
        <v>631</v>
      </c>
      <c r="D382" t="s" s="230">
        <v>256</v>
      </c>
      <c r="E382" t="s" s="231">
        <v>632</v>
      </c>
      <c r="F382" t="s" s="231">
        <v>633</v>
      </c>
      <c r="G382" t="s" s="232">
        <v>159</v>
      </c>
      <c r="H382" s="233">
        <v>22</v>
      </c>
      <c r="I382" s="234">
        <v>3100</v>
      </c>
      <c r="J382" s="235">
        <f>ROUND(I382*H382,2)</f>
        <v>68200</v>
      </c>
      <c r="K382" t="s" s="236">
        <v>143</v>
      </c>
      <c r="L382" s="237"/>
      <c r="M382" s="238"/>
      <c r="N382" t="s" s="239">
        <v>44</v>
      </c>
      <c r="O382" s="10"/>
      <c r="P382" s="197">
        <f>O382*H382</f>
        <v>0</v>
      </c>
      <c r="Q382" s="197">
        <v>0.0042</v>
      </c>
      <c r="R382" s="197">
        <f>Q382*H382</f>
        <v>0.0924</v>
      </c>
      <c r="S382" s="197">
        <v>0</v>
      </c>
      <c r="T382" s="198">
        <f>S382*H382</f>
        <v>0</v>
      </c>
      <c r="U382" s="72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t="s" s="199">
        <v>260</v>
      </c>
      <c r="AS382" s="10"/>
      <c r="AT382" t="s" s="199">
        <v>256</v>
      </c>
      <c r="AU382" t="s" s="199">
        <v>89</v>
      </c>
      <c r="AV382" s="10"/>
      <c r="AW382" s="10"/>
      <c r="AX382" s="10"/>
      <c r="AY382" t="s" s="158">
        <v>136</v>
      </c>
      <c r="AZ382" s="10"/>
      <c r="BA382" s="10"/>
      <c r="BB382" s="10"/>
      <c r="BC382" s="10"/>
      <c r="BD382" s="10"/>
      <c r="BE382" s="53">
        <f>IF(N382="základní",J382,0)</f>
        <v>0</v>
      </c>
      <c r="BF382" s="53">
        <f>IF(N382="snížená",J382,0)</f>
        <v>68200</v>
      </c>
      <c r="BG382" s="53">
        <f>IF(N382="zákl. přenesená",J382,0)</f>
        <v>0</v>
      </c>
      <c r="BH382" s="53">
        <f>IF(N382="sníž. přenesená",J382,0)</f>
        <v>0</v>
      </c>
      <c r="BI382" s="53">
        <f>IF(N382="nulová",J382,0)</f>
        <v>0</v>
      </c>
      <c r="BJ382" t="s" s="158">
        <v>89</v>
      </c>
      <c r="BK382" s="53">
        <f>ROUND(I382*H382,2)</f>
        <v>68200</v>
      </c>
      <c r="BL382" t="s" s="158">
        <v>220</v>
      </c>
      <c r="BM382" t="s" s="199">
        <v>634</v>
      </c>
      <c r="BN382" s="12"/>
    </row>
    <row r="383" ht="16.5" customHeight="1">
      <c r="A383" s="13"/>
      <c r="B383" s="67"/>
      <c r="C383" t="s" s="230">
        <v>635</v>
      </c>
      <c r="D383" t="s" s="230">
        <v>256</v>
      </c>
      <c r="E383" t="s" s="231">
        <v>636</v>
      </c>
      <c r="F383" t="s" s="231">
        <v>637</v>
      </c>
      <c r="G383" t="s" s="232">
        <v>159</v>
      </c>
      <c r="H383" s="233">
        <v>22</v>
      </c>
      <c r="I383" s="234">
        <v>1311</v>
      </c>
      <c r="J383" s="235">
        <f>ROUND(I383*H383,2)</f>
        <v>28842</v>
      </c>
      <c r="K383" t="s" s="236">
        <v>143</v>
      </c>
      <c r="L383" s="237"/>
      <c r="M383" s="238"/>
      <c r="N383" t="s" s="239">
        <v>44</v>
      </c>
      <c r="O383" s="10"/>
      <c r="P383" s="197">
        <f>O383*H383</f>
        <v>0</v>
      </c>
      <c r="Q383" s="197">
        <v>0.00086</v>
      </c>
      <c r="R383" s="197">
        <f>Q383*H383</f>
        <v>0.01892</v>
      </c>
      <c r="S383" s="197">
        <v>0</v>
      </c>
      <c r="T383" s="198">
        <f>S383*H383</f>
        <v>0</v>
      </c>
      <c r="U383" s="72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t="s" s="199">
        <v>260</v>
      </c>
      <c r="AS383" s="10"/>
      <c r="AT383" t="s" s="199">
        <v>256</v>
      </c>
      <c r="AU383" t="s" s="199">
        <v>89</v>
      </c>
      <c r="AV383" s="10"/>
      <c r="AW383" s="10"/>
      <c r="AX383" s="10"/>
      <c r="AY383" t="s" s="158">
        <v>136</v>
      </c>
      <c r="AZ383" s="10"/>
      <c r="BA383" s="10"/>
      <c r="BB383" s="10"/>
      <c r="BC383" s="10"/>
      <c r="BD383" s="10"/>
      <c r="BE383" s="53">
        <f>IF(N383="základní",J383,0)</f>
        <v>0</v>
      </c>
      <c r="BF383" s="53">
        <f>IF(N383="snížená",J383,0)</f>
        <v>28842</v>
      </c>
      <c r="BG383" s="53">
        <f>IF(N383="zákl. přenesená",J383,0)</f>
        <v>0</v>
      </c>
      <c r="BH383" s="53">
        <f>IF(N383="sníž. přenesená",J383,0)</f>
        <v>0</v>
      </c>
      <c r="BI383" s="53">
        <f>IF(N383="nulová",J383,0)</f>
        <v>0</v>
      </c>
      <c r="BJ383" t="s" s="158">
        <v>89</v>
      </c>
      <c r="BK383" s="53">
        <f>ROUND(I383*H383,2)</f>
        <v>28842</v>
      </c>
      <c r="BL383" t="s" s="158">
        <v>220</v>
      </c>
      <c r="BM383" t="s" s="199">
        <v>638</v>
      </c>
      <c r="BN383" s="12"/>
    </row>
    <row r="384" ht="24" customHeight="1">
      <c r="A384" s="13"/>
      <c r="B384" s="67"/>
      <c r="C384" t="s" s="188">
        <v>639</v>
      </c>
      <c r="D384" t="s" s="188">
        <v>139</v>
      </c>
      <c r="E384" t="s" s="189">
        <v>640</v>
      </c>
      <c r="F384" t="s" s="189">
        <v>641</v>
      </c>
      <c r="G384" t="s" s="190">
        <v>211</v>
      </c>
      <c r="H384" s="191">
        <v>1.553</v>
      </c>
      <c r="I384" s="192">
        <v>1050</v>
      </c>
      <c r="J384" s="193">
        <f>ROUND(I384*H384,2)</f>
        <v>1630.65</v>
      </c>
      <c r="K384" t="s" s="194">
        <v>143</v>
      </c>
      <c r="L384" s="67"/>
      <c r="M384" s="195"/>
      <c r="N384" t="s" s="196">
        <v>44</v>
      </c>
      <c r="O384" s="10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72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t="s" s="199">
        <v>220</v>
      </c>
      <c r="AS384" s="10"/>
      <c r="AT384" t="s" s="199">
        <v>139</v>
      </c>
      <c r="AU384" t="s" s="199">
        <v>89</v>
      </c>
      <c r="AV384" s="10"/>
      <c r="AW384" s="10"/>
      <c r="AX384" s="10"/>
      <c r="AY384" t="s" s="158">
        <v>136</v>
      </c>
      <c r="AZ384" s="10"/>
      <c r="BA384" s="10"/>
      <c r="BB384" s="10"/>
      <c r="BC384" s="10"/>
      <c r="BD384" s="10"/>
      <c r="BE384" s="53">
        <f>IF(N384="základní",J384,0)</f>
        <v>0</v>
      </c>
      <c r="BF384" s="53">
        <f>IF(N384="snížená",J384,0)</f>
        <v>1630.65</v>
      </c>
      <c r="BG384" s="53">
        <f>IF(N384="zákl. přenesená",J384,0)</f>
        <v>0</v>
      </c>
      <c r="BH384" s="53">
        <f>IF(N384="sníž. přenesená",J384,0)</f>
        <v>0</v>
      </c>
      <c r="BI384" s="53">
        <f>IF(N384="nulová",J384,0)</f>
        <v>0</v>
      </c>
      <c r="BJ384" t="s" s="158">
        <v>89</v>
      </c>
      <c r="BK384" s="53">
        <f>ROUND(I384*H384,2)</f>
        <v>1630.65</v>
      </c>
      <c r="BL384" t="s" s="158">
        <v>220</v>
      </c>
      <c r="BM384" t="s" s="199">
        <v>642</v>
      </c>
      <c r="BN384" s="12"/>
    </row>
    <row r="385" ht="24" customHeight="1">
      <c r="A385" s="13"/>
      <c r="B385" s="67"/>
      <c r="C385" t="s" s="188">
        <v>643</v>
      </c>
      <c r="D385" t="s" s="188">
        <v>139</v>
      </c>
      <c r="E385" t="s" s="189">
        <v>644</v>
      </c>
      <c r="F385" t="s" s="189">
        <v>645</v>
      </c>
      <c r="G385" t="s" s="190">
        <v>211</v>
      </c>
      <c r="H385" s="191">
        <v>1.553</v>
      </c>
      <c r="I385" s="192">
        <v>529</v>
      </c>
      <c r="J385" s="193">
        <f>ROUND(I385*H385,2)</f>
        <v>821.54</v>
      </c>
      <c r="K385" t="s" s="194">
        <v>143</v>
      </c>
      <c r="L385" s="67"/>
      <c r="M385" s="195"/>
      <c r="N385" t="s" s="196">
        <v>44</v>
      </c>
      <c r="O385" s="10"/>
      <c r="P385" s="197">
        <f>O385*H385</f>
        <v>0</v>
      </c>
      <c r="Q385" s="197">
        <v>0</v>
      </c>
      <c r="R385" s="197">
        <f>Q385*H385</f>
        <v>0</v>
      </c>
      <c r="S385" s="197">
        <v>0</v>
      </c>
      <c r="T385" s="198">
        <f>S385*H385</f>
        <v>0</v>
      </c>
      <c r="U385" s="72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t="s" s="199">
        <v>220</v>
      </c>
      <c r="AS385" s="10"/>
      <c r="AT385" t="s" s="199">
        <v>139</v>
      </c>
      <c r="AU385" t="s" s="199">
        <v>89</v>
      </c>
      <c r="AV385" s="10"/>
      <c r="AW385" s="10"/>
      <c r="AX385" s="10"/>
      <c r="AY385" t="s" s="158">
        <v>136</v>
      </c>
      <c r="AZ385" s="10"/>
      <c r="BA385" s="10"/>
      <c r="BB385" s="10"/>
      <c r="BC385" s="10"/>
      <c r="BD385" s="10"/>
      <c r="BE385" s="53">
        <f>IF(N385="základní",J385,0)</f>
        <v>0</v>
      </c>
      <c r="BF385" s="53">
        <f>IF(N385="snížená",J385,0)</f>
        <v>821.54</v>
      </c>
      <c r="BG385" s="53">
        <f>IF(N385="zákl. přenesená",J385,0)</f>
        <v>0</v>
      </c>
      <c r="BH385" s="53">
        <f>IF(N385="sníž. přenesená",J385,0)</f>
        <v>0</v>
      </c>
      <c r="BI385" s="53">
        <f>IF(N385="nulová",J385,0)</f>
        <v>0</v>
      </c>
      <c r="BJ385" t="s" s="158">
        <v>89</v>
      </c>
      <c r="BK385" s="53">
        <f>ROUND(I385*H385,2)</f>
        <v>821.54</v>
      </c>
      <c r="BL385" t="s" s="158">
        <v>220</v>
      </c>
      <c r="BM385" t="s" s="199">
        <v>646</v>
      </c>
      <c r="BN385" s="12"/>
    </row>
    <row r="386" ht="22.9" customHeight="1">
      <c r="A386" s="13"/>
      <c r="B386" s="17"/>
      <c r="C386" s="162"/>
      <c r="D386" t="s" s="212">
        <v>78</v>
      </c>
      <c r="E386" t="s" s="161">
        <v>647</v>
      </c>
      <c r="F386" t="s" s="161">
        <v>648</v>
      </c>
      <c r="G386" s="162"/>
      <c r="H386" s="162"/>
      <c r="I386" s="162"/>
      <c r="J386" s="213">
        <f>BK386</f>
        <v>10147.4</v>
      </c>
      <c r="K386" s="214"/>
      <c r="L386" s="67"/>
      <c r="M386" s="72"/>
      <c r="N386" s="10"/>
      <c r="O386" s="10"/>
      <c r="P386" s="181">
        <f>SUM(P387:P407)</f>
        <v>0</v>
      </c>
      <c r="Q386" s="10"/>
      <c r="R386" s="181">
        <f>SUM(R387:R407)</f>
        <v>0.0148</v>
      </c>
      <c r="S386" s="10"/>
      <c r="T386" s="182">
        <f>SUM(T387:T407)</f>
        <v>0.07000000000000001</v>
      </c>
      <c r="U386" s="72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t="s" s="178">
        <v>89</v>
      </c>
      <c r="AS386" s="10"/>
      <c r="AT386" t="s" s="183">
        <v>78</v>
      </c>
      <c r="AU386" t="s" s="183">
        <v>87</v>
      </c>
      <c r="AV386" s="10"/>
      <c r="AW386" s="10"/>
      <c r="AX386" s="10"/>
      <c r="AY386" t="s" s="178">
        <v>136</v>
      </c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84">
        <f>SUM(BK387:BK407)</f>
        <v>10147.4</v>
      </c>
      <c r="BL386" s="10"/>
      <c r="BM386" s="10"/>
      <c r="BN386" s="12"/>
    </row>
    <row r="387" ht="16.5" customHeight="1">
      <c r="A387" s="13"/>
      <c r="B387" s="67"/>
      <c r="C387" t="s" s="188">
        <v>649</v>
      </c>
      <c r="D387" t="s" s="188">
        <v>139</v>
      </c>
      <c r="E387" t="s" s="189">
        <v>650</v>
      </c>
      <c r="F387" t="s" s="189">
        <v>651</v>
      </c>
      <c r="G387" t="s" s="190">
        <v>142</v>
      </c>
      <c r="H387" s="191">
        <v>2</v>
      </c>
      <c r="I387" s="192">
        <v>135</v>
      </c>
      <c r="J387" s="193">
        <f>ROUND(I387*H387,2)</f>
        <v>270</v>
      </c>
      <c r="K387" t="s" s="194">
        <v>143</v>
      </c>
      <c r="L387" s="67"/>
      <c r="M387" s="195"/>
      <c r="N387" t="s" s="196">
        <v>44</v>
      </c>
      <c r="O387" s="10"/>
      <c r="P387" s="197">
        <f>O387*H387</f>
        <v>0</v>
      </c>
      <c r="Q387" s="197">
        <v>0</v>
      </c>
      <c r="R387" s="197">
        <f>Q387*H387</f>
        <v>0</v>
      </c>
      <c r="S387" s="197">
        <v>0.035</v>
      </c>
      <c r="T387" s="198">
        <f>S387*H387</f>
        <v>0.07000000000000001</v>
      </c>
      <c r="U387" s="72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t="s" s="199">
        <v>220</v>
      </c>
      <c r="AS387" s="10"/>
      <c r="AT387" t="s" s="199">
        <v>139</v>
      </c>
      <c r="AU387" t="s" s="199">
        <v>89</v>
      </c>
      <c r="AV387" s="10"/>
      <c r="AW387" s="10"/>
      <c r="AX387" s="10"/>
      <c r="AY387" t="s" s="158">
        <v>136</v>
      </c>
      <c r="AZ387" s="10"/>
      <c r="BA387" s="10"/>
      <c r="BB387" s="10"/>
      <c r="BC387" s="10"/>
      <c r="BD387" s="10"/>
      <c r="BE387" s="53">
        <f>IF(N387="základní",J387,0)</f>
        <v>0</v>
      </c>
      <c r="BF387" s="53">
        <f>IF(N387="snížená",J387,0)</f>
        <v>270</v>
      </c>
      <c r="BG387" s="53">
        <f>IF(N387="zákl. přenesená",J387,0)</f>
        <v>0</v>
      </c>
      <c r="BH387" s="53">
        <f>IF(N387="sníž. přenesená",J387,0)</f>
        <v>0</v>
      </c>
      <c r="BI387" s="53">
        <f>IF(N387="nulová",J387,0)</f>
        <v>0</v>
      </c>
      <c r="BJ387" t="s" s="158">
        <v>89</v>
      </c>
      <c r="BK387" s="53">
        <f>ROUND(I387*H387,2)</f>
        <v>270</v>
      </c>
      <c r="BL387" t="s" s="158">
        <v>220</v>
      </c>
      <c r="BM387" t="s" s="199">
        <v>652</v>
      </c>
      <c r="BN387" s="12"/>
    </row>
    <row r="388" ht="12.95" customHeight="1">
      <c r="A388" s="13"/>
      <c r="B388" s="17"/>
      <c r="C388" s="70"/>
      <c r="D388" t="s" s="200">
        <v>146</v>
      </c>
      <c r="E388" s="201"/>
      <c r="F388" t="s" s="202">
        <v>653</v>
      </c>
      <c r="G388" s="70"/>
      <c r="H388" s="201"/>
      <c r="I388" s="70"/>
      <c r="J388" s="135"/>
      <c r="K388" s="136"/>
      <c r="L388" s="67"/>
      <c r="M388" s="72"/>
      <c r="N388" s="10"/>
      <c r="O388" s="10"/>
      <c r="P388" s="10"/>
      <c r="Q388" s="10"/>
      <c r="R388" s="10"/>
      <c r="S388" s="10"/>
      <c r="T388" s="75"/>
      <c r="U388" s="72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t="s" s="203">
        <v>146</v>
      </c>
      <c r="AU388" t="s" s="203">
        <v>89</v>
      </c>
      <c r="AV388" t="s" s="57">
        <v>87</v>
      </c>
      <c r="AW388" t="s" s="57">
        <v>33</v>
      </c>
      <c r="AX388" t="s" s="57">
        <v>79</v>
      </c>
      <c r="AY388" t="s" s="203">
        <v>136</v>
      </c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2"/>
    </row>
    <row r="389" ht="12.95" customHeight="1">
      <c r="A389" s="13"/>
      <c r="B389" s="17"/>
      <c r="C389" s="10"/>
      <c r="D389" t="s" s="204">
        <v>146</v>
      </c>
      <c r="E389" s="205"/>
      <c r="F389" t="s" s="206">
        <v>654</v>
      </c>
      <c r="G389" s="10"/>
      <c r="H389" s="205"/>
      <c r="I389" s="10"/>
      <c r="J389" s="19"/>
      <c r="K389" s="125"/>
      <c r="L389" s="67"/>
      <c r="M389" s="72"/>
      <c r="N389" s="10"/>
      <c r="O389" s="10"/>
      <c r="P389" s="10"/>
      <c r="Q389" s="10"/>
      <c r="R389" s="10"/>
      <c r="S389" s="10"/>
      <c r="T389" s="75"/>
      <c r="U389" s="72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t="s" s="203">
        <v>146</v>
      </c>
      <c r="AU389" t="s" s="203">
        <v>89</v>
      </c>
      <c r="AV389" t="s" s="57">
        <v>87</v>
      </c>
      <c r="AW389" t="s" s="57">
        <v>33</v>
      </c>
      <c r="AX389" t="s" s="57">
        <v>79</v>
      </c>
      <c r="AY389" t="s" s="203">
        <v>136</v>
      </c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2"/>
    </row>
    <row r="390" ht="12.95" customHeight="1">
      <c r="A390" s="13"/>
      <c r="B390" s="17"/>
      <c r="C390" s="10"/>
      <c r="D390" t="s" s="204">
        <v>146</v>
      </c>
      <c r="E390" s="205"/>
      <c r="F390" t="s" s="206">
        <v>655</v>
      </c>
      <c r="G390" s="10"/>
      <c r="H390" s="205"/>
      <c r="I390" s="10"/>
      <c r="J390" s="19"/>
      <c r="K390" s="125"/>
      <c r="L390" s="67"/>
      <c r="M390" s="72"/>
      <c r="N390" s="10"/>
      <c r="O390" s="10"/>
      <c r="P390" s="10"/>
      <c r="Q390" s="10"/>
      <c r="R390" s="10"/>
      <c r="S390" s="10"/>
      <c r="T390" s="75"/>
      <c r="U390" s="72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t="s" s="203">
        <v>146</v>
      </c>
      <c r="AU390" t="s" s="203">
        <v>89</v>
      </c>
      <c r="AV390" t="s" s="57">
        <v>87</v>
      </c>
      <c r="AW390" t="s" s="57">
        <v>33</v>
      </c>
      <c r="AX390" t="s" s="57">
        <v>79</v>
      </c>
      <c r="AY390" t="s" s="203">
        <v>136</v>
      </c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2"/>
    </row>
    <row r="391" ht="12.95" customHeight="1">
      <c r="A391" s="13"/>
      <c r="B391" s="17"/>
      <c r="C391" s="10"/>
      <c r="D391" t="s" s="204">
        <v>146</v>
      </c>
      <c r="E391" s="205"/>
      <c r="F391" t="s" s="206">
        <v>417</v>
      </c>
      <c r="G391" s="10"/>
      <c r="H391" s="205"/>
      <c r="I391" s="10"/>
      <c r="J391" s="19"/>
      <c r="K391" s="125"/>
      <c r="L391" s="67"/>
      <c r="M391" s="72"/>
      <c r="N391" s="10"/>
      <c r="O391" s="10"/>
      <c r="P391" s="10"/>
      <c r="Q391" s="10"/>
      <c r="R391" s="10"/>
      <c r="S391" s="10"/>
      <c r="T391" s="75"/>
      <c r="U391" s="72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t="s" s="203">
        <v>146</v>
      </c>
      <c r="AU391" t="s" s="203">
        <v>89</v>
      </c>
      <c r="AV391" t="s" s="57">
        <v>87</v>
      </c>
      <c r="AW391" t="s" s="57">
        <v>33</v>
      </c>
      <c r="AX391" t="s" s="57">
        <v>79</v>
      </c>
      <c r="AY391" t="s" s="203">
        <v>136</v>
      </c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2"/>
    </row>
    <row r="392" ht="12.95" customHeight="1">
      <c r="A392" s="13"/>
      <c r="B392" s="17"/>
      <c r="C392" s="63"/>
      <c r="D392" t="s" s="207">
        <v>146</v>
      </c>
      <c r="E392" s="208"/>
      <c r="F392" t="s" s="209">
        <v>89</v>
      </c>
      <c r="G392" s="63"/>
      <c r="H392" s="210">
        <v>2</v>
      </c>
      <c r="I392" s="63"/>
      <c r="J392" s="133"/>
      <c r="K392" s="134"/>
      <c r="L392" s="67"/>
      <c r="M392" s="72"/>
      <c r="N392" s="10"/>
      <c r="O392" s="10"/>
      <c r="P392" s="10"/>
      <c r="Q392" s="10"/>
      <c r="R392" s="10"/>
      <c r="S392" s="10"/>
      <c r="T392" s="75"/>
      <c r="U392" s="72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t="s" s="211">
        <v>146</v>
      </c>
      <c r="AU392" t="s" s="211">
        <v>89</v>
      </c>
      <c r="AV392" t="s" s="57">
        <v>89</v>
      </c>
      <c r="AW392" t="s" s="57">
        <v>33</v>
      </c>
      <c r="AX392" t="s" s="57">
        <v>87</v>
      </c>
      <c r="AY392" t="s" s="211">
        <v>136</v>
      </c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2"/>
    </row>
    <row r="393" ht="24" customHeight="1">
      <c r="A393" s="13"/>
      <c r="B393" s="67"/>
      <c r="C393" t="s" s="188">
        <v>656</v>
      </c>
      <c r="D393" t="s" s="188">
        <v>139</v>
      </c>
      <c r="E393" t="s" s="189">
        <v>231</v>
      </c>
      <c r="F393" t="s" s="189">
        <v>232</v>
      </c>
      <c r="G393" t="s" s="190">
        <v>211</v>
      </c>
      <c r="H393" s="191">
        <v>0.07000000000000001</v>
      </c>
      <c r="I393" s="192">
        <v>534</v>
      </c>
      <c r="J393" s="193">
        <f>ROUND(I393*H393,2)</f>
        <v>37.38</v>
      </c>
      <c r="K393" t="s" s="194">
        <v>143</v>
      </c>
      <c r="L393" s="67"/>
      <c r="M393" s="195"/>
      <c r="N393" t="s" s="196">
        <v>44</v>
      </c>
      <c r="O393" s="10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72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t="s" s="199">
        <v>220</v>
      </c>
      <c r="AS393" s="10"/>
      <c r="AT393" t="s" s="199">
        <v>139</v>
      </c>
      <c r="AU393" t="s" s="199">
        <v>89</v>
      </c>
      <c r="AV393" s="10"/>
      <c r="AW393" s="10"/>
      <c r="AX393" s="10"/>
      <c r="AY393" t="s" s="158">
        <v>136</v>
      </c>
      <c r="AZ393" s="10"/>
      <c r="BA393" s="10"/>
      <c r="BB393" s="10"/>
      <c r="BC393" s="10"/>
      <c r="BD393" s="10"/>
      <c r="BE393" s="53">
        <f>IF(N393="základní",J393,0)</f>
        <v>0</v>
      </c>
      <c r="BF393" s="53">
        <f>IF(N393="snížená",J393,0)</f>
        <v>37.38</v>
      </c>
      <c r="BG393" s="53">
        <f>IF(N393="zákl. přenesená",J393,0)</f>
        <v>0</v>
      </c>
      <c r="BH393" s="53">
        <f>IF(N393="sníž. přenesená",J393,0)</f>
        <v>0</v>
      </c>
      <c r="BI393" s="53">
        <f>IF(N393="nulová",J393,0)</f>
        <v>0</v>
      </c>
      <c r="BJ393" t="s" s="158">
        <v>89</v>
      </c>
      <c r="BK393" s="53">
        <f>ROUND(I393*H393,2)</f>
        <v>37.38</v>
      </c>
      <c r="BL393" t="s" s="158">
        <v>220</v>
      </c>
      <c r="BM393" t="s" s="199">
        <v>657</v>
      </c>
      <c r="BN393" s="12"/>
    </row>
    <row r="394" ht="12.95" customHeight="1">
      <c r="A394" s="13"/>
      <c r="B394" s="17"/>
      <c r="C394" s="70"/>
      <c r="D394" t="s" s="200">
        <v>146</v>
      </c>
      <c r="E394" s="201"/>
      <c r="F394" t="s" s="202">
        <v>658</v>
      </c>
      <c r="G394" s="70"/>
      <c r="H394" s="201"/>
      <c r="I394" s="70"/>
      <c r="J394" s="135"/>
      <c r="K394" s="136"/>
      <c r="L394" s="67"/>
      <c r="M394" s="72"/>
      <c r="N394" s="10"/>
      <c r="O394" s="10"/>
      <c r="P394" s="10"/>
      <c r="Q394" s="10"/>
      <c r="R394" s="10"/>
      <c r="S394" s="10"/>
      <c r="T394" s="75"/>
      <c r="U394" s="72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t="s" s="203">
        <v>146</v>
      </c>
      <c r="AU394" t="s" s="203">
        <v>89</v>
      </c>
      <c r="AV394" t="s" s="57">
        <v>87</v>
      </c>
      <c r="AW394" t="s" s="57">
        <v>33</v>
      </c>
      <c r="AX394" t="s" s="57">
        <v>79</v>
      </c>
      <c r="AY394" t="s" s="203">
        <v>136</v>
      </c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2"/>
    </row>
    <row r="395" ht="12.95" customHeight="1">
      <c r="A395" s="13"/>
      <c r="B395" s="17"/>
      <c r="C395" s="10"/>
      <c r="D395" t="s" s="204">
        <v>146</v>
      </c>
      <c r="E395" s="205"/>
      <c r="F395" t="s" s="206">
        <v>235</v>
      </c>
      <c r="G395" s="10"/>
      <c r="H395" s="205"/>
      <c r="I395" s="10"/>
      <c r="J395" s="19"/>
      <c r="K395" s="125"/>
      <c r="L395" s="67"/>
      <c r="M395" s="72"/>
      <c r="N395" s="10"/>
      <c r="O395" s="10"/>
      <c r="P395" s="10"/>
      <c r="Q395" s="10"/>
      <c r="R395" s="10"/>
      <c r="S395" s="10"/>
      <c r="T395" s="75"/>
      <c r="U395" s="72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t="s" s="203">
        <v>146</v>
      </c>
      <c r="AU395" t="s" s="203">
        <v>89</v>
      </c>
      <c r="AV395" t="s" s="57">
        <v>87</v>
      </c>
      <c r="AW395" t="s" s="57">
        <v>33</v>
      </c>
      <c r="AX395" t="s" s="57">
        <v>79</v>
      </c>
      <c r="AY395" t="s" s="203">
        <v>136</v>
      </c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2"/>
    </row>
    <row r="396" ht="12.95" customHeight="1">
      <c r="A396" s="13"/>
      <c r="B396" s="17"/>
      <c r="C396" s="63"/>
      <c r="D396" t="s" s="207">
        <v>146</v>
      </c>
      <c r="E396" s="208"/>
      <c r="F396" t="s" s="209">
        <v>659</v>
      </c>
      <c r="G396" s="63"/>
      <c r="H396" s="210">
        <v>0.07000000000000001</v>
      </c>
      <c r="I396" s="63"/>
      <c r="J396" s="133"/>
      <c r="K396" s="134"/>
      <c r="L396" s="67"/>
      <c r="M396" s="72"/>
      <c r="N396" s="10"/>
      <c r="O396" s="10"/>
      <c r="P396" s="10"/>
      <c r="Q396" s="10"/>
      <c r="R396" s="10"/>
      <c r="S396" s="10"/>
      <c r="T396" s="75"/>
      <c r="U396" s="72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t="s" s="211">
        <v>146</v>
      </c>
      <c r="AU396" t="s" s="211">
        <v>89</v>
      </c>
      <c r="AV396" t="s" s="57">
        <v>89</v>
      </c>
      <c r="AW396" t="s" s="57">
        <v>33</v>
      </c>
      <c r="AX396" t="s" s="57">
        <v>87</v>
      </c>
      <c r="AY396" t="s" s="211">
        <v>136</v>
      </c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2"/>
    </row>
    <row r="397" ht="16.5" customHeight="1">
      <c r="A397" s="13"/>
      <c r="B397" s="67"/>
      <c r="C397" t="s" s="188">
        <v>660</v>
      </c>
      <c r="D397" t="s" s="188">
        <v>139</v>
      </c>
      <c r="E397" t="s" s="189">
        <v>661</v>
      </c>
      <c r="F397" t="s" s="189">
        <v>662</v>
      </c>
      <c r="G397" t="s" s="190">
        <v>142</v>
      </c>
      <c r="H397" s="191">
        <v>1.6</v>
      </c>
      <c r="I397" s="192">
        <v>1570</v>
      </c>
      <c r="J397" s="193">
        <f>ROUND(I397*H397,2)</f>
        <v>2512</v>
      </c>
      <c r="K397" t="s" s="194">
        <v>143</v>
      </c>
      <c r="L397" s="67"/>
      <c r="M397" s="195"/>
      <c r="N397" t="s" s="196">
        <v>44</v>
      </c>
      <c r="O397" s="10"/>
      <c r="P397" s="197">
        <f>O397*H397</f>
        <v>0</v>
      </c>
      <c r="Q397" s="197">
        <v>0</v>
      </c>
      <c r="R397" s="197">
        <f>Q397*H397</f>
        <v>0</v>
      </c>
      <c r="S397" s="197">
        <v>0</v>
      </c>
      <c r="T397" s="198">
        <f>S397*H397</f>
        <v>0</v>
      </c>
      <c r="U397" s="72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t="s" s="199">
        <v>220</v>
      </c>
      <c r="AS397" s="10"/>
      <c r="AT397" t="s" s="199">
        <v>139</v>
      </c>
      <c r="AU397" t="s" s="199">
        <v>89</v>
      </c>
      <c r="AV397" s="10"/>
      <c r="AW397" s="10"/>
      <c r="AX397" s="10"/>
      <c r="AY397" t="s" s="158">
        <v>136</v>
      </c>
      <c r="AZ397" s="10"/>
      <c r="BA397" s="10"/>
      <c r="BB397" s="10"/>
      <c r="BC397" s="10"/>
      <c r="BD397" s="10"/>
      <c r="BE397" s="53">
        <f>IF(N397="základní",J397,0)</f>
        <v>0</v>
      </c>
      <c r="BF397" s="53">
        <f>IF(N397="snížená",J397,0)</f>
        <v>2512</v>
      </c>
      <c r="BG397" s="53">
        <f>IF(N397="zákl. přenesená",J397,0)</f>
        <v>0</v>
      </c>
      <c r="BH397" s="53">
        <f>IF(N397="sníž. přenesená",J397,0)</f>
        <v>0</v>
      </c>
      <c r="BI397" s="53">
        <f>IF(N397="nulová",J397,0)</f>
        <v>0</v>
      </c>
      <c r="BJ397" t="s" s="158">
        <v>89</v>
      </c>
      <c r="BK397" s="53">
        <f>ROUND(I397*H397,2)</f>
        <v>2512</v>
      </c>
      <c r="BL397" t="s" s="158">
        <v>220</v>
      </c>
      <c r="BM397" t="s" s="199">
        <v>663</v>
      </c>
      <c r="BN397" s="12"/>
    </row>
    <row r="398" ht="12.95" customHeight="1">
      <c r="A398" s="13"/>
      <c r="B398" s="17"/>
      <c r="C398" s="70"/>
      <c r="D398" t="s" s="200">
        <v>146</v>
      </c>
      <c r="E398" s="201"/>
      <c r="F398" t="s" s="202">
        <v>664</v>
      </c>
      <c r="G398" s="70"/>
      <c r="H398" s="201"/>
      <c r="I398" s="70"/>
      <c r="J398" s="135"/>
      <c r="K398" s="136"/>
      <c r="L398" s="67"/>
      <c r="M398" s="72"/>
      <c r="N398" s="10"/>
      <c r="O398" s="10"/>
      <c r="P398" s="10"/>
      <c r="Q398" s="10"/>
      <c r="R398" s="10"/>
      <c r="S398" s="10"/>
      <c r="T398" s="75"/>
      <c r="U398" s="72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t="s" s="203">
        <v>146</v>
      </c>
      <c r="AU398" t="s" s="203">
        <v>89</v>
      </c>
      <c r="AV398" t="s" s="57">
        <v>87</v>
      </c>
      <c r="AW398" t="s" s="57">
        <v>33</v>
      </c>
      <c r="AX398" t="s" s="57">
        <v>79</v>
      </c>
      <c r="AY398" t="s" s="203">
        <v>136</v>
      </c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2"/>
    </row>
    <row r="399" ht="12.95" customHeight="1">
      <c r="A399" s="13"/>
      <c r="B399" s="17"/>
      <c r="C399" s="10"/>
      <c r="D399" t="s" s="204">
        <v>146</v>
      </c>
      <c r="E399" s="205"/>
      <c r="F399" t="s" s="206">
        <v>417</v>
      </c>
      <c r="G399" s="10"/>
      <c r="H399" s="205"/>
      <c r="I399" s="10"/>
      <c r="J399" s="19"/>
      <c r="K399" s="125"/>
      <c r="L399" s="67"/>
      <c r="M399" s="72"/>
      <c r="N399" s="10"/>
      <c r="O399" s="10"/>
      <c r="P399" s="10"/>
      <c r="Q399" s="10"/>
      <c r="R399" s="10"/>
      <c r="S399" s="10"/>
      <c r="T399" s="75"/>
      <c r="U399" s="72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t="s" s="203">
        <v>146</v>
      </c>
      <c r="AU399" t="s" s="203">
        <v>89</v>
      </c>
      <c r="AV399" t="s" s="57">
        <v>87</v>
      </c>
      <c r="AW399" t="s" s="57">
        <v>33</v>
      </c>
      <c r="AX399" t="s" s="57">
        <v>79</v>
      </c>
      <c r="AY399" t="s" s="203">
        <v>136</v>
      </c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2"/>
    </row>
    <row r="400" ht="12.95" customHeight="1">
      <c r="A400" s="13"/>
      <c r="B400" s="17"/>
      <c r="C400" s="63"/>
      <c r="D400" t="s" s="207">
        <v>146</v>
      </c>
      <c r="E400" s="208"/>
      <c r="F400" t="s" s="209">
        <v>665</v>
      </c>
      <c r="G400" s="63"/>
      <c r="H400" s="210">
        <v>1.6</v>
      </c>
      <c r="I400" s="63"/>
      <c r="J400" s="133"/>
      <c r="K400" s="134"/>
      <c r="L400" s="67"/>
      <c r="M400" s="72"/>
      <c r="N400" s="10"/>
      <c r="O400" s="10"/>
      <c r="P400" s="10"/>
      <c r="Q400" s="10"/>
      <c r="R400" s="10"/>
      <c r="S400" s="10"/>
      <c r="T400" s="75"/>
      <c r="U400" s="72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t="s" s="211">
        <v>146</v>
      </c>
      <c r="AU400" t="s" s="211">
        <v>89</v>
      </c>
      <c r="AV400" t="s" s="57">
        <v>89</v>
      </c>
      <c r="AW400" t="s" s="57">
        <v>33</v>
      </c>
      <c r="AX400" t="s" s="57">
        <v>87</v>
      </c>
      <c r="AY400" t="s" s="211">
        <v>136</v>
      </c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2"/>
    </row>
    <row r="401" ht="16.5" customHeight="1">
      <c r="A401" s="13"/>
      <c r="B401" s="67"/>
      <c r="C401" t="s" s="230">
        <v>666</v>
      </c>
      <c r="D401" t="s" s="230">
        <v>256</v>
      </c>
      <c r="E401" t="s" s="231">
        <v>667</v>
      </c>
      <c r="F401" t="s" s="231">
        <v>668</v>
      </c>
      <c r="G401" t="s" s="232">
        <v>159</v>
      </c>
      <c r="H401" s="233">
        <v>2</v>
      </c>
      <c r="I401" s="234">
        <v>1850</v>
      </c>
      <c r="J401" s="235">
        <f>ROUND(I401*H401,2)</f>
        <v>3700</v>
      </c>
      <c r="K401" s="243"/>
      <c r="L401" s="237"/>
      <c r="M401" s="238"/>
      <c r="N401" t="s" s="239">
        <v>44</v>
      </c>
      <c r="O401" s="10"/>
      <c r="P401" s="197">
        <f>O401*H401</f>
        <v>0</v>
      </c>
      <c r="Q401" s="197">
        <v>0.0062</v>
      </c>
      <c r="R401" s="197">
        <f>Q401*H401</f>
        <v>0.0124</v>
      </c>
      <c r="S401" s="197">
        <v>0</v>
      </c>
      <c r="T401" s="198">
        <f>S401*H401</f>
        <v>0</v>
      </c>
      <c r="U401" s="72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t="s" s="199">
        <v>260</v>
      </c>
      <c r="AS401" s="10"/>
      <c r="AT401" t="s" s="199">
        <v>256</v>
      </c>
      <c r="AU401" t="s" s="199">
        <v>89</v>
      </c>
      <c r="AV401" s="10"/>
      <c r="AW401" s="10"/>
      <c r="AX401" s="10"/>
      <c r="AY401" t="s" s="158">
        <v>136</v>
      </c>
      <c r="AZ401" s="10"/>
      <c r="BA401" s="10"/>
      <c r="BB401" s="10"/>
      <c r="BC401" s="10"/>
      <c r="BD401" s="10"/>
      <c r="BE401" s="53">
        <f>IF(N401="základní",J401,0)</f>
        <v>0</v>
      </c>
      <c r="BF401" s="53">
        <f>IF(N401="snížená",J401,0)</f>
        <v>3700</v>
      </c>
      <c r="BG401" s="53">
        <f>IF(N401="zákl. přenesená",J401,0)</f>
        <v>0</v>
      </c>
      <c r="BH401" s="53">
        <f>IF(N401="sníž. přenesená",J401,0)</f>
        <v>0</v>
      </c>
      <c r="BI401" s="53">
        <f>IF(N401="nulová",J401,0)</f>
        <v>0</v>
      </c>
      <c r="BJ401" t="s" s="158">
        <v>89</v>
      </c>
      <c r="BK401" s="53">
        <f>ROUND(I401*H401,2)</f>
        <v>3700</v>
      </c>
      <c r="BL401" t="s" s="158">
        <v>220</v>
      </c>
      <c r="BM401" t="s" s="199">
        <v>669</v>
      </c>
      <c r="BN401" s="12"/>
    </row>
    <row r="402" ht="12.95" customHeight="1">
      <c r="A402" s="13"/>
      <c r="B402" s="17"/>
      <c r="C402" s="70"/>
      <c r="D402" t="s" s="200">
        <v>146</v>
      </c>
      <c r="E402" s="240"/>
      <c r="F402" t="s" s="241">
        <v>89</v>
      </c>
      <c r="G402" s="70"/>
      <c r="H402" s="242">
        <v>2</v>
      </c>
      <c r="I402" s="70"/>
      <c r="J402" s="135"/>
      <c r="K402" s="136"/>
      <c r="L402" s="67"/>
      <c r="M402" s="72"/>
      <c r="N402" s="10"/>
      <c r="O402" s="10"/>
      <c r="P402" s="10"/>
      <c r="Q402" s="10"/>
      <c r="R402" s="10"/>
      <c r="S402" s="10"/>
      <c r="T402" s="75"/>
      <c r="U402" s="72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t="s" s="211">
        <v>146</v>
      </c>
      <c r="AU402" t="s" s="211">
        <v>89</v>
      </c>
      <c r="AV402" t="s" s="57">
        <v>89</v>
      </c>
      <c r="AW402" t="s" s="57">
        <v>33</v>
      </c>
      <c r="AX402" t="s" s="57">
        <v>87</v>
      </c>
      <c r="AY402" t="s" s="211">
        <v>136</v>
      </c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2"/>
    </row>
    <row r="403" ht="12.95" customHeight="1">
      <c r="A403" s="13"/>
      <c r="B403" s="17"/>
      <c r="C403" s="63"/>
      <c r="D403" t="s" s="207">
        <v>146</v>
      </c>
      <c r="E403" s="244"/>
      <c r="F403" t="s" s="245">
        <v>486</v>
      </c>
      <c r="G403" s="63"/>
      <c r="H403" s="244"/>
      <c r="I403" s="63"/>
      <c r="J403" s="133"/>
      <c r="K403" s="134"/>
      <c r="L403" s="67"/>
      <c r="M403" s="72"/>
      <c r="N403" s="10"/>
      <c r="O403" s="10"/>
      <c r="P403" s="10"/>
      <c r="Q403" s="10"/>
      <c r="R403" s="10"/>
      <c r="S403" s="10"/>
      <c r="T403" s="75"/>
      <c r="U403" s="72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t="s" s="203">
        <v>146</v>
      </c>
      <c r="AU403" t="s" s="203">
        <v>89</v>
      </c>
      <c r="AV403" t="s" s="57">
        <v>87</v>
      </c>
      <c r="AW403" t="s" s="57">
        <v>33</v>
      </c>
      <c r="AX403" t="s" s="57">
        <v>79</v>
      </c>
      <c r="AY403" t="s" s="203">
        <v>136</v>
      </c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2"/>
    </row>
    <row r="404" ht="16.5" customHeight="1">
      <c r="A404" s="13"/>
      <c r="B404" s="67"/>
      <c r="C404" t="s" s="230">
        <v>670</v>
      </c>
      <c r="D404" t="s" s="230">
        <v>256</v>
      </c>
      <c r="E404" t="s" s="231">
        <v>671</v>
      </c>
      <c r="F404" t="s" s="231">
        <v>672</v>
      </c>
      <c r="G404" t="s" s="232">
        <v>159</v>
      </c>
      <c r="H404" s="233">
        <v>8</v>
      </c>
      <c r="I404" s="234">
        <v>450</v>
      </c>
      <c r="J404" s="235">
        <f>ROUND(I404*H404,2)</f>
        <v>3600</v>
      </c>
      <c r="K404" t="s" s="236">
        <v>143</v>
      </c>
      <c r="L404" s="237"/>
      <c r="M404" s="238"/>
      <c r="N404" t="s" s="239">
        <v>44</v>
      </c>
      <c r="O404" s="10"/>
      <c r="P404" s="197">
        <f>O404*H404</f>
        <v>0</v>
      </c>
      <c r="Q404" s="197">
        <v>0.0003</v>
      </c>
      <c r="R404" s="197">
        <f>Q404*H404</f>
        <v>0.0024</v>
      </c>
      <c r="S404" s="197">
        <v>0</v>
      </c>
      <c r="T404" s="198">
        <f>S404*H404</f>
        <v>0</v>
      </c>
      <c r="U404" s="72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t="s" s="199">
        <v>260</v>
      </c>
      <c r="AS404" s="10"/>
      <c r="AT404" t="s" s="199">
        <v>256</v>
      </c>
      <c r="AU404" t="s" s="199">
        <v>89</v>
      </c>
      <c r="AV404" s="10"/>
      <c r="AW404" s="10"/>
      <c r="AX404" s="10"/>
      <c r="AY404" t="s" s="158">
        <v>136</v>
      </c>
      <c r="AZ404" s="10"/>
      <c r="BA404" s="10"/>
      <c r="BB404" s="10"/>
      <c r="BC404" s="10"/>
      <c r="BD404" s="10"/>
      <c r="BE404" s="53">
        <f>IF(N404="základní",J404,0)</f>
        <v>0</v>
      </c>
      <c r="BF404" s="53">
        <f>IF(N404="snížená",J404,0)</f>
        <v>3600</v>
      </c>
      <c r="BG404" s="53">
        <f>IF(N404="zákl. přenesená",J404,0)</f>
        <v>0</v>
      </c>
      <c r="BH404" s="53">
        <f>IF(N404="sníž. přenesená",J404,0)</f>
        <v>0</v>
      </c>
      <c r="BI404" s="53">
        <f>IF(N404="nulová",J404,0)</f>
        <v>0</v>
      </c>
      <c r="BJ404" t="s" s="158">
        <v>89</v>
      </c>
      <c r="BK404" s="53">
        <f>ROUND(I404*H404,2)</f>
        <v>3600</v>
      </c>
      <c r="BL404" t="s" s="158">
        <v>220</v>
      </c>
      <c r="BM404" t="s" s="199">
        <v>673</v>
      </c>
      <c r="BN404" s="12"/>
    </row>
    <row r="405" ht="12.95" customHeight="1">
      <c r="A405" s="13"/>
      <c r="B405" s="17"/>
      <c r="C405" s="162"/>
      <c r="D405" t="s" s="225">
        <v>146</v>
      </c>
      <c r="E405" s="226"/>
      <c r="F405" t="s" s="227">
        <v>535</v>
      </c>
      <c r="G405" s="162"/>
      <c r="H405" s="228">
        <v>8</v>
      </c>
      <c r="I405" s="162"/>
      <c r="J405" s="229"/>
      <c r="K405" s="214"/>
      <c r="L405" s="67"/>
      <c r="M405" s="72"/>
      <c r="N405" s="10"/>
      <c r="O405" s="10"/>
      <c r="P405" s="10"/>
      <c r="Q405" s="10"/>
      <c r="R405" s="10"/>
      <c r="S405" s="10"/>
      <c r="T405" s="75"/>
      <c r="U405" s="72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t="s" s="211">
        <v>146</v>
      </c>
      <c r="AU405" t="s" s="211">
        <v>89</v>
      </c>
      <c r="AV405" t="s" s="57">
        <v>89</v>
      </c>
      <c r="AW405" t="s" s="57">
        <v>33</v>
      </c>
      <c r="AX405" t="s" s="57">
        <v>87</v>
      </c>
      <c r="AY405" t="s" s="211">
        <v>136</v>
      </c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2"/>
    </row>
    <row r="406" ht="24" customHeight="1">
      <c r="A406" s="13"/>
      <c r="B406" s="67"/>
      <c r="C406" t="s" s="188">
        <v>674</v>
      </c>
      <c r="D406" t="s" s="188">
        <v>139</v>
      </c>
      <c r="E406" t="s" s="189">
        <v>675</v>
      </c>
      <c r="F406" t="s" s="189">
        <v>676</v>
      </c>
      <c r="G406" t="s" s="190">
        <v>211</v>
      </c>
      <c r="H406" s="191">
        <v>0.015</v>
      </c>
      <c r="I406" s="192">
        <v>1360</v>
      </c>
      <c r="J406" s="193">
        <f>ROUND(I406*H406,2)</f>
        <v>20.4</v>
      </c>
      <c r="K406" t="s" s="194">
        <v>143</v>
      </c>
      <c r="L406" s="67"/>
      <c r="M406" s="195"/>
      <c r="N406" t="s" s="196">
        <v>44</v>
      </c>
      <c r="O406" s="10"/>
      <c r="P406" s="197">
        <f>O406*H406</f>
        <v>0</v>
      </c>
      <c r="Q406" s="197">
        <v>0</v>
      </c>
      <c r="R406" s="197">
        <f>Q406*H406</f>
        <v>0</v>
      </c>
      <c r="S406" s="197">
        <v>0</v>
      </c>
      <c r="T406" s="198">
        <f>S406*H406</f>
        <v>0</v>
      </c>
      <c r="U406" s="72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t="s" s="199">
        <v>220</v>
      </c>
      <c r="AS406" s="10"/>
      <c r="AT406" t="s" s="199">
        <v>139</v>
      </c>
      <c r="AU406" t="s" s="199">
        <v>89</v>
      </c>
      <c r="AV406" s="10"/>
      <c r="AW406" s="10"/>
      <c r="AX406" s="10"/>
      <c r="AY406" t="s" s="158">
        <v>136</v>
      </c>
      <c r="AZ406" s="10"/>
      <c r="BA406" s="10"/>
      <c r="BB406" s="10"/>
      <c r="BC406" s="10"/>
      <c r="BD406" s="10"/>
      <c r="BE406" s="53">
        <f>IF(N406="základní",J406,0)</f>
        <v>0</v>
      </c>
      <c r="BF406" s="53">
        <f>IF(N406="snížená",J406,0)</f>
        <v>20.4</v>
      </c>
      <c r="BG406" s="53">
        <f>IF(N406="zákl. přenesená",J406,0)</f>
        <v>0</v>
      </c>
      <c r="BH406" s="53">
        <f>IF(N406="sníž. přenesená",J406,0)</f>
        <v>0</v>
      </c>
      <c r="BI406" s="53">
        <f>IF(N406="nulová",J406,0)</f>
        <v>0</v>
      </c>
      <c r="BJ406" t="s" s="158">
        <v>89</v>
      </c>
      <c r="BK406" s="53">
        <f>ROUND(I406*H406,2)</f>
        <v>20.4</v>
      </c>
      <c r="BL406" t="s" s="158">
        <v>220</v>
      </c>
      <c r="BM406" t="s" s="199">
        <v>677</v>
      </c>
      <c r="BN406" s="12"/>
    </row>
    <row r="407" ht="24" customHeight="1">
      <c r="A407" s="13"/>
      <c r="B407" s="67"/>
      <c r="C407" t="s" s="188">
        <v>678</v>
      </c>
      <c r="D407" t="s" s="188">
        <v>139</v>
      </c>
      <c r="E407" t="s" s="189">
        <v>679</v>
      </c>
      <c r="F407" t="s" s="189">
        <v>680</v>
      </c>
      <c r="G407" t="s" s="190">
        <v>211</v>
      </c>
      <c r="H407" s="191">
        <v>0.015</v>
      </c>
      <c r="I407" s="192">
        <v>508</v>
      </c>
      <c r="J407" s="193">
        <f>ROUND(I407*H407,2)</f>
        <v>7.62</v>
      </c>
      <c r="K407" t="s" s="194">
        <v>143</v>
      </c>
      <c r="L407" s="67"/>
      <c r="M407" s="195"/>
      <c r="N407" t="s" s="196">
        <v>44</v>
      </c>
      <c r="O407" s="10"/>
      <c r="P407" s="197">
        <f>O407*H407</f>
        <v>0</v>
      </c>
      <c r="Q407" s="197">
        <v>0</v>
      </c>
      <c r="R407" s="197">
        <f>Q407*H407</f>
        <v>0</v>
      </c>
      <c r="S407" s="197">
        <v>0</v>
      </c>
      <c r="T407" s="198">
        <f>S407*H407</f>
        <v>0</v>
      </c>
      <c r="U407" s="72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t="s" s="199">
        <v>220</v>
      </c>
      <c r="AS407" s="10"/>
      <c r="AT407" t="s" s="199">
        <v>139</v>
      </c>
      <c r="AU407" t="s" s="199">
        <v>89</v>
      </c>
      <c r="AV407" s="10"/>
      <c r="AW407" s="10"/>
      <c r="AX407" s="10"/>
      <c r="AY407" t="s" s="158">
        <v>136</v>
      </c>
      <c r="AZ407" s="10"/>
      <c r="BA407" s="10"/>
      <c r="BB407" s="10"/>
      <c r="BC407" s="10"/>
      <c r="BD407" s="10"/>
      <c r="BE407" s="53">
        <f>IF(N407="základní",J407,0)</f>
        <v>0</v>
      </c>
      <c r="BF407" s="53">
        <f>IF(N407="snížená",J407,0)</f>
        <v>7.62</v>
      </c>
      <c r="BG407" s="53">
        <f>IF(N407="zákl. přenesená",J407,0)</f>
        <v>0</v>
      </c>
      <c r="BH407" s="53">
        <f>IF(N407="sníž. přenesená",J407,0)</f>
        <v>0</v>
      </c>
      <c r="BI407" s="53">
        <f>IF(N407="nulová",J407,0)</f>
        <v>0</v>
      </c>
      <c r="BJ407" t="s" s="158">
        <v>89</v>
      </c>
      <c r="BK407" s="53">
        <f>ROUND(I407*H407,2)</f>
        <v>7.62</v>
      </c>
      <c r="BL407" t="s" s="158">
        <v>220</v>
      </c>
      <c r="BM407" t="s" s="199">
        <v>681</v>
      </c>
      <c r="BN407" s="12"/>
    </row>
    <row r="408" ht="22.9" customHeight="1">
      <c r="A408" s="13"/>
      <c r="B408" s="17"/>
      <c r="C408" s="162"/>
      <c r="D408" t="s" s="212">
        <v>78</v>
      </c>
      <c r="E408" t="s" s="161">
        <v>682</v>
      </c>
      <c r="F408" t="s" s="161">
        <v>683</v>
      </c>
      <c r="G408" s="162"/>
      <c r="H408" s="162"/>
      <c r="I408" s="162"/>
      <c r="J408" s="213">
        <f>BK408</f>
        <v>7100.67</v>
      </c>
      <c r="K408" s="214"/>
      <c r="L408" s="67"/>
      <c r="M408" s="72"/>
      <c r="N408" s="10"/>
      <c r="O408" s="10"/>
      <c r="P408" s="181">
        <f>SUM(P409:P423)</f>
        <v>0</v>
      </c>
      <c r="Q408" s="10"/>
      <c r="R408" s="181">
        <f>SUM(R409:R423)</f>
        <v>0.0251478</v>
      </c>
      <c r="S408" s="10"/>
      <c r="T408" s="182">
        <f>SUM(T409:T423)</f>
        <v>0</v>
      </c>
      <c r="U408" s="72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t="s" s="178">
        <v>89</v>
      </c>
      <c r="AS408" s="10"/>
      <c r="AT408" t="s" s="183">
        <v>78</v>
      </c>
      <c r="AU408" t="s" s="183">
        <v>87</v>
      </c>
      <c r="AV408" s="10"/>
      <c r="AW408" s="10"/>
      <c r="AX408" s="10"/>
      <c r="AY408" t="s" s="178">
        <v>136</v>
      </c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84">
        <f>SUM(BK409:BK423)</f>
        <v>7100.67</v>
      </c>
      <c r="BL408" s="10"/>
      <c r="BM408" s="10"/>
      <c r="BN408" s="12"/>
    </row>
    <row r="409" ht="24" customHeight="1">
      <c r="A409" s="13"/>
      <c r="B409" s="67"/>
      <c r="C409" t="s" s="188">
        <v>684</v>
      </c>
      <c r="D409" t="s" s="188">
        <v>139</v>
      </c>
      <c r="E409" t="s" s="189">
        <v>685</v>
      </c>
      <c r="F409" t="s" s="189">
        <v>686</v>
      </c>
      <c r="G409" t="s" s="190">
        <v>152</v>
      </c>
      <c r="H409" s="191">
        <v>93.14</v>
      </c>
      <c r="I409" s="192">
        <v>59.8</v>
      </c>
      <c r="J409" s="193">
        <f>ROUND(I409*H409,2)</f>
        <v>5569.77</v>
      </c>
      <c r="K409" t="s" s="194">
        <v>143</v>
      </c>
      <c r="L409" s="67"/>
      <c r="M409" s="195"/>
      <c r="N409" t="s" s="196">
        <v>44</v>
      </c>
      <c r="O409" s="10"/>
      <c r="P409" s="197">
        <f>O409*H409</f>
        <v>0</v>
      </c>
      <c r="Q409" s="197">
        <v>0.00027</v>
      </c>
      <c r="R409" s="197">
        <f>Q409*H409</f>
        <v>0.0251478</v>
      </c>
      <c r="S409" s="197">
        <v>0</v>
      </c>
      <c r="T409" s="198">
        <f>S409*H409</f>
        <v>0</v>
      </c>
      <c r="U409" s="72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t="s" s="199">
        <v>220</v>
      </c>
      <c r="AS409" s="10"/>
      <c r="AT409" t="s" s="199">
        <v>139</v>
      </c>
      <c r="AU409" t="s" s="199">
        <v>89</v>
      </c>
      <c r="AV409" s="10"/>
      <c r="AW409" s="10"/>
      <c r="AX409" s="10"/>
      <c r="AY409" t="s" s="158">
        <v>136</v>
      </c>
      <c r="AZ409" s="10"/>
      <c r="BA409" s="10"/>
      <c r="BB409" s="10"/>
      <c r="BC409" s="10"/>
      <c r="BD409" s="10"/>
      <c r="BE409" s="53">
        <f>IF(N409="základní",J409,0)</f>
        <v>0</v>
      </c>
      <c r="BF409" s="53">
        <f>IF(N409="snížená",J409,0)</f>
        <v>5569.77</v>
      </c>
      <c r="BG409" s="53">
        <f>IF(N409="zákl. přenesená",J409,0)</f>
        <v>0</v>
      </c>
      <c r="BH409" s="53">
        <f>IF(N409="sníž. přenesená",J409,0)</f>
        <v>0</v>
      </c>
      <c r="BI409" s="53">
        <f>IF(N409="nulová",J409,0)</f>
        <v>0</v>
      </c>
      <c r="BJ409" t="s" s="158">
        <v>89</v>
      </c>
      <c r="BK409" s="53">
        <f>ROUND(I409*H409,2)</f>
        <v>5569.77</v>
      </c>
      <c r="BL409" t="s" s="158">
        <v>220</v>
      </c>
      <c r="BM409" t="s" s="199">
        <v>687</v>
      </c>
      <c r="BN409" s="12"/>
    </row>
    <row r="410" ht="12.95" customHeight="1">
      <c r="A410" s="13"/>
      <c r="B410" s="17"/>
      <c r="C410" s="70"/>
      <c r="D410" t="s" s="200">
        <v>146</v>
      </c>
      <c r="E410" s="201"/>
      <c r="F410" t="s" s="202">
        <v>302</v>
      </c>
      <c r="G410" s="70"/>
      <c r="H410" s="201"/>
      <c r="I410" s="70"/>
      <c r="J410" s="135"/>
      <c r="K410" s="136"/>
      <c r="L410" s="67"/>
      <c r="M410" s="72"/>
      <c r="N410" s="10"/>
      <c r="O410" s="10"/>
      <c r="P410" s="10"/>
      <c r="Q410" s="10"/>
      <c r="R410" s="10"/>
      <c r="S410" s="10"/>
      <c r="T410" s="75"/>
      <c r="U410" s="72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t="s" s="203">
        <v>146</v>
      </c>
      <c r="AU410" t="s" s="203">
        <v>89</v>
      </c>
      <c r="AV410" t="s" s="57">
        <v>87</v>
      </c>
      <c r="AW410" t="s" s="57">
        <v>33</v>
      </c>
      <c r="AX410" t="s" s="57">
        <v>79</v>
      </c>
      <c r="AY410" t="s" s="203">
        <v>136</v>
      </c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2"/>
    </row>
    <row r="411" ht="12.95" customHeight="1">
      <c r="A411" s="13"/>
      <c r="B411" s="17"/>
      <c r="C411" s="10"/>
      <c r="D411" t="s" s="204">
        <v>146</v>
      </c>
      <c r="E411" s="205"/>
      <c r="F411" t="s" s="206">
        <v>303</v>
      </c>
      <c r="G411" s="10"/>
      <c r="H411" s="205"/>
      <c r="I411" s="10"/>
      <c r="J411" s="19"/>
      <c r="K411" s="125"/>
      <c r="L411" s="67"/>
      <c r="M411" s="72"/>
      <c r="N411" s="10"/>
      <c r="O411" s="10"/>
      <c r="P411" s="10"/>
      <c r="Q411" s="10"/>
      <c r="R411" s="10"/>
      <c r="S411" s="10"/>
      <c r="T411" s="75"/>
      <c r="U411" s="72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t="s" s="203">
        <v>146</v>
      </c>
      <c r="AU411" t="s" s="203">
        <v>89</v>
      </c>
      <c r="AV411" t="s" s="57">
        <v>87</v>
      </c>
      <c r="AW411" t="s" s="57">
        <v>33</v>
      </c>
      <c r="AX411" t="s" s="57">
        <v>79</v>
      </c>
      <c r="AY411" t="s" s="203">
        <v>136</v>
      </c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2"/>
    </row>
    <row r="412" ht="12.95" customHeight="1">
      <c r="A412" s="13"/>
      <c r="B412" s="17"/>
      <c r="C412" s="10"/>
      <c r="D412" t="s" s="204">
        <v>146</v>
      </c>
      <c r="E412" s="215"/>
      <c r="F412" t="s" s="216">
        <v>688</v>
      </c>
      <c r="G412" s="10"/>
      <c r="H412" s="217">
        <v>19.2</v>
      </c>
      <c r="I412" s="10"/>
      <c r="J412" s="19"/>
      <c r="K412" s="125"/>
      <c r="L412" s="67"/>
      <c r="M412" s="72"/>
      <c r="N412" s="10"/>
      <c r="O412" s="10"/>
      <c r="P412" s="10"/>
      <c r="Q412" s="10"/>
      <c r="R412" s="10"/>
      <c r="S412" s="10"/>
      <c r="T412" s="75"/>
      <c r="U412" s="72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t="s" s="211">
        <v>146</v>
      </c>
      <c r="AU412" t="s" s="211">
        <v>89</v>
      </c>
      <c r="AV412" t="s" s="57">
        <v>89</v>
      </c>
      <c r="AW412" t="s" s="57">
        <v>33</v>
      </c>
      <c r="AX412" t="s" s="57">
        <v>79</v>
      </c>
      <c r="AY412" t="s" s="211">
        <v>136</v>
      </c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2"/>
    </row>
    <row r="413" ht="12.95" customHeight="1">
      <c r="A413" s="13"/>
      <c r="B413" s="17"/>
      <c r="C413" s="10"/>
      <c r="D413" t="s" s="204">
        <v>146</v>
      </c>
      <c r="E413" s="215"/>
      <c r="F413" t="s" s="216">
        <v>689</v>
      </c>
      <c r="G413" s="10"/>
      <c r="H413" s="217">
        <v>51.48</v>
      </c>
      <c r="I413" s="10"/>
      <c r="J413" s="19"/>
      <c r="K413" s="125"/>
      <c r="L413" s="67"/>
      <c r="M413" s="72"/>
      <c r="N413" s="10"/>
      <c r="O413" s="10"/>
      <c r="P413" s="10"/>
      <c r="Q413" s="10"/>
      <c r="R413" s="10"/>
      <c r="S413" s="10"/>
      <c r="T413" s="75"/>
      <c r="U413" s="72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t="s" s="211">
        <v>146</v>
      </c>
      <c r="AU413" t="s" s="211">
        <v>89</v>
      </c>
      <c r="AV413" t="s" s="57">
        <v>89</v>
      </c>
      <c r="AW413" t="s" s="57">
        <v>33</v>
      </c>
      <c r="AX413" t="s" s="57">
        <v>79</v>
      </c>
      <c r="AY413" t="s" s="211">
        <v>136</v>
      </c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2"/>
    </row>
    <row r="414" ht="12.95" customHeight="1">
      <c r="A414" s="13"/>
      <c r="B414" s="17"/>
      <c r="C414" s="10"/>
      <c r="D414" t="s" s="204">
        <v>146</v>
      </c>
      <c r="E414" s="215"/>
      <c r="F414" t="s" s="216">
        <v>690</v>
      </c>
      <c r="G414" s="10"/>
      <c r="H414" s="217">
        <v>2.46</v>
      </c>
      <c r="I414" s="10"/>
      <c r="J414" s="19"/>
      <c r="K414" s="125"/>
      <c r="L414" s="67"/>
      <c r="M414" s="72"/>
      <c r="N414" s="10"/>
      <c r="O414" s="10"/>
      <c r="P414" s="10"/>
      <c r="Q414" s="10"/>
      <c r="R414" s="10"/>
      <c r="S414" s="10"/>
      <c r="T414" s="75"/>
      <c r="U414" s="72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t="s" s="211">
        <v>146</v>
      </c>
      <c r="AU414" t="s" s="211">
        <v>89</v>
      </c>
      <c r="AV414" t="s" s="57">
        <v>89</v>
      </c>
      <c r="AW414" t="s" s="57">
        <v>33</v>
      </c>
      <c r="AX414" t="s" s="57">
        <v>79</v>
      </c>
      <c r="AY414" t="s" s="211">
        <v>136</v>
      </c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2"/>
    </row>
    <row r="415" ht="12.95" customHeight="1">
      <c r="A415" s="13"/>
      <c r="B415" s="17"/>
      <c r="C415" s="10"/>
      <c r="D415" t="s" s="204">
        <v>146</v>
      </c>
      <c r="E415" s="205"/>
      <c r="F415" t="s" s="206">
        <v>691</v>
      </c>
      <c r="G415" s="10"/>
      <c r="H415" s="205"/>
      <c r="I415" s="10"/>
      <c r="J415" s="19"/>
      <c r="K415" s="125"/>
      <c r="L415" s="67"/>
      <c r="M415" s="72"/>
      <c r="N415" s="10"/>
      <c r="O415" s="10"/>
      <c r="P415" s="10"/>
      <c r="Q415" s="10"/>
      <c r="R415" s="10"/>
      <c r="S415" s="10"/>
      <c r="T415" s="75"/>
      <c r="U415" s="72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t="s" s="203">
        <v>146</v>
      </c>
      <c r="AU415" t="s" s="203">
        <v>89</v>
      </c>
      <c r="AV415" t="s" s="57">
        <v>87</v>
      </c>
      <c r="AW415" t="s" s="57">
        <v>33</v>
      </c>
      <c r="AX415" t="s" s="57">
        <v>79</v>
      </c>
      <c r="AY415" t="s" s="203">
        <v>136</v>
      </c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2"/>
    </row>
    <row r="416" ht="12.95" customHeight="1">
      <c r="A416" s="13"/>
      <c r="B416" s="17"/>
      <c r="C416" s="10"/>
      <c r="D416" t="s" s="204">
        <v>146</v>
      </c>
      <c r="E416" s="205"/>
      <c r="F416" t="s" s="206">
        <v>692</v>
      </c>
      <c r="G416" s="10"/>
      <c r="H416" s="205"/>
      <c r="I416" s="10"/>
      <c r="J416" s="19"/>
      <c r="K416" s="125"/>
      <c r="L416" s="67"/>
      <c r="M416" s="72"/>
      <c r="N416" s="10"/>
      <c r="O416" s="10"/>
      <c r="P416" s="10"/>
      <c r="Q416" s="10"/>
      <c r="R416" s="10"/>
      <c r="S416" s="10"/>
      <c r="T416" s="75"/>
      <c r="U416" s="72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t="s" s="203">
        <v>146</v>
      </c>
      <c r="AU416" t="s" s="203">
        <v>89</v>
      </c>
      <c r="AV416" t="s" s="57">
        <v>87</v>
      </c>
      <c r="AW416" t="s" s="57">
        <v>33</v>
      </c>
      <c r="AX416" t="s" s="57">
        <v>79</v>
      </c>
      <c r="AY416" t="s" s="203">
        <v>136</v>
      </c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2"/>
    </row>
    <row r="417" ht="12.95" customHeight="1">
      <c r="A417" s="13"/>
      <c r="B417" s="17"/>
      <c r="C417" s="10"/>
      <c r="D417" t="s" s="204">
        <v>146</v>
      </c>
      <c r="E417" s="215"/>
      <c r="F417" t="s" s="216">
        <v>693</v>
      </c>
      <c r="G417" s="10"/>
      <c r="H417" s="217">
        <v>20</v>
      </c>
      <c r="I417" s="10"/>
      <c r="J417" s="19"/>
      <c r="K417" s="125"/>
      <c r="L417" s="67"/>
      <c r="M417" s="72"/>
      <c r="N417" s="10"/>
      <c r="O417" s="10"/>
      <c r="P417" s="10"/>
      <c r="Q417" s="10"/>
      <c r="R417" s="10"/>
      <c r="S417" s="10"/>
      <c r="T417" s="75"/>
      <c r="U417" s="72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t="s" s="211">
        <v>146</v>
      </c>
      <c r="AU417" t="s" s="211">
        <v>89</v>
      </c>
      <c r="AV417" t="s" s="57">
        <v>89</v>
      </c>
      <c r="AW417" t="s" s="57">
        <v>33</v>
      </c>
      <c r="AX417" t="s" s="57">
        <v>79</v>
      </c>
      <c r="AY417" t="s" s="211">
        <v>136</v>
      </c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2"/>
    </row>
    <row r="418" ht="12.95" customHeight="1">
      <c r="A418" s="13"/>
      <c r="B418" s="17"/>
      <c r="C418" s="63"/>
      <c r="D418" t="s" s="207">
        <v>146</v>
      </c>
      <c r="E418" s="218"/>
      <c r="F418" t="s" s="219">
        <v>183</v>
      </c>
      <c r="G418" s="63"/>
      <c r="H418" s="210">
        <v>93.13999999999999</v>
      </c>
      <c r="I418" s="63"/>
      <c r="J418" s="133"/>
      <c r="K418" s="134"/>
      <c r="L418" s="67"/>
      <c r="M418" s="72"/>
      <c r="N418" s="10"/>
      <c r="O418" s="10"/>
      <c r="P418" s="10"/>
      <c r="Q418" s="10"/>
      <c r="R418" s="10"/>
      <c r="S418" s="10"/>
      <c r="T418" s="75"/>
      <c r="U418" s="72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t="s" s="220">
        <v>146</v>
      </c>
      <c r="AU418" t="s" s="220">
        <v>89</v>
      </c>
      <c r="AV418" t="s" s="57">
        <v>144</v>
      </c>
      <c r="AW418" t="s" s="57">
        <v>33</v>
      </c>
      <c r="AX418" t="s" s="57">
        <v>87</v>
      </c>
      <c r="AY418" t="s" s="220">
        <v>136</v>
      </c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2"/>
    </row>
    <row r="419" ht="16.5" customHeight="1">
      <c r="A419" s="13"/>
      <c r="B419" s="67"/>
      <c r="C419" t="s" s="188">
        <v>694</v>
      </c>
      <c r="D419" t="s" s="188">
        <v>139</v>
      </c>
      <c r="E419" t="s" s="189">
        <v>695</v>
      </c>
      <c r="F419" t="s" s="189">
        <v>696</v>
      </c>
      <c r="G419" t="s" s="190">
        <v>152</v>
      </c>
      <c r="H419" s="191">
        <v>108</v>
      </c>
      <c r="I419" s="192">
        <v>4.83</v>
      </c>
      <c r="J419" s="193">
        <f>ROUND(I419*H419,2)</f>
        <v>521.64</v>
      </c>
      <c r="K419" t="s" s="194">
        <v>143</v>
      </c>
      <c r="L419" s="67"/>
      <c r="M419" s="195"/>
      <c r="N419" t="s" s="196">
        <v>44</v>
      </c>
      <c r="O419" s="10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72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t="s" s="199">
        <v>220</v>
      </c>
      <c r="AS419" s="10"/>
      <c r="AT419" t="s" s="199">
        <v>139</v>
      </c>
      <c r="AU419" t="s" s="199">
        <v>89</v>
      </c>
      <c r="AV419" s="10"/>
      <c r="AW419" s="10"/>
      <c r="AX419" s="10"/>
      <c r="AY419" t="s" s="158">
        <v>136</v>
      </c>
      <c r="AZ419" s="10"/>
      <c r="BA419" s="10"/>
      <c r="BB419" s="10"/>
      <c r="BC419" s="10"/>
      <c r="BD419" s="10"/>
      <c r="BE419" s="53">
        <f>IF(N419="základní",J419,0)</f>
        <v>0</v>
      </c>
      <c r="BF419" s="53">
        <f>IF(N419="snížená",J419,0)</f>
        <v>521.64</v>
      </c>
      <c r="BG419" s="53">
        <f>IF(N419="zákl. přenesená",J419,0)</f>
        <v>0</v>
      </c>
      <c r="BH419" s="53">
        <f>IF(N419="sníž. přenesená",J419,0)</f>
        <v>0</v>
      </c>
      <c r="BI419" s="53">
        <f>IF(N419="nulová",J419,0)</f>
        <v>0</v>
      </c>
      <c r="BJ419" t="s" s="158">
        <v>89</v>
      </c>
      <c r="BK419" s="53">
        <f>ROUND(I419*H419,2)</f>
        <v>521.64</v>
      </c>
      <c r="BL419" t="s" s="158">
        <v>220</v>
      </c>
      <c r="BM419" t="s" s="199">
        <v>697</v>
      </c>
      <c r="BN419" s="12"/>
    </row>
    <row r="420" ht="12.95" customHeight="1">
      <c r="A420" s="13"/>
      <c r="B420" s="17"/>
      <c r="C420" s="162"/>
      <c r="D420" t="s" s="225">
        <v>146</v>
      </c>
      <c r="E420" s="226"/>
      <c r="F420" t="s" s="227">
        <v>190</v>
      </c>
      <c r="G420" s="162"/>
      <c r="H420" s="228">
        <v>108</v>
      </c>
      <c r="I420" s="162"/>
      <c r="J420" s="229"/>
      <c r="K420" s="214"/>
      <c r="L420" s="67"/>
      <c r="M420" s="72"/>
      <c r="N420" s="10"/>
      <c r="O420" s="10"/>
      <c r="P420" s="10"/>
      <c r="Q420" s="10"/>
      <c r="R420" s="10"/>
      <c r="S420" s="10"/>
      <c r="T420" s="75"/>
      <c r="U420" s="72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t="s" s="211">
        <v>146</v>
      </c>
      <c r="AU420" t="s" s="211">
        <v>89</v>
      </c>
      <c r="AV420" t="s" s="57">
        <v>89</v>
      </c>
      <c r="AW420" t="s" s="57">
        <v>33</v>
      </c>
      <c r="AX420" t="s" s="57">
        <v>87</v>
      </c>
      <c r="AY420" t="s" s="211">
        <v>136</v>
      </c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2"/>
    </row>
    <row r="421" ht="16.5" customHeight="1">
      <c r="A421" s="13"/>
      <c r="B421" s="67"/>
      <c r="C421" t="s" s="230">
        <v>698</v>
      </c>
      <c r="D421" t="s" s="230">
        <v>256</v>
      </c>
      <c r="E421" t="s" s="231">
        <v>699</v>
      </c>
      <c r="F421" t="s" s="231">
        <v>700</v>
      </c>
      <c r="G421" t="s" s="232">
        <v>152</v>
      </c>
      <c r="H421" s="233">
        <v>113.4</v>
      </c>
      <c r="I421" s="234">
        <v>8.9</v>
      </c>
      <c r="J421" s="235">
        <f>ROUND(I421*H421,2)</f>
        <v>1009.26</v>
      </c>
      <c r="K421" t="s" s="236">
        <v>143</v>
      </c>
      <c r="L421" s="237"/>
      <c r="M421" s="238"/>
      <c r="N421" t="s" s="239">
        <v>44</v>
      </c>
      <c r="O421" s="10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U421" s="72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t="s" s="199">
        <v>260</v>
      </c>
      <c r="AS421" s="10"/>
      <c r="AT421" t="s" s="199">
        <v>256</v>
      </c>
      <c r="AU421" t="s" s="199">
        <v>89</v>
      </c>
      <c r="AV421" s="10"/>
      <c r="AW421" s="10"/>
      <c r="AX421" s="10"/>
      <c r="AY421" t="s" s="158">
        <v>136</v>
      </c>
      <c r="AZ421" s="10"/>
      <c r="BA421" s="10"/>
      <c r="BB421" s="10"/>
      <c r="BC421" s="10"/>
      <c r="BD421" s="10"/>
      <c r="BE421" s="53">
        <f>IF(N421="základní",J421,0)</f>
        <v>0</v>
      </c>
      <c r="BF421" s="53">
        <f>IF(N421="snížená",J421,0)</f>
        <v>1009.26</v>
      </c>
      <c r="BG421" s="53">
        <f>IF(N421="zákl. přenesená",J421,0)</f>
        <v>0</v>
      </c>
      <c r="BH421" s="53">
        <f>IF(N421="sníž. přenesená",J421,0)</f>
        <v>0</v>
      </c>
      <c r="BI421" s="53">
        <f>IF(N421="nulová",J421,0)</f>
        <v>0</v>
      </c>
      <c r="BJ421" t="s" s="158">
        <v>89</v>
      </c>
      <c r="BK421" s="53">
        <f>ROUND(I421*H421,2)</f>
        <v>1009.26</v>
      </c>
      <c r="BL421" t="s" s="158">
        <v>220</v>
      </c>
      <c r="BM421" t="s" s="199">
        <v>701</v>
      </c>
      <c r="BN421" s="12"/>
    </row>
    <row r="422" ht="12.95" customHeight="1">
      <c r="A422" s="13"/>
      <c r="B422" s="17"/>
      <c r="C422" s="70"/>
      <c r="D422" t="s" s="200">
        <v>146</v>
      </c>
      <c r="E422" s="240"/>
      <c r="F422" t="s" s="241">
        <v>694</v>
      </c>
      <c r="G422" s="70"/>
      <c r="H422" s="242">
        <v>108</v>
      </c>
      <c r="I422" s="70"/>
      <c r="J422" s="135"/>
      <c r="K422" s="136"/>
      <c r="L422" s="67"/>
      <c r="M422" s="72"/>
      <c r="N422" s="10"/>
      <c r="O422" s="10"/>
      <c r="P422" s="10"/>
      <c r="Q422" s="10"/>
      <c r="R422" s="10"/>
      <c r="S422" s="10"/>
      <c r="T422" s="75"/>
      <c r="U422" s="72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t="s" s="211">
        <v>146</v>
      </c>
      <c r="AU422" t="s" s="211">
        <v>89</v>
      </c>
      <c r="AV422" t="s" s="57">
        <v>89</v>
      </c>
      <c r="AW422" t="s" s="57">
        <v>33</v>
      </c>
      <c r="AX422" t="s" s="57">
        <v>79</v>
      </c>
      <c r="AY422" t="s" s="211">
        <v>136</v>
      </c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2"/>
    </row>
    <row r="423" ht="12.95" customHeight="1">
      <c r="A423" s="13"/>
      <c r="B423" s="17"/>
      <c r="C423" s="10"/>
      <c r="D423" t="s" s="204">
        <v>146</v>
      </c>
      <c r="E423" s="215"/>
      <c r="F423" t="s" s="216">
        <v>702</v>
      </c>
      <c r="G423" s="10"/>
      <c r="H423" s="217">
        <v>113.4</v>
      </c>
      <c r="I423" s="10"/>
      <c r="J423" s="19"/>
      <c r="K423" s="125"/>
      <c r="L423" s="67"/>
      <c r="M423" s="72"/>
      <c r="N423" s="10"/>
      <c r="O423" s="10"/>
      <c r="P423" s="10"/>
      <c r="Q423" s="10"/>
      <c r="R423" s="10"/>
      <c r="S423" s="10"/>
      <c r="T423" s="75"/>
      <c r="U423" s="72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t="s" s="211">
        <v>146</v>
      </c>
      <c r="AU423" t="s" s="211">
        <v>89</v>
      </c>
      <c r="AV423" t="s" s="57">
        <v>89</v>
      </c>
      <c r="AW423" t="s" s="57">
        <v>33</v>
      </c>
      <c r="AX423" t="s" s="57">
        <v>87</v>
      </c>
      <c r="AY423" t="s" s="211">
        <v>136</v>
      </c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2"/>
    </row>
    <row r="424" ht="25.9" customHeight="1">
      <c r="A424" s="13"/>
      <c r="B424" s="17"/>
      <c r="C424" s="10"/>
      <c r="D424" t="s" s="178">
        <v>78</v>
      </c>
      <c r="E424" t="s" s="179">
        <v>256</v>
      </c>
      <c r="F424" t="s" s="179">
        <v>703</v>
      </c>
      <c r="G424" s="10"/>
      <c r="H424" s="10"/>
      <c r="I424" s="10"/>
      <c r="J424" s="180">
        <f>BK424</f>
        <v>64380</v>
      </c>
      <c r="K424" s="125"/>
      <c r="L424" s="67"/>
      <c r="M424" s="72"/>
      <c r="N424" s="10"/>
      <c r="O424" s="10"/>
      <c r="P424" s="181">
        <f>P425</f>
        <v>0</v>
      </c>
      <c r="Q424" s="10"/>
      <c r="R424" s="181">
        <f>R425</f>
        <v>0</v>
      </c>
      <c r="S424" s="10"/>
      <c r="T424" s="182">
        <f>T425</f>
        <v>0</v>
      </c>
      <c r="U424" s="72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t="s" s="178">
        <v>156</v>
      </c>
      <c r="AS424" s="10"/>
      <c r="AT424" t="s" s="183">
        <v>78</v>
      </c>
      <c r="AU424" t="s" s="183">
        <v>79</v>
      </c>
      <c r="AV424" s="10"/>
      <c r="AW424" s="10"/>
      <c r="AX424" s="10"/>
      <c r="AY424" t="s" s="178">
        <v>136</v>
      </c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84">
        <f>BK425</f>
        <v>64380</v>
      </c>
      <c r="BL424" s="10"/>
      <c r="BM424" s="10"/>
      <c r="BN424" s="12"/>
    </row>
    <row r="425" ht="22.9" customHeight="1">
      <c r="A425" s="13"/>
      <c r="B425" s="17"/>
      <c r="C425" s="63"/>
      <c r="D425" t="s" s="185">
        <v>78</v>
      </c>
      <c r="E425" t="s" s="186">
        <v>704</v>
      </c>
      <c r="F425" t="s" s="186">
        <v>705</v>
      </c>
      <c r="G425" s="63"/>
      <c r="H425" s="63"/>
      <c r="I425" s="63"/>
      <c r="J425" s="187">
        <f>BK425</f>
        <v>64380</v>
      </c>
      <c r="K425" s="134"/>
      <c r="L425" s="67"/>
      <c r="M425" s="72"/>
      <c r="N425" s="10"/>
      <c r="O425" s="10"/>
      <c r="P425" s="181">
        <f>SUM(P426:P434)</f>
        <v>0</v>
      </c>
      <c r="Q425" s="10"/>
      <c r="R425" s="181">
        <f>SUM(R426:R434)</f>
        <v>0</v>
      </c>
      <c r="S425" s="10"/>
      <c r="T425" s="182">
        <f>SUM(T426:T434)</f>
        <v>0</v>
      </c>
      <c r="U425" s="72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t="s" s="178">
        <v>156</v>
      </c>
      <c r="AS425" s="10"/>
      <c r="AT425" t="s" s="183">
        <v>78</v>
      </c>
      <c r="AU425" t="s" s="183">
        <v>87</v>
      </c>
      <c r="AV425" s="10"/>
      <c r="AW425" s="10"/>
      <c r="AX425" s="10"/>
      <c r="AY425" t="s" s="178">
        <v>136</v>
      </c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84">
        <f>SUM(BK426:BK434)</f>
        <v>64380</v>
      </c>
      <c r="BL425" s="10"/>
      <c r="BM425" s="10"/>
      <c r="BN425" s="12"/>
    </row>
    <row r="426" ht="16.5" customHeight="1">
      <c r="A426" s="13"/>
      <c r="B426" s="67"/>
      <c r="C426" t="s" s="188">
        <v>706</v>
      </c>
      <c r="D426" t="s" s="188">
        <v>139</v>
      </c>
      <c r="E426" t="s" s="189">
        <v>707</v>
      </c>
      <c r="F426" t="s" s="189">
        <v>708</v>
      </c>
      <c r="G426" t="s" s="190">
        <v>159</v>
      </c>
      <c r="H426" s="191">
        <v>3</v>
      </c>
      <c r="I426" s="192">
        <v>6500</v>
      </c>
      <c r="J426" s="193">
        <f>ROUND(I426*H426,2)</f>
        <v>19500</v>
      </c>
      <c r="K426" s="221"/>
      <c r="L426" s="67"/>
      <c r="M426" s="195"/>
      <c r="N426" t="s" s="196">
        <v>44</v>
      </c>
      <c r="O426" s="10"/>
      <c r="P426" s="197">
        <f>O426*H426</f>
        <v>0</v>
      </c>
      <c r="Q426" s="197">
        <v>0</v>
      </c>
      <c r="R426" s="197">
        <f>Q426*H426</f>
        <v>0</v>
      </c>
      <c r="S426" s="197">
        <v>0</v>
      </c>
      <c r="T426" s="198">
        <f>S426*H426</f>
        <v>0</v>
      </c>
      <c r="U426" s="72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t="s" s="199">
        <v>495</v>
      </c>
      <c r="AS426" s="10"/>
      <c r="AT426" t="s" s="199">
        <v>139</v>
      </c>
      <c r="AU426" t="s" s="199">
        <v>89</v>
      </c>
      <c r="AV426" s="10"/>
      <c r="AW426" s="10"/>
      <c r="AX426" s="10"/>
      <c r="AY426" t="s" s="158">
        <v>136</v>
      </c>
      <c r="AZ426" s="10"/>
      <c r="BA426" s="10"/>
      <c r="BB426" s="10"/>
      <c r="BC426" s="10"/>
      <c r="BD426" s="10"/>
      <c r="BE426" s="53">
        <f>IF(N426="základní",J426,0)</f>
        <v>0</v>
      </c>
      <c r="BF426" s="53">
        <f>IF(N426="snížená",J426,0)</f>
        <v>19500</v>
      </c>
      <c r="BG426" s="53">
        <f>IF(N426="zákl. přenesená",J426,0)</f>
        <v>0</v>
      </c>
      <c r="BH426" s="53">
        <f>IF(N426="sníž. přenesená",J426,0)</f>
        <v>0</v>
      </c>
      <c r="BI426" s="53">
        <f>IF(N426="nulová",J426,0)</f>
        <v>0</v>
      </c>
      <c r="BJ426" t="s" s="158">
        <v>89</v>
      </c>
      <c r="BK426" s="53">
        <f>ROUND(I426*H426,2)</f>
        <v>19500</v>
      </c>
      <c r="BL426" t="s" s="158">
        <v>495</v>
      </c>
      <c r="BM426" t="s" s="199">
        <v>709</v>
      </c>
      <c r="BN426" s="12"/>
    </row>
    <row r="427" ht="12.95" customHeight="1">
      <c r="A427" s="13"/>
      <c r="B427" s="17"/>
      <c r="C427" s="70"/>
      <c r="D427" t="s" s="200">
        <v>146</v>
      </c>
      <c r="E427" s="201"/>
      <c r="F427" t="s" s="202">
        <v>710</v>
      </c>
      <c r="G427" s="70"/>
      <c r="H427" s="201"/>
      <c r="I427" s="70"/>
      <c r="J427" s="135"/>
      <c r="K427" s="136"/>
      <c r="L427" s="67"/>
      <c r="M427" s="72"/>
      <c r="N427" s="10"/>
      <c r="O427" s="10"/>
      <c r="P427" s="10"/>
      <c r="Q427" s="10"/>
      <c r="R427" s="10"/>
      <c r="S427" s="10"/>
      <c r="T427" s="75"/>
      <c r="U427" s="72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t="s" s="203">
        <v>146</v>
      </c>
      <c r="AU427" t="s" s="203">
        <v>89</v>
      </c>
      <c r="AV427" t="s" s="57">
        <v>87</v>
      </c>
      <c r="AW427" t="s" s="57">
        <v>33</v>
      </c>
      <c r="AX427" t="s" s="57">
        <v>79</v>
      </c>
      <c r="AY427" t="s" s="203">
        <v>136</v>
      </c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2"/>
    </row>
    <row r="428" ht="12.95" customHeight="1">
      <c r="A428" s="13"/>
      <c r="B428" s="17"/>
      <c r="C428" s="10"/>
      <c r="D428" t="s" s="204">
        <v>146</v>
      </c>
      <c r="E428" s="205"/>
      <c r="F428" t="s" s="206">
        <v>711</v>
      </c>
      <c r="G428" s="10"/>
      <c r="H428" s="205"/>
      <c r="I428" s="10"/>
      <c r="J428" s="19"/>
      <c r="K428" s="125"/>
      <c r="L428" s="67"/>
      <c r="M428" s="72"/>
      <c r="N428" s="10"/>
      <c r="O428" s="10"/>
      <c r="P428" s="10"/>
      <c r="Q428" s="10"/>
      <c r="R428" s="10"/>
      <c r="S428" s="10"/>
      <c r="T428" s="75"/>
      <c r="U428" s="72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t="s" s="203">
        <v>146</v>
      </c>
      <c r="AU428" t="s" s="203">
        <v>89</v>
      </c>
      <c r="AV428" t="s" s="57">
        <v>87</v>
      </c>
      <c r="AW428" t="s" s="57">
        <v>33</v>
      </c>
      <c r="AX428" t="s" s="57">
        <v>79</v>
      </c>
      <c r="AY428" t="s" s="203">
        <v>136</v>
      </c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2"/>
    </row>
    <row r="429" ht="12.95" customHeight="1">
      <c r="A429" s="13"/>
      <c r="B429" s="17"/>
      <c r="C429" s="10"/>
      <c r="D429" t="s" s="204">
        <v>146</v>
      </c>
      <c r="E429" s="205"/>
      <c r="F429" t="s" s="206">
        <v>361</v>
      </c>
      <c r="G429" s="10"/>
      <c r="H429" s="205"/>
      <c r="I429" s="10"/>
      <c r="J429" s="19"/>
      <c r="K429" s="125"/>
      <c r="L429" s="67"/>
      <c r="M429" s="72"/>
      <c r="N429" s="10"/>
      <c r="O429" s="10"/>
      <c r="P429" s="10"/>
      <c r="Q429" s="10"/>
      <c r="R429" s="10"/>
      <c r="S429" s="10"/>
      <c r="T429" s="75"/>
      <c r="U429" s="72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t="s" s="203">
        <v>146</v>
      </c>
      <c r="AU429" t="s" s="203">
        <v>89</v>
      </c>
      <c r="AV429" t="s" s="57">
        <v>87</v>
      </c>
      <c r="AW429" t="s" s="57">
        <v>33</v>
      </c>
      <c r="AX429" t="s" s="57">
        <v>79</v>
      </c>
      <c r="AY429" t="s" s="203">
        <v>136</v>
      </c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2"/>
    </row>
    <row r="430" ht="12.95" customHeight="1">
      <c r="A430" s="13"/>
      <c r="B430" s="17"/>
      <c r="C430" s="63"/>
      <c r="D430" t="s" s="207">
        <v>146</v>
      </c>
      <c r="E430" s="208"/>
      <c r="F430" t="s" s="209">
        <v>156</v>
      </c>
      <c r="G430" s="63"/>
      <c r="H430" s="210">
        <v>3</v>
      </c>
      <c r="I430" s="63"/>
      <c r="J430" s="133"/>
      <c r="K430" s="134"/>
      <c r="L430" s="67"/>
      <c r="M430" s="72"/>
      <c r="N430" s="10"/>
      <c r="O430" s="10"/>
      <c r="P430" s="10"/>
      <c r="Q430" s="10"/>
      <c r="R430" s="10"/>
      <c r="S430" s="10"/>
      <c r="T430" s="75"/>
      <c r="U430" s="72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t="s" s="211">
        <v>146</v>
      </c>
      <c r="AU430" t="s" s="211">
        <v>89</v>
      </c>
      <c r="AV430" t="s" s="57">
        <v>89</v>
      </c>
      <c r="AW430" t="s" s="57">
        <v>33</v>
      </c>
      <c r="AX430" t="s" s="57">
        <v>87</v>
      </c>
      <c r="AY430" t="s" s="211">
        <v>136</v>
      </c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2"/>
    </row>
    <row r="431" ht="24" customHeight="1">
      <c r="A431" s="13"/>
      <c r="B431" s="67"/>
      <c r="C431" t="s" s="188">
        <v>712</v>
      </c>
      <c r="D431" t="s" s="188">
        <v>139</v>
      </c>
      <c r="E431" t="s" s="189">
        <v>713</v>
      </c>
      <c r="F431" t="s" s="189">
        <v>714</v>
      </c>
      <c r="G431" t="s" s="190">
        <v>142</v>
      </c>
      <c r="H431" s="191">
        <v>68</v>
      </c>
      <c r="I431" s="192">
        <v>660</v>
      </c>
      <c r="J431" s="193">
        <f>ROUND(I431*H431,2)</f>
        <v>44880</v>
      </c>
      <c r="K431" s="221"/>
      <c r="L431" s="67"/>
      <c r="M431" s="195"/>
      <c r="N431" t="s" s="196">
        <v>44</v>
      </c>
      <c r="O431" s="10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72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t="s" s="199">
        <v>495</v>
      </c>
      <c r="AS431" s="10"/>
      <c r="AT431" t="s" s="199">
        <v>139</v>
      </c>
      <c r="AU431" t="s" s="199">
        <v>89</v>
      </c>
      <c r="AV431" s="10"/>
      <c r="AW431" s="10"/>
      <c r="AX431" s="10"/>
      <c r="AY431" t="s" s="158">
        <v>136</v>
      </c>
      <c r="AZ431" s="10"/>
      <c r="BA431" s="10"/>
      <c r="BB431" s="10"/>
      <c r="BC431" s="10"/>
      <c r="BD431" s="10"/>
      <c r="BE431" s="53">
        <f>IF(N431="základní",J431,0)</f>
        <v>0</v>
      </c>
      <c r="BF431" s="53">
        <f>IF(N431="snížená",J431,0)</f>
        <v>44880</v>
      </c>
      <c r="BG431" s="53">
        <f>IF(N431="zákl. přenesená",J431,0)</f>
        <v>0</v>
      </c>
      <c r="BH431" s="53">
        <f>IF(N431="sníž. přenesená",J431,0)</f>
        <v>0</v>
      </c>
      <c r="BI431" s="53">
        <f>IF(N431="nulová",J431,0)</f>
        <v>0</v>
      </c>
      <c r="BJ431" t="s" s="158">
        <v>89</v>
      </c>
      <c r="BK431" s="53">
        <f>ROUND(I431*H431,2)</f>
        <v>44880</v>
      </c>
      <c r="BL431" t="s" s="158">
        <v>495</v>
      </c>
      <c r="BM431" t="s" s="199">
        <v>715</v>
      </c>
      <c r="BN431" s="12"/>
    </row>
    <row r="432" ht="12.95" customHeight="1">
      <c r="A432" s="13"/>
      <c r="B432" s="17"/>
      <c r="C432" s="70"/>
      <c r="D432" t="s" s="200">
        <v>146</v>
      </c>
      <c r="E432" s="201"/>
      <c r="F432" t="s" s="202">
        <v>716</v>
      </c>
      <c r="G432" s="70"/>
      <c r="H432" s="201"/>
      <c r="I432" s="70"/>
      <c r="J432" s="135"/>
      <c r="K432" s="136"/>
      <c r="L432" s="67"/>
      <c r="M432" s="72"/>
      <c r="N432" s="10"/>
      <c r="O432" s="10"/>
      <c r="P432" s="10"/>
      <c r="Q432" s="10"/>
      <c r="R432" s="10"/>
      <c r="S432" s="10"/>
      <c r="T432" s="75"/>
      <c r="U432" s="72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t="s" s="203">
        <v>146</v>
      </c>
      <c r="AU432" t="s" s="203">
        <v>89</v>
      </c>
      <c r="AV432" t="s" s="57">
        <v>87</v>
      </c>
      <c r="AW432" t="s" s="57">
        <v>33</v>
      </c>
      <c r="AX432" t="s" s="57">
        <v>79</v>
      </c>
      <c r="AY432" t="s" s="203">
        <v>136</v>
      </c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2"/>
    </row>
    <row r="433" ht="12.95" customHeight="1">
      <c r="A433" s="13"/>
      <c r="B433" s="17"/>
      <c r="C433" s="10"/>
      <c r="D433" t="s" s="204">
        <v>146</v>
      </c>
      <c r="E433" s="205"/>
      <c r="F433" t="s" s="206">
        <v>361</v>
      </c>
      <c r="G433" s="10"/>
      <c r="H433" s="205"/>
      <c r="I433" s="10"/>
      <c r="J433" s="19"/>
      <c r="K433" s="125"/>
      <c r="L433" s="67"/>
      <c r="M433" s="72"/>
      <c r="N433" s="10"/>
      <c r="O433" s="10"/>
      <c r="P433" s="10"/>
      <c r="Q433" s="10"/>
      <c r="R433" s="10"/>
      <c r="S433" s="10"/>
      <c r="T433" s="75"/>
      <c r="U433" s="72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t="s" s="203">
        <v>146</v>
      </c>
      <c r="AU433" t="s" s="203">
        <v>89</v>
      </c>
      <c r="AV433" t="s" s="57">
        <v>87</v>
      </c>
      <c r="AW433" t="s" s="57">
        <v>33</v>
      </c>
      <c r="AX433" t="s" s="57">
        <v>79</v>
      </c>
      <c r="AY433" t="s" s="203">
        <v>136</v>
      </c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2"/>
    </row>
    <row r="434" ht="12.95" customHeight="1">
      <c r="A434" s="13"/>
      <c r="B434" s="17"/>
      <c r="C434" s="10"/>
      <c r="D434" t="s" s="204">
        <v>146</v>
      </c>
      <c r="E434" s="215"/>
      <c r="F434" t="s" s="216">
        <v>717</v>
      </c>
      <c r="G434" s="10"/>
      <c r="H434" s="217">
        <v>68</v>
      </c>
      <c r="I434" s="10"/>
      <c r="J434" s="19"/>
      <c r="K434" s="125"/>
      <c r="L434" s="67"/>
      <c r="M434" s="72"/>
      <c r="N434" s="10"/>
      <c r="O434" s="10"/>
      <c r="P434" s="10"/>
      <c r="Q434" s="10"/>
      <c r="R434" s="10"/>
      <c r="S434" s="10"/>
      <c r="T434" s="75"/>
      <c r="U434" s="72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t="s" s="211">
        <v>146</v>
      </c>
      <c r="AU434" t="s" s="211">
        <v>89</v>
      </c>
      <c r="AV434" t="s" s="57">
        <v>89</v>
      </c>
      <c r="AW434" t="s" s="57">
        <v>33</v>
      </c>
      <c r="AX434" t="s" s="57">
        <v>87</v>
      </c>
      <c r="AY434" t="s" s="211">
        <v>136</v>
      </c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2"/>
    </row>
    <row r="435" ht="25.9" customHeight="1">
      <c r="A435" s="13"/>
      <c r="B435" s="17"/>
      <c r="C435" s="10"/>
      <c r="D435" t="s" s="178">
        <v>78</v>
      </c>
      <c r="E435" t="s" s="179">
        <v>718</v>
      </c>
      <c r="F435" t="s" s="179">
        <v>719</v>
      </c>
      <c r="G435" s="10"/>
      <c r="H435" s="10"/>
      <c r="I435" s="10"/>
      <c r="J435" s="180">
        <f>BK435</f>
        <v>27000</v>
      </c>
      <c r="K435" s="125"/>
      <c r="L435" s="67"/>
      <c r="M435" s="72"/>
      <c r="N435" s="10"/>
      <c r="O435" s="10"/>
      <c r="P435" s="181">
        <f>P436</f>
        <v>0</v>
      </c>
      <c r="Q435" s="10"/>
      <c r="R435" s="181">
        <f>R436</f>
        <v>0</v>
      </c>
      <c r="S435" s="10"/>
      <c r="T435" s="182">
        <f>T436</f>
        <v>0</v>
      </c>
      <c r="U435" s="72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t="s" s="178">
        <v>144</v>
      </c>
      <c r="AS435" s="10"/>
      <c r="AT435" t="s" s="183">
        <v>78</v>
      </c>
      <c r="AU435" t="s" s="183">
        <v>79</v>
      </c>
      <c r="AV435" s="10"/>
      <c r="AW435" s="10"/>
      <c r="AX435" s="10"/>
      <c r="AY435" t="s" s="178">
        <v>136</v>
      </c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84">
        <f>BK436</f>
        <v>27000</v>
      </c>
      <c r="BL435" s="10"/>
      <c r="BM435" s="10"/>
      <c r="BN435" s="12"/>
    </row>
    <row r="436" ht="22.9" customHeight="1">
      <c r="A436" s="13"/>
      <c r="B436" s="17"/>
      <c r="C436" s="63"/>
      <c r="D436" t="s" s="185">
        <v>78</v>
      </c>
      <c r="E436" t="s" s="186">
        <v>720</v>
      </c>
      <c r="F436" t="s" s="186">
        <v>721</v>
      </c>
      <c r="G436" s="63"/>
      <c r="H436" s="63"/>
      <c r="I436" s="63"/>
      <c r="J436" s="187">
        <f>BK436</f>
        <v>27000</v>
      </c>
      <c r="K436" s="134"/>
      <c r="L436" s="67"/>
      <c r="M436" s="72"/>
      <c r="N436" s="10"/>
      <c r="O436" s="10"/>
      <c r="P436" s="181">
        <f>SUM(P437:P441)</f>
        <v>0</v>
      </c>
      <c r="Q436" s="10"/>
      <c r="R436" s="181">
        <f>SUM(R437:R441)</f>
        <v>0</v>
      </c>
      <c r="S436" s="10"/>
      <c r="T436" s="182">
        <f>SUM(T437:T441)</f>
        <v>0</v>
      </c>
      <c r="U436" s="72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t="s" s="178">
        <v>144</v>
      </c>
      <c r="AS436" s="10"/>
      <c r="AT436" t="s" s="183">
        <v>78</v>
      </c>
      <c r="AU436" t="s" s="183">
        <v>87</v>
      </c>
      <c r="AV436" s="10"/>
      <c r="AW436" s="10"/>
      <c r="AX436" s="10"/>
      <c r="AY436" t="s" s="178">
        <v>136</v>
      </c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84">
        <f>SUM(BK437:BK441)</f>
        <v>27000</v>
      </c>
      <c r="BL436" s="10"/>
      <c r="BM436" s="10"/>
      <c r="BN436" s="12"/>
    </row>
    <row r="437" ht="24" customHeight="1">
      <c r="A437" s="13"/>
      <c r="B437" s="67"/>
      <c r="C437" t="s" s="188">
        <v>722</v>
      </c>
      <c r="D437" t="s" s="188">
        <v>139</v>
      </c>
      <c r="E437" t="s" s="189">
        <v>723</v>
      </c>
      <c r="F437" t="s" s="189">
        <v>724</v>
      </c>
      <c r="G437" t="s" s="190">
        <v>725</v>
      </c>
      <c r="H437" s="191">
        <v>100</v>
      </c>
      <c r="I437" s="192">
        <v>270</v>
      </c>
      <c r="J437" s="193">
        <f>ROUND(I437*H437,2)</f>
        <v>27000</v>
      </c>
      <c r="K437" s="221"/>
      <c r="L437" s="67"/>
      <c r="M437" s="195"/>
      <c r="N437" t="s" s="196">
        <v>44</v>
      </c>
      <c r="O437" s="10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72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t="s" s="199">
        <v>726</v>
      </c>
      <c r="AS437" s="10"/>
      <c r="AT437" t="s" s="199">
        <v>139</v>
      </c>
      <c r="AU437" t="s" s="199">
        <v>89</v>
      </c>
      <c r="AV437" s="10"/>
      <c r="AW437" s="10"/>
      <c r="AX437" s="10"/>
      <c r="AY437" t="s" s="158">
        <v>136</v>
      </c>
      <c r="AZ437" s="10"/>
      <c r="BA437" s="10"/>
      <c r="BB437" s="10"/>
      <c r="BC437" s="10"/>
      <c r="BD437" s="10"/>
      <c r="BE437" s="53">
        <f>IF(N437="základní",J437,0)</f>
        <v>0</v>
      </c>
      <c r="BF437" s="53">
        <f>IF(N437="snížená",J437,0)</f>
        <v>27000</v>
      </c>
      <c r="BG437" s="53">
        <f>IF(N437="zákl. přenesená",J437,0)</f>
        <v>0</v>
      </c>
      <c r="BH437" s="53">
        <f>IF(N437="sníž. přenesená",J437,0)</f>
        <v>0</v>
      </c>
      <c r="BI437" s="53">
        <f>IF(N437="nulová",J437,0)</f>
        <v>0</v>
      </c>
      <c r="BJ437" t="s" s="158">
        <v>89</v>
      </c>
      <c r="BK437" s="53">
        <f>ROUND(I437*H437,2)</f>
        <v>27000</v>
      </c>
      <c r="BL437" t="s" s="158">
        <v>726</v>
      </c>
      <c r="BM437" t="s" s="199">
        <v>727</v>
      </c>
      <c r="BN437" s="12"/>
    </row>
    <row r="438" ht="12.95" customHeight="1">
      <c r="A438" s="13"/>
      <c r="B438" s="17"/>
      <c r="C438" s="70"/>
      <c r="D438" t="s" s="200">
        <v>146</v>
      </c>
      <c r="E438" s="201"/>
      <c r="F438" t="s" s="202">
        <v>728</v>
      </c>
      <c r="G438" s="70"/>
      <c r="H438" s="201"/>
      <c r="I438" s="70"/>
      <c r="J438" s="135"/>
      <c r="K438" s="136"/>
      <c r="L438" s="67"/>
      <c r="M438" s="72"/>
      <c r="N438" s="10"/>
      <c r="O438" s="10"/>
      <c r="P438" s="10"/>
      <c r="Q438" s="10"/>
      <c r="R438" s="10"/>
      <c r="S438" s="10"/>
      <c r="T438" s="75"/>
      <c r="U438" s="72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t="s" s="203">
        <v>146</v>
      </c>
      <c r="AU438" t="s" s="203">
        <v>89</v>
      </c>
      <c r="AV438" t="s" s="57">
        <v>87</v>
      </c>
      <c r="AW438" t="s" s="57">
        <v>33</v>
      </c>
      <c r="AX438" t="s" s="57">
        <v>79</v>
      </c>
      <c r="AY438" t="s" s="203">
        <v>136</v>
      </c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2"/>
    </row>
    <row r="439" ht="12.95" customHeight="1">
      <c r="A439" s="13"/>
      <c r="B439" s="17"/>
      <c r="C439" s="10"/>
      <c r="D439" t="s" s="204">
        <v>146</v>
      </c>
      <c r="E439" s="205"/>
      <c r="F439" t="s" s="206">
        <v>729</v>
      </c>
      <c r="G439" s="10"/>
      <c r="H439" s="205"/>
      <c r="I439" s="10"/>
      <c r="J439" s="19"/>
      <c r="K439" s="125"/>
      <c r="L439" s="67"/>
      <c r="M439" s="72"/>
      <c r="N439" s="10"/>
      <c r="O439" s="10"/>
      <c r="P439" s="10"/>
      <c r="Q439" s="10"/>
      <c r="R439" s="10"/>
      <c r="S439" s="10"/>
      <c r="T439" s="75"/>
      <c r="U439" s="72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t="s" s="203">
        <v>146</v>
      </c>
      <c r="AU439" t="s" s="203">
        <v>89</v>
      </c>
      <c r="AV439" t="s" s="57">
        <v>87</v>
      </c>
      <c r="AW439" t="s" s="57">
        <v>33</v>
      </c>
      <c r="AX439" t="s" s="57">
        <v>79</v>
      </c>
      <c r="AY439" t="s" s="203">
        <v>136</v>
      </c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2"/>
    </row>
    <row r="440" ht="12.95" customHeight="1">
      <c r="A440" s="13"/>
      <c r="B440" s="17"/>
      <c r="C440" s="10"/>
      <c r="D440" t="s" s="204">
        <v>146</v>
      </c>
      <c r="E440" s="215"/>
      <c r="F440" t="s" s="216">
        <v>730</v>
      </c>
      <c r="G440" s="10"/>
      <c r="H440" s="217">
        <v>100</v>
      </c>
      <c r="I440" s="10"/>
      <c r="J440" s="19"/>
      <c r="K440" s="125"/>
      <c r="L440" s="67"/>
      <c r="M440" s="72"/>
      <c r="N440" s="10"/>
      <c r="O440" s="10"/>
      <c r="P440" s="10"/>
      <c r="Q440" s="10"/>
      <c r="R440" s="10"/>
      <c r="S440" s="10"/>
      <c r="T440" s="75"/>
      <c r="U440" s="72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t="s" s="211">
        <v>146</v>
      </c>
      <c r="AU440" t="s" s="211">
        <v>89</v>
      </c>
      <c r="AV440" t="s" s="57">
        <v>89</v>
      </c>
      <c r="AW440" t="s" s="57">
        <v>33</v>
      </c>
      <c r="AX440" t="s" s="57">
        <v>79</v>
      </c>
      <c r="AY440" t="s" s="211">
        <v>136</v>
      </c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2"/>
    </row>
    <row r="441" ht="12.95" customHeight="1">
      <c r="A441" s="13"/>
      <c r="B441" s="17"/>
      <c r="C441" s="10"/>
      <c r="D441" t="s" s="204">
        <v>146</v>
      </c>
      <c r="E441" s="246"/>
      <c r="F441" t="s" s="247">
        <v>183</v>
      </c>
      <c r="G441" s="10"/>
      <c r="H441" s="217">
        <v>100</v>
      </c>
      <c r="I441" s="10"/>
      <c r="J441" s="19"/>
      <c r="K441" s="125"/>
      <c r="L441" s="67"/>
      <c r="M441" s="248"/>
      <c r="N441" s="63"/>
      <c r="O441" s="63"/>
      <c r="P441" s="63"/>
      <c r="Q441" s="63"/>
      <c r="R441" s="63"/>
      <c r="S441" s="63"/>
      <c r="T441" s="79"/>
      <c r="U441" s="72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t="s" s="220">
        <v>146</v>
      </c>
      <c r="AU441" t="s" s="220">
        <v>89</v>
      </c>
      <c r="AV441" t="s" s="57">
        <v>144</v>
      </c>
      <c r="AW441" t="s" s="57">
        <v>33</v>
      </c>
      <c r="AX441" t="s" s="57">
        <v>87</v>
      </c>
      <c r="AY441" t="s" s="220">
        <v>136</v>
      </c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2"/>
    </row>
    <row r="442" ht="8.1" customHeight="1">
      <c r="A442" s="118"/>
      <c r="B442" s="54"/>
      <c r="C442" s="8"/>
      <c r="D442" s="8"/>
      <c r="E442" s="8"/>
      <c r="F442" s="8"/>
      <c r="G442" s="8"/>
      <c r="H442" s="8"/>
      <c r="I442" s="8"/>
      <c r="J442" s="55"/>
      <c r="K442" s="165"/>
      <c r="L442" s="119"/>
      <c r="M442" s="249"/>
      <c r="N442" s="249"/>
      <c r="O442" s="249"/>
      <c r="P442" s="249"/>
      <c r="Q442" s="249"/>
      <c r="R442" s="249"/>
      <c r="S442" s="249"/>
      <c r="T442" s="249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  <c r="BB442" s="120"/>
      <c r="BC442" s="120"/>
      <c r="BD442" s="120"/>
      <c r="BE442" s="120"/>
      <c r="BF442" s="120"/>
      <c r="BG442" s="120"/>
      <c r="BH442" s="120"/>
      <c r="BI442" s="120"/>
      <c r="BJ442" s="120"/>
      <c r="BK442" s="120"/>
      <c r="BL442" s="120"/>
      <c r="BM442" s="120"/>
      <c r="BN442" s="121"/>
    </row>
  </sheetData>
  <mergeCells count="9">
    <mergeCell ref="E50:H50"/>
    <mergeCell ref="E86:H86"/>
    <mergeCell ref="E88:H88"/>
    <mergeCell ref="L2:V2"/>
    <mergeCell ref="E7:H7"/>
    <mergeCell ref="E9:H9"/>
    <mergeCell ref="E18:H18"/>
    <mergeCell ref="E27:H27"/>
    <mergeCell ref="E48:H48"/>
  </mergeCells>
  <pageMargins left="0.39375" right="0.39375" top="0.39375" bottom="0.39375" header="0" footer="0"/>
  <pageSetup firstPageNumber="1" fitToHeight="1" fitToWidth="1" scale="100" useFirstPageNumber="0" orientation="landscape" pageOrder="downThenOver"/>
  <headerFooter>
    <oddFooter>&amp;C&amp;"Arial CE,Regular"&amp;8&amp;K000000Strana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N93"/>
  <sheetViews>
    <sheetView workbookViewId="0" showGridLines="0" defaultGridColor="1"/>
  </sheetViews>
  <sheetFormatPr defaultColWidth="9.25" defaultRowHeight="15" customHeight="1" outlineLevelRow="0" outlineLevelCol="0"/>
  <cols>
    <col min="1" max="1" width="8.25" style="250" customWidth="1"/>
    <col min="2" max="2" width="2" style="250" customWidth="1"/>
    <col min="3" max="4" width="4.25" style="250" customWidth="1"/>
    <col min="5" max="5" width="17.25" style="250" customWidth="1"/>
    <col min="6" max="6" width="100.75" style="250" customWidth="1"/>
    <col min="7" max="7" width="7" style="250" customWidth="1"/>
    <col min="8" max="8" width="11.5" style="250" customWidth="1"/>
    <col min="9" max="10" width="20.25" style="250" customWidth="1"/>
    <col min="11" max="11" hidden="1" width="9.25" style="250" customWidth="1"/>
    <col min="12" max="12" width="9.25" style="250" customWidth="1"/>
    <col min="13" max="13" width="10.75" style="250" customWidth="1"/>
    <col min="14" max="14" width="9.25" style="250" customWidth="1"/>
    <col min="15" max="20" width="14.25" style="250" customWidth="1"/>
    <col min="21" max="21" width="16.25" style="250" customWidth="1"/>
    <col min="22" max="22" width="12.25" style="250" customWidth="1"/>
    <col min="23" max="23" width="16.25" style="250" customWidth="1"/>
    <col min="24" max="24" width="12.25" style="250" customWidth="1"/>
    <col min="25" max="25" width="15" style="250" customWidth="1"/>
    <col min="26" max="26" width="11" style="250" customWidth="1"/>
    <col min="27" max="27" width="15" style="250" customWidth="1"/>
    <col min="28" max="28" width="16.25" style="250" customWidth="1"/>
    <col min="29" max="29" width="11" style="250" customWidth="1"/>
    <col min="30" max="30" width="15" style="250" customWidth="1"/>
    <col min="31" max="31" width="16.25" style="250" customWidth="1"/>
    <col min="32" max="43" width="9.25" style="250" customWidth="1"/>
    <col min="44" max="65" hidden="1" width="9.25" style="250" customWidth="1"/>
    <col min="66" max="66" width="9.25" style="250" customWidth="1"/>
    <col min="67" max="256" width="9.25" style="250" customWidth="1"/>
  </cols>
  <sheetData>
    <row r="1" ht="15" customHeight="1">
      <c r="A1" s="12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6"/>
    </row>
    <row r="2" ht="36.9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t="s" s="9">
        <v>5</v>
      </c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t="s" s="11">
        <v>91</v>
      </c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2"/>
    </row>
    <row r="3" ht="8.1" customHeight="1">
      <c r="A3" s="13"/>
      <c r="B3" s="14"/>
      <c r="C3" s="15"/>
      <c r="D3" s="15"/>
      <c r="E3" s="15"/>
      <c r="F3" s="15"/>
      <c r="G3" s="15"/>
      <c r="H3" s="15"/>
      <c r="I3" s="15"/>
      <c r="J3" s="16"/>
      <c r="K3" s="124"/>
      <c r="L3" s="17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t="s" s="11">
        <v>87</v>
      </c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2"/>
    </row>
    <row r="4" ht="24.95" customHeight="1">
      <c r="A4" s="13"/>
      <c r="B4" s="17"/>
      <c r="C4" s="10"/>
      <c r="D4" t="s" s="18">
        <v>92</v>
      </c>
      <c r="E4" s="10"/>
      <c r="F4" s="10"/>
      <c r="G4" s="10"/>
      <c r="H4" s="10"/>
      <c r="I4" s="10"/>
      <c r="J4" s="19"/>
      <c r="K4" s="125"/>
      <c r="L4" s="17"/>
      <c r="M4" t="s" s="126">
        <v>10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t="s" s="11">
        <v>3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2"/>
    </row>
    <row r="5" ht="8.1" customHeight="1">
      <c r="A5" s="13"/>
      <c r="B5" s="17"/>
      <c r="C5" s="10"/>
      <c r="D5" s="10"/>
      <c r="E5" s="10"/>
      <c r="F5" s="10"/>
      <c r="G5" s="10"/>
      <c r="H5" s="10"/>
      <c r="I5" s="10"/>
      <c r="J5" s="19"/>
      <c r="K5" s="125"/>
      <c r="L5" s="17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2"/>
    </row>
    <row r="6" ht="12" customHeight="1">
      <c r="A6" s="13"/>
      <c r="B6" s="17"/>
      <c r="C6" s="10"/>
      <c r="D6" t="s" s="28">
        <v>16</v>
      </c>
      <c r="E6" s="10"/>
      <c r="F6" s="10"/>
      <c r="G6" s="10"/>
      <c r="H6" s="10"/>
      <c r="I6" s="10"/>
      <c r="J6" s="19"/>
      <c r="K6" s="125"/>
      <c r="L6" s="1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2"/>
    </row>
    <row r="7" ht="16.5" customHeight="1">
      <c r="A7" s="13"/>
      <c r="B7" s="17"/>
      <c r="C7" s="10"/>
      <c r="D7" s="10"/>
      <c r="E7" t="s" s="127">
        <f>'Rekapitulace stavby'!K6</f>
        <v>93</v>
      </c>
      <c r="F7" s="128"/>
      <c r="G7" s="128"/>
      <c r="H7" s="128"/>
      <c r="I7" s="10"/>
      <c r="J7" s="19"/>
      <c r="K7" s="125"/>
      <c r="L7" s="1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2"/>
    </row>
    <row r="8" ht="12" customHeight="1">
      <c r="A8" s="13"/>
      <c r="B8" s="17"/>
      <c r="C8" s="10"/>
      <c r="D8" t="s" s="40">
        <v>94</v>
      </c>
      <c r="E8" s="10"/>
      <c r="F8" s="10"/>
      <c r="G8" s="10"/>
      <c r="H8" s="10"/>
      <c r="I8" s="10"/>
      <c r="J8" s="19"/>
      <c r="K8" s="125"/>
      <c r="L8" s="17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2"/>
    </row>
    <row r="9" ht="36.95" customHeight="1">
      <c r="A9" s="13"/>
      <c r="B9" s="17"/>
      <c r="C9" s="10"/>
      <c r="D9" s="10"/>
      <c r="E9" t="s" s="59">
        <v>731</v>
      </c>
      <c r="F9" s="10"/>
      <c r="G9" s="10"/>
      <c r="H9" s="10"/>
      <c r="I9" s="10"/>
      <c r="J9" s="19"/>
      <c r="K9" s="125"/>
      <c r="L9" s="17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2"/>
    </row>
    <row r="10" ht="11.25" customHeight="1">
      <c r="A10" s="13"/>
      <c r="B10" s="17"/>
      <c r="C10" s="10"/>
      <c r="D10" s="10"/>
      <c r="E10" s="10"/>
      <c r="F10" s="10"/>
      <c r="G10" s="10"/>
      <c r="H10" s="10"/>
      <c r="I10" s="10"/>
      <c r="J10" s="19"/>
      <c r="K10" s="125"/>
      <c r="L10" s="17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2"/>
    </row>
    <row r="11" ht="12" customHeight="1">
      <c r="A11" s="13"/>
      <c r="B11" s="17"/>
      <c r="C11" s="10"/>
      <c r="D11" t="s" s="40">
        <v>18</v>
      </c>
      <c r="E11" s="10"/>
      <c r="F11" t="s" s="61">
        <v>19</v>
      </c>
      <c r="G11" s="10"/>
      <c r="H11" s="10"/>
      <c r="I11" t="s" s="40">
        <v>20</v>
      </c>
      <c r="J11" s="129"/>
      <c r="K11" s="125"/>
      <c r="L11" s="17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2"/>
    </row>
    <row r="12" ht="12" customHeight="1">
      <c r="A12" s="13"/>
      <c r="B12" s="17"/>
      <c r="C12" s="10"/>
      <c r="D12" t="s" s="40">
        <v>21</v>
      </c>
      <c r="E12" s="10"/>
      <c r="F12" t="s" s="61">
        <v>22</v>
      </c>
      <c r="G12" s="10"/>
      <c r="H12" s="10"/>
      <c r="I12" t="s" s="40">
        <v>23</v>
      </c>
      <c r="J12" t="s" s="130">
        <f>'Rekapitulace stavby'!AN8</f>
        <v>55</v>
      </c>
      <c r="K12" s="125"/>
      <c r="L12" s="17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2"/>
    </row>
    <row r="13" ht="10.9" customHeight="1">
      <c r="A13" s="13"/>
      <c r="B13" s="17"/>
      <c r="C13" s="10"/>
      <c r="D13" s="10"/>
      <c r="E13" s="10"/>
      <c r="F13" s="10"/>
      <c r="G13" s="10"/>
      <c r="H13" s="10"/>
      <c r="I13" s="10"/>
      <c r="J13" s="19"/>
      <c r="K13" s="125"/>
      <c r="L13" s="17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2"/>
    </row>
    <row r="14" ht="12" customHeight="1">
      <c r="A14" s="13"/>
      <c r="B14" s="17"/>
      <c r="C14" s="10"/>
      <c r="D14" t="s" s="40">
        <v>25</v>
      </c>
      <c r="E14" s="10"/>
      <c r="F14" s="10"/>
      <c r="G14" s="10"/>
      <c r="H14" s="10"/>
      <c r="I14" t="s" s="40">
        <v>26</v>
      </c>
      <c r="J14" s="129"/>
      <c r="K14" s="125"/>
      <c r="L14" s="17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2"/>
    </row>
    <row r="15" ht="18" customHeight="1">
      <c r="A15" s="13"/>
      <c r="B15" s="17"/>
      <c r="C15" s="10"/>
      <c r="D15" s="10"/>
      <c r="E15" t="s" s="61">
        <v>27</v>
      </c>
      <c r="F15" s="10"/>
      <c r="G15" s="10"/>
      <c r="H15" s="10"/>
      <c r="I15" t="s" s="40">
        <v>28</v>
      </c>
      <c r="J15" s="129"/>
      <c r="K15" s="125"/>
      <c r="L15" s="17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2"/>
    </row>
    <row r="16" ht="8.1" customHeight="1">
      <c r="A16" s="13"/>
      <c r="B16" s="17"/>
      <c r="C16" s="10"/>
      <c r="D16" s="10"/>
      <c r="E16" s="10"/>
      <c r="F16" s="10"/>
      <c r="G16" s="10"/>
      <c r="H16" s="10"/>
      <c r="I16" s="10"/>
      <c r="J16" s="19"/>
      <c r="K16" s="125"/>
      <c r="L16" s="1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2"/>
    </row>
    <row r="17" ht="12" customHeight="1">
      <c r="A17" s="13"/>
      <c r="B17" s="17"/>
      <c r="C17" s="10"/>
      <c r="D17" t="s" s="40">
        <v>29</v>
      </c>
      <c r="E17" s="10"/>
      <c r="F17" s="10"/>
      <c r="G17" s="10"/>
      <c r="H17" s="10"/>
      <c r="I17" t="s" s="40">
        <v>26</v>
      </c>
      <c r="J17" t="s" s="131">
        <f>'Rekapitulace stavby'!AN13</f>
        <v>96</v>
      </c>
      <c r="K17" s="125"/>
      <c r="L17" s="17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2"/>
    </row>
    <row r="18" ht="18" customHeight="1">
      <c r="A18" s="13"/>
      <c r="B18" s="17"/>
      <c r="C18" s="10"/>
      <c r="D18" s="10"/>
      <c r="E18" t="s" s="30">
        <f>'Rekapitulace stavby'!E14</f>
        <v>96</v>
      </c>
      <c r="F18" s="132"/>
      <c r="G18" s="132"/>
      <c r="H18" s="132"/>
      <c r="I18" t="s" s="40">
        <v>28</v>
      </c>
      <c r="J18" t="s" s="131">
        <f>'Rekapitulace stavby'!AN14</f>
        <v>96</v>
      </c>
      <c r="K18" s="125"/>
      <c r="L18" s="1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2"/>
    </row>
    <row r="19" ht="8.1" customHeight="1">
      <c r="A19" s="13"/>
      <c r="B19" s="17"/>
      <c r="C19" s="10"/>
      <c r="D19" s="10"/>
      <c r="E19" s="10"/>
      <c r="F19" s="10"/>
      <c r="G19" s="10"/>
      <c r="H19" s="10"/>
      <c r="I19" s="10"/>
      <c r="J19" s="19"/>
      <c r="K19" s="125"/>
      <c r="L19" s="1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2"/>
    </row>
    <row r="20" ht="12" customHeight="1">
      <c r="A20" s="13"/>
      <c r="B20" s="17"/>
      <c r="C20" s="10"/>
      <c r="D20" t="s" s="40">
        <v>31</v>
      </c>
      <c r="E20" s="10"/>
      <c r="F20" s="10"/>
      <c r="G20" s="10"/>
      <c r="H20" s="10"/>
      <c r="I20" t="s" s="40">
        <v>26</v>
      </c>
      <c r="J20" s="129"/>
      <c r="K20" s="125"/>
      <c r="L20" s="1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2"/>
    </row>
    <row r="21" ht="18" customHeight="1">
      <c r="A21" s="13"/>
      <c r="B21" s="17"/>
      <c r="C21" s="10"/>
      <c r="D21" s="10"/>
      <c r="E21" t="s" s="61">
        <v>32</v>
      </c>
      <c r="F21" s="10"/>
      <c r="G21" s="10"/>
      <c r="H21" s="10"/>
      <c r="I21" t="s" s="40">
        <v>28</v>
      </c>
      <c r="J21" s="129"/>
      <c r="K21" s="125"/>
      <c r="L21" s="1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2"/>
    </row>
    <row r="22" ht="8.1" customHeight="1">
      <c r="A22" s="13"/>
      <c r="B22" s="17"/>
      <c r="C22" s="10"/>
      <c r="D22" s="10"/>
      <c r="E22" s="10"/>
      <c r="F22" s="10"/>
      <c r="G22" s="10"/>
      <c r="H22" s="10"/>
      <c r="I22" s="10"/>
      <c r="J22" s="19"/>
      <c r="K22" s="125"/>
      <c r="L22" s="1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2"/>
    </row>
    <row r="23" ht="12" customHeight="1">
      <c r="A23" s="13"/>
      <c r="B23" s="17"/>
      <c r="C23" s="10"/>
      <c r="D23" t="s" s="40">
        <v>34</v>
      </c>
      <c r="E23" s="10"/>
      <c r="F23" s="10"/>
      <c r="G23" s="10"/>
      <c r="H23" s="10"/>
      <c r="I23" t="s" s="40">
        <v>26</v>
      </c>
      <c r="J23" s="129"/>
      <c r="K23" s="125"/>
      <c r="L23" s="1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2"/>
    </row>
    <row r="24" ht="18" customHeight="1">
      <c r="A24" s="13"/>
      <c r="B24" s="17"/>
      <c r="C24" s="10"/>
      <c r="D24" s="10"/>
      <c r="E24" t="s" s="61">
        <v>35</v>
      </c>
      <c r="F24" s="10"/>
      <c r="G24" s="10"/>
      <c r="H24" s="10"/>
      <c r="I24" t="s" s="40">
        <v>28</v>
      </c>
      <c r="J24" s="129"/>
      <c r="K24" s="125"/>
      <c r="L24" s="1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2"/>
    </row>
    <row r="25" ht="8.1" customHeight="1">
      <c r="A25" s="13"/>
      <c r="B25" s="17"/>
      <c r="C25" s="10"/>
      <c r="D25" s="10"/>
      <c r="E25" s="10"/>
      <c r="F25" s="10"/>
      <c r="G25" s="10"/>
      <c r="H25" s="10"/>
      <c r="I25" s="10"/>
      <c r="J25" s="19"/>
      <c r="K25" s="125"/>
      <c r="L25" s="1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2"/>
    </row>
    <row r="26" ht="12" customHeight="1">
      <c r="A26" s="13"/>
      <c r="B26" s="17"/>
      <c r="C26" s="10"/>
      <c r="D26" t="s" s="40">
        <v>36</v>
      </c>
      <c r="E26" s="10"/>
      <c r="F26" s="10"/>
      <c r="G26" s="10"/>
      <c r="H26" s="10"/>
      <c r="I26" s="10"/>
      <c r="J26" s="19"/>
      <c r="K26" s="125"/>
      <c r="L26" s="1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2"/>
    </row>
    <row r="27" ht="16.5" customHeight="1">
      <c r="A27" s="13"/>
      <c r="B27" s="17"/>
      <c r="C27" s="10"/>
      <c r="D27" s="10"/>
      <c r="E27" s="132"/>
      <c r="F27" s="132"/>
      <c r="G27" s="132"/>
      <c r="H27" s="132"/>
      <c r="I27" s="10"/>
      <c r="J27" s="19"/>
      <c r="K27" s="125"/>
      <c r="L27" s="1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2"/>
    </row>
    <row r="28" ht="8.1" customHeight="1">
      <c r="A28" s="13"/>
      <c r="B28" s="17"/>
      <c r="C28" s="10"/>
      <c r="D28" s="63"/>
      <c r="E28" s="63"/>
      <c r="F28" s="63"/>
      <c r="G28" s="63"/>
      <c r="H28" s="63"/>
      <c r="I28" s="63"/>
      <c r="J28" s="133"/>
      <c r="K28" s="134"/>
      <c r="L28" s="1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2"/>
    </row>
    <row r="29" ht="8.1" customHeight="1">
      <c r="A29" s="13"/>
      <c r="B29" s="17"/>
      <c r="C29" s="10"/>
      <c r="D29" s="70"/>
      <c r="E29" s="70"/>
      <c r="F29" s="70"/>
      <c r="G29" s="70"/>
      <c r="H29" s="70"/>
      <c r="I29" s="70"/>
      <c r="J29" s="135"/>
      <c r="K29" s="136"/>
      <c r="L29" s="1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2"/>
    </row>
    <row r="30" ht="25.35" customHeight="1">
      <c r="A30" s="13"/>
      <c r="B30" s="17"/>
      <c r="C30" s="10"/>
      <c r="D30" t="s" s="137">
        <v>38</v>
      </c>
      <c r="E30" s="63"/>
      <c r="F30" s="63"/>
      <c r="G30" s="63"/>
      <c r="H30" s="63"/>
      <c r="I30" s="63"/>
      <c r="J30" s="138">
        <f>ROUND(J83,2)</f>
        <v>32000</v>
      </c>
      <c r="K30" s="134"/>
      <c r="L30" s="1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2"/>
    </row>
    <row r="31" ht="8.1" customHeight="1">
      <c r="A31" s="13"/>
      <c r="B31" s="17"/>
      <c r="C31" s="10"/>
      <c r="D31" s="70"/>
      <c r="E31" s="70"/>
      <c r="F31" s="70"/>
      <c r="G31" s="70"/>
      <c r="H31" s="70"/>
      <c r="I31" s="70"/>
      <c r="J31" s="135"/>
      <c r="K31" s="136"/>
      <c r="L31" s="1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2"/>
    </row>
    <row r="32" ht="14.45" customHeight="1">
      <c r="A32" s="13"/>
      <c r="B32" s="17"/>
      <c r="C32" s="10"/>
      <c r="D32" s="10"/>
      <c r="E32" s="10"/>
      <c r="F32" t="s" s="38">
        <v>40</v>
      </c>
      <c r="G32" s="10"/>
      <c r="H32" s="10"/>
      <c r="I32" t="s" s="38">
        <v>39</v>
      </c>
      <c r="J32" t="s" s="139">
        <v>41</v>
      </c>
      <c r="K32" s="125"/>
      <c r="L32" s="1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2"/>
    </row>
    <row r="33" ht="14.45" customHeight="1">
      <c r="A33" s="13"/>
      <c r="B33" s="17"/>
      <c r="C33" s="10"/>
      <c r="D33" t="s" s="140">
        <v>42</v>
      </c>
      <c r="E33" t="s" s="40">
        <v>43</v>
      </c>
      <c r="F33" s="141">
        <f>ROUND((SUM(BE83:BE92)),2)</f>
        <v>0</v>
      </c>
      <c r="G33" s="10"/>
      <c r="H33" s="10"/>
      <c r="I33" s="142">
        <v>0.21</v>
      </c>
      <c r="J33" s="143">
        <f>ROUND(((SUM(BE83:BE92))*I33),2)</f>
        <v>0</v>
      </c>
      <c r="K33" s="125"/>
      <c r="L33" s="1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2"/>
    </row>
    <row r="34" ht="14.45" customHeight="1">
      <c r="A34" s="13"/>
      <c r="B34" s="17"/>
      <c r="C34" s="10"/>
      <c r="D34" s="10"/>
      <c r="E34" t="s" s="40">
        <v>44</v>
      </c>
      <c r="F34" s="141">
        <f>ROUND((SUM(BF83:BF92)),2)</f>
        <v>32000</v>
      </c>
      <c r="G34" s="10"/>
      <c r="H34" s="10"/>
      <c r="I34" s="142">
        <v>0.15</v>
      </c>
      <c r="J34" s="143">
        <f>ROUND(((SUM(BF83:BF92))*I34),2)</f>
        <v>4800</v>
      </c>
      <c r="K34" s="125"/>
      <c r="L34" s="1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2"/>
    </row>
    <row r="35" ht="14.45" customHeight="1" hidden="1">
      <c r="A35" s="13"/>
      <c r="B35" s="17"/>
      <c r="C35" s="10"/>
      <c r="D35" s="10"/>
      <c r="E35" t="s" s="40">
        <v>45</v>
      </c>
      <c r="F35" s="141">
        <f>ROUND((SUM(BG83:BG92)),2)</f>
        <v>0</v>
      </c>
      <c r="G35" s="10"/>
      <c r="H35" s="10"/>
      <c r="I35" s="142">
        <v>0.21</v>
      </c>
      <c r="J35" s="141">
        <f t="shared" si="11" ref="J35:J37">0</f>
        <v>0</v>
      </c>
      <c r="K35" s="19"/>
      <c r="L35" s="1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2"/>
    </row>
    <row r="36" ht="14.45" customHeight="1" hidden="1">
      <c r="A36" s="13"/>
      <c r="B36" s="17"/>
      <c r="C36" s="10"/>
      <c r="D36" s="10"/>
      <c r="E36" t="s" s="40">
        <v>46</v>
      </c>
      <c r="F36" s="141">
        <f>ROUND((SUM(BH83:BH92)),2)</f>
        <v>0</v>
      </c>
      <c r="G36" s="10"/>
      <c r="H36" s="10"/>
      <c r="I36" s="142">
        <v>0.15</v>
      </c>
      <c r="J36" s="141">
        <f t="shared" si="11"/>
        <v>0</v>
      </c>
      <c r="K36" s="19"/>
      <c r="L36" s="1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2"/>
    </row>
    <row r="37" ht="14.45" customHeight="1" hidden="1">
      <c r="A37" s="13"/>
      <c r="B37" s="17"/>
      <c r="C37" s="10"/>
      <c r="D37" s="10"/>
      <c r="E37" t="s" s="40">
        <v>47</v>
      </c>
      <c r="F37" s="141">
        <f>ROUND((SUM(BI83:BI92)),2)</f>
        <v>0</v>
      </c>
      <c r="G37" s="10"/>
      <c r="H37" s="10"/>
      <c r="I37" s="142">
        <v>0</v>
      </c>
      <c r="J37" s="141">
        <f t="shared" si="11"/>
        <v>0</v>
      </c>
      <c r="K37" s="19"/>
      <c r="L37" s="1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2"/>
    </row>
    <row r="38" ht="8.1" customHeight="1">
      <c r="A38" s="13"/>
      <c r="B38" s="17"/>
      <c r="C38" s="10"/>
      <c r="D38" s="33"/>
      <c r="E38" s="33"/>
      <c r="F38" s="33"/>
      <c r="G38" s="33"/>
      <c r="H38" s="33"/>
      <c r="I38" s="33"/>
      <c r="J38" s="76"/>
      <c r="K38" s="144"/>
      <c r="L38" s="1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2"/>
    </row>
    <row r="39" ht="25.35" customHeight="1">
      <c r="A39" s="13"/>
      <c r="B39" s="17"/>
      <c r="C39" s="44"/>
      <c r="D39" t="s" s="45">
        <v>48</v>
      </c>
      <c r="E39" s="46"/>
      <c r="F39" s="46"/>
      <c r="G39" t="s" s="145">
        <v>49</v>
      </c>
      <c r="H39" t="s" s="47">
        <v>50</v>
      </c>
      <c r="I39" s="46"/>
      <c r="J39" s="146">
        <f>SUM(J30:J37)</f>
        <v>36800</v>
      </c>
      <c r="K39" s="147"/>
      <c r="L39" s="1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2"/>
    </row>
    <row r="40" ht="14.45" customHeight="1">
      <c r="A40" s="13"/>
      <c r="B40" s="54"/>
      <c r="C40" s="8"/>
      <c r="D40" s="148"/>
      <c r="E40" s="148"/>
      <c r="F40" s="148"/>
      <c r="G40" s="148"/>
      <c r="H40" s="148"/>
      <c r="I40" s="148"/>
      <c r="J40" s="149"/>
      <c r="K40" s="150"/>
      <c r="L40" s="1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2"/>
    </row>
    <row r="41" ht="15" customHeight="1">
      <c r="A41" s="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2"/>
    </row>
    <row r="42" ht="15" customHeight="1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2"/>
    </row>
    <row r="43" ht="1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2"/>
    </row>
    <row r="44" ht="8.1" customHeight="1">
      <c r="A44" s="13"/>
      <c r="B44" s="14"/>
      <c r="C44" s="15"/>
      <c r="D44" s="15"/>
      <c r="E44" s="15"/>
      <c r="F44" s="15"/>
      <c r="G44" s="15"/>
      <c r="H44" s="15"/>
      <c r="I44" s="15"/>
      <c r="J44" s="16"/>
      <c r="K44" s="124"/>
      <c r="L44" s="1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2"/>
    </row>
    <row r="45" ht="24.95" customHeight="1">
      <c r="A45" s="13"/>
      <c r="B45" s="17"/>
      <c r="C45" t="s" s="56">
        <v>98</v>
      </c>
      <c r="D45" s="10"/>
      <c r="E45" s="10"/>
      <c r="F45" s="10"/>
      <c r="G45" s="10"/>
      <c r="H45" s="10"/>
      <c r="I45" s="10"/>
      <c r="J45" s="19"/>
      <c r="K45" s="125"/>
      <c r="L45" s="1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2"/>
    </row>
    <row r="46" ht="8.1" customHeight="1">
      <c r="A46" s="13"/>
      <c r="B46" s="17"/>
      <c r="C46" s="10"/>
      <c r="D46" s="10"/>
      <c r="E46" s="10"/>
      <c r="F46" s="10"/>
      <c r="G46" s="10"/>
      <c r="H46" s="10"/>
      <c r="I46" s="10"/>
      <c r="J46" s="19"/>
      <c r="K46" s="125"/>
      <c r="L46" s="1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2"/>
    </row>
    <row r="47" ht="12" customHeight="1">
      <c r="A47" s="13"/>
      <c r="B47" s="17"/>
      <c r="C47" t="s" s="40">
        <v>16</v>
      </c>
      <c r="D47" s="10"/>
      <c r="E47" s="10"/>
      <c r="F47" s="10"/>
      <c r="G47" s="10"/>
      <c r="H47" s="10"/>
      <c r="I47" s="10"/>
      <c r="J47" s="19"/>
      <c r="K47" s="125"/>
      <c r="L47" s="1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2"/>
    </row>
    <row r="48" ht="16.5" customHeight="1">
      <c r="A48" s="13"/>
      <c r="B48" s="17"/>
      <c r="C48" s="10"/>
      <c r="D48" s="10"/>
      <c r="E48" t="s" s="127">
        <f>E7</f>
        <v>93</v>
      </c>
      <c r="F48" s="151"/>
      <c r="G48" s="151"/>
      <c r="H48" s="151"/>
      <c r="I48" s="10"/>
      <c r="J48" s="19"/>
      <c r="K48" s="125"/>
      <c r="L48" s="1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2"/>
    </row>
    <row r="49" ht="12" customHeight="1">
      <c r="A49" s="13"/>
      <c r="B49" s="17"/>
      <c r="C49" t="s" s="40">
        <v>94</v>
      </c>
      <c r="D49" s="10"/>
      <c r="E49" s="10"/>
      <c r="F49" s="10"/>
      <c r="G49" s="10"/>
      <c r="H49" s="10"/>
      <c r="I49" s="10"/>
      <c r="J49" s="19"/>
      <c r="K49" s="125"/>
      <c r="L49" s="1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2"/>
    </row>
    <row r="50" ht="16.5" customHeight="1">
      <c r="A50" s="13"/>
      <c r="B50" s="17"/>
      <c r="C50" s="10"/>
      <c r="D50" s="10"/>
      <c r="E50" t="s" s="59">
        <f>E9</f>
        <v>732</v>
      </c>
      <c r="F50" s="10"/>
      <c r="G50" s="10"/>
      <c r="H50" s="10"/>
      <c r="I50" s="10"/>
      <c r="J50" s="19"/>
      <c r="K50" s="125"/>
      <c r="L50" s="1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2"/>
    </row>
    <row r="51" ht="8.1" customHeight="1">
      <c r="A51" s="13"/>
      <c r="B51" s="17"/>
      <c r="C51" s="10"/>
      <c r="D51" s="10"/>
      <c r="E51" s="10"/>
      <c r="F51" s="10"/>
      <c r="G51" s="10"/>
      <c r="H51" s="10"/>
      <c r="I51" s="10"/>
      <c r="J51" s="19"/>
      <c r="K51" s="125"/>
      <c r="L51" s="1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2"/>
    </row>
    <row r="52" ht="12" customHeight="1">
      <c r="A52" s="13"/>
      <c r="B52" s="17"/>
      <c r="C52" t="s" s="40">
        <v>21</v>
      </c>
      <c r="D52" s="10"/>
      <c r="E52" s="10"/>
      <c r="F52" t="s" s="61">
        <f>F12</f>
        <v>100</v>
      </c>
      <c r="G52" s="10"/>
      <c r="H52" s="10"/>
      <c r="I52" t="s" s="40">
        <v>23</v>
      </c>
      <c r="J52" t="s" s="130">
        <f>IF(J12="","",J12)</f>
        <v>55</v>
      </c>
      <c r="K52" s="125"/>
      <c r="L52" s="1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2"/>
    </row>
    <row r="53" ht="8.1" customHeight="1">
      <c r="A53" s="13"/>
      <c r="B53" s="17"/>
      <c r="C53" s="10"/>
      <c r="D53" s="10"/>
      <c r="E53" s="10"/>
      <c r="F53" s="10"/>
      <c r="G53" s="10"/>
      <c r="H53" s="10"/>
      <c r="I53" s="10"/>
      <c r="J53" s="19"/>
      <c r="K53" s="125"/>
      <c r="L53" s="17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2"/>
    </row>
    <row r="54" ht="15.2" customHeight="1">
      <c r="A54" s="13"/>
      <c r="B54" s="17"/>
      <c r="C54" t="s" s="40">
        <v>25</v>
      </c>
      <c r="D54" s="10"/>
      <c r="E54" s="10"/>
      <c r="F54" t="s" s="61">
        <f>E15</f>
        <v>56</v>
      </c>
      <c r="G54" s="10"/>
      <c r="H54" s="10"/>
      <c r="I54" t="s" s="40">
        <v>31</v>
      </c>
      <c r="J54" t="s" s="152">
        <f>E21</f>
        <v>57</v>
      </c>
      <c r="K54" s="125"/>
      <c r="L54" s="17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2"/>
    </row>
    <row r="55" ht="15.2" customHeight="1">
      <c r="A55" s="13"/>
      <c r="B55" s="17"/>
      <c r="C55" t="s" s="40">
        <v>29</v>
      </c>
      <c r="D55" s="10"/>
      <c r="E55" s="10"/>
      <c r="F55" t="s" s="61">
        <f>IF(E18="","",E18)</f>
        <v>96</v>
      </c>
      <c r="G55" s="10"/>
      <c r="H55" s="10"/>
      <c r="I55" t="s" s="40">
        <v>34</v>
      </c>
      <c r="J55" t="s" s="152">
        <f>E24</f>
        <v>59</v>
      </c>
      <c r="K55" s="125"/>
      <c r="L55" s="17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2"/>
    </row>
    <row r="56" ht="10.35" customHeight="1">
      <c r="A56" s="13"/>
      <c r="B56" s="17"/>
      <c r="C56" s="10"/>
      <c r="D56" s="10"/>
      <c r="E56" s="10"/>
      <c r="F56" s="10"/>
      <c r="G56" s="10"/>
      <c r="H56" s="10"/>
      <c r="I56" s="10"/>
      <c r="J56" s="19"/>
      <c r="K56" s="125"/>
      <c r="L56" s="1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2"/>
    </row>
    <row r="57" ht="29.25" customHeight="1">
      <c r="A57" s="13"/>
      <c r="B57" s="17"/>
      <c r="C57" t="s" s="153">
        <v>101</v>
      </c>
      <c r="D57" s="154"/>
      <c r="E57" s="154"/>
      <c r="F57" s="154"/>
      <c r="G57" s="154"/>
      <c r="H57" s="154"/>
      <c r="I57" s="154"/>
      <c r="J57" t="s" s="155">
        <v>102</v>
      </c>
      <c r="K57" s="156"/>
      <c r="L57" s="17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2"/>
    </row>
    <row r="58" ht="10.35" customHeight="1">
      <c r="A58" s="13"/>
      <c r="B58" s="17"/>
      <c r="C58" s="10"/>
      <c r="D58" s="10"/>
      <c r="E58" s="10"/>
      <c r="F58" s="10"/>
      <c r="G58" s="10"/>
      <c r="H58" s="10"/>
      <c r="I58" s="10"/>
      <c r="J58" s="19"/>
      <c r="K58" s="125"/>
      <c r="L58" s="17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2"/>
    </row>
    <row r="59" ht="22.9" customHeight="1">
      <c r="A59" s="13"/>
      <c r="B59" s="17"/>
      <c r="C59" t="s" s="91">
        <v>77</v>
      </c>
      <c r="D59" s="10"/>
      <c r="E59" s="10"/>
      <c r="F59" s="10"/>
      <c r="G59" s="10"/>
      <c r="H59" s="10"/>
      <c r="I59" s="10"/>
      <c r="J59" s="157">
        <f>J83</f>
        <v>32000</v>
      </c>
      <c r="K59" s="125"/>
      <c r="L59" s="17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t="s" s="158">
        <v>103</v>
      </c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2"/>
    </row>
    <row r="60" ht="24.95" customHeight="1">
      <c r="A60" s="13"/>
      <c r="B60" s="17"/>
      <c r="C60" s="10"/>
      <c r="D60" t="s" s="159">
        <v>733</v>
      </c>
      <c r="E60" s="63"/>
      <c r="F60" s="63"/>
      <c r="G60" s="63"/>
      <c r="H60" s="63"/>
      <c r="I60" s="63"/>
      <c r="J60" s="160">
        <f>J84</f>
        <v>32000</v>
      </c>
      <c r="K60" s="125"/>
      <c r="L60" s="17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2"/>
    </row>
    <row r="61" ht="19.9" customHeight="1">
      <c r="A61" s="13"/>
      <c r="B61" s="17"/>
      <c r="C61" s="10"/>
      <c r="D61" t="s" s="161">
        <v>734</v>
      </c>
      <c r="E61" s="162"/>
      <c r="F61" s="162"/>
      <c r="G61" s="162"/>
      <c r="H61" s="162"/>
      <c r="I61" s="162"/>
      <c r="J61" s="163">
        <f>J85</f>
        <v>10000</v>
      </c>
      <c r="K61" s="125"/>
      <c r="L61" s="17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2"/>
    </row>
    <row r="62" ht="19.9" customHeight="1">
      <c r="A62" s="13"/>
      <c r="B62" s="17"/>
      <c r="C62" s="10"/>
      <c r="D62" t="s" s="161">
        <v>735</v>
      </c>
      <c r="E62" s="162"/>
      <c r="F62" s="162"/>
      <c r="G62" s="162"/>
      <c r="H62" s="162"/>
      <c r="I62" s="162"/>
      <c r="J62" s="163">
        <f>J87</f>
        <v>17000</v>
      </c>
      <c r="K62" s="125"/>
      <c r="L62" s="17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2"/>
    </row>
    <row r="63" ht="19.9" customHeight="1">
      <c r="A63" s="13"/>
      <c r="B63" s="17"/>
      <c r="C63" s="10"/>
      <c r="D63" t="s" s="161">
        <v>736</v>
      </c>
      <c r="E63" s="162"/>
      <c r="F63" s="162"/>
      <c r="G63" s="162"/>
      <c r="H63" s="162"/>
      <c r="I63" s="162"/>
      <c r="J63" s="163">
        <f>J91</f>
        <v>5000</v>
      </c>
      <c r="K63" s="125"/>
      <c r="L63" s="17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2"/>
    </row>
    <row r="64" ht="21.75" customHeight="1">
      <c r="A64" s="13"/>
      <c r="B64" s="17"/>
      <c r="C64" s="10"/>
      <c r="D64" s="70"/>
      <c r="E64" s="70"/>
      <c r="F64" s="70"/>
      <c r="G64" s="70"/>
      <c r="H64" s="70"/>
      <c r="I64" s="70"/>
      <c r="J64" s="135"/>
      <c r="K64" s="125"/>
      <c r="L64" s="17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2"/>
    </row>
    <row r="65" ht="8.1" customHeight="1">
      <c r="A65" s="13"/>
      <c r="B65" s="54"/>
      <c r="C65" s="8"/>
      <c r="D65" s="8"/>
      <c r="E65" s="8"/>
      <c r="F65" s="8"/>
      <c r="G65" s="8"/>
      <c r="H65" s="8"/>
      <c r="I65" s="8"/>
      <c r="J65" s="55"/>
      <c r="K65" s="165"/>
      <c r="L65" s="17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2"/>
    </row>
    <row r="66" ht="15" customHeight="1">
      <c r="A66" s="7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2"/>
    </row>
    <row r="67" ht="15" customHeight="1">
      <c r="A67" s="7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2"/>
    </row>
    <row r="68" ht="15" customHeight="1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2"/>
    </row>
    <row r="69" ht="8.1" customHeight="1">
      <c r="A69" s="13"/>
      <c r="B69" s="14"/>
      <c r="C69" s="15"/>
      <c r="D69" s="15"/>
      <c r="E69" s="15"/>
      <c r="F69" s="15"/>
      <c r="G69" s="15"/>
      <c r="H69" s="15"/>
      <c r="I69" s="15"/>
      <c r="J69" s="16"/>
      <c r="K69" s="124"/>
      <c r="L69" s="17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2"/>
    </row>
    <row r="70" ht="24.95" customHeight="1">
      <c r="A70" s="13"/>
      <c r="B70" s="17"/>
      <c r="C70" t="s" s="56">
        <v>121</v>
      </c>
      <c r="D70" s="10"/>
      <c r="E70" s="10"/>
      <c r="F70" s="10"/>
      <c r="G70" s="10"/>
      <c r="H70" s="10"/>
      <c r="I70" s="10"/>
      <c r="J70" s="19"/>
      <c r="K70" s="125"/>
      <c r="L70" s="17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2"/>
    </row>
    <row r="71" ht="8.1" customHeight="1">
      <c r="A71" s="13"/>
      <c r="B71" s="17"/>
      <c r="C71" s="10"/>
      <c r="D71" s="10"/>
      <c r="E71" s="10"/>
      <c r="F71" s="10"/>
      <c r="G71" s="10"/>
      <c r="H71" s="10"/>
      <c r="I71" s="10"/>
      <c r="J71" s="19"/>
      <c r="K71" s="125"/>
      <c r="L71" s="17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2"/>
    </row>
    <row r="72" ht="12" customHeight="1">
      <c r="A72" s="13"/>
      <c r="B72" s="17"/>
      <c r="C72" t="s" s="40">
        <v>16</v>
      </c>
      <c r="D72" s="10"/>
      <c r="E72" s="10"/>
      <c r="F72" s="10"/>
      <c r="G72" s="10"/>
      <c r="H72" s="10"/>
      <c r="I72" s="10"/>
      <c r="J72" s="19"/>
      <c r="K72" s="125"/>
      <c r="L72" s="17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2"/>
    </row>
    <row r="73" ht="16.5" customHeight="1">
      <c r="A73" s="13"/>
      <c r="B73" s="17"/>
      <c r="C73" s="10"/>
      <c r="D73" s="10"/>
      <c r="E73" t="s" s="127">
        <f>E7</f>
        <v>93</v>
      </c>
      <c r="F73" s="151"/>
      <c r="G73" s="151"/>
      <c r="H73" s="151"/>
      <c r="I73" s="10"/>
      <c r="J73" s="19"/>
      <c r="K73" s="125"/>
      <c r="L73" s="17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2"/>
    </row>
    <row r="74" ht="12" customHeight="1">
      <c r="A74" s="13"/>
      <c r="B74" s="17"/>
      <c r="C74" t="s" s="40">
        <v>94</v>
      </c>
      <c r="D74" s="10"/>
      <c r="E74" s="10"/>
      <c r="F74" s="10"/>
      <c r="G74" s="10"/>
      <c r="H74" s="10"/>
      <c r="I74" s="10"/>
      <c r="J74" s="19"/>
      <c r="K74" s="125"/>
      <c r="L74" s="17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2"/>
    </row>
    <row r="75" ht="16.5" customHeight="1">
      <c r="A75" s="13"/>
      <c r="B75" s="17"/>
      <c r="C75" s="10"/>
      <c r="D75" s="10"/>
      <c r="E75" t="s" s="59">
        <f>E9</f>
        <v>732</v>
      </c>
      <c r="F75" s="10"/>
      <c r="G75" s="10"/>
      <c r="H75" s="10"/>
      <c r="I75" s="10"/>
      <c r="J75" s="19"/>
      <c r="K75" s="125"/>
      <c r="L75" s="17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2"/>
    </row>
    <row r="76" ht="8.1" customHeight="1">
      <c r="A76" s="13"/>
      <c r="B76" s="17"/>
      <c r="C76" s="10"/>
      <c r="D76" s="10"/>
      <c r="E76" s="10"/>
      <c r="F76" s="10"/>
      <c r="G76" s="10"/>
      <c r="H76" s="10"/>
      <c r="I76" s="10"/>
      <c r="J76" s="19"/>
      <c r="K76" s="125"/>
      <c r="L76" s="17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2"/>
    </row>
    <row r="77" ht="12" customHeight="1">
      <c r="A77" s="13"/>
      <c r="B77" s="17"/>
      <c r="C77" t="s" s="40">
        <v>21</v>
      </c>
      <c r="D77" s="10"/>
      <c r="E77" s="10"/>
      <c r="F77" t="s" s="61">
        <f>F12</f>
        <v>100</v>
      </c>
      <c r="G77" s="10"/>
      <c r="H77" s="10"/>
      <c r="I77" t="s" s="40">
        <v>23</v>
      </c>
      <c r="J77" t="s" s="130">
        <f>IF(J12="","",J12)</f>
        <v>55</v>
      </c>
      <c r="K77" s="125"/>
      <c r="L77" s="17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2"/>
    </row>
    <row r="78" ht="8.1" customHeight="1">
      <c r="A78" s="13"/>
      <c r="B78" s="17"/>
      <c r="C78" s="10"/>
      <c r="D78" s="10"/>
      <c r="E78" s="10"/>
      <c r="F78" s="10"/>
      <c r="G78" s="10"/>
      <c r="H78" s="10"/>
      <c r="I78" s="10"/>
      <c r="J78" s="19"/>
      <c r="K78" s="125"/>
      <c r="L78" s="17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2"/>
    </row>
    <row r="79" ht="15.2" customHeight="1">
      <c r="A79" s="13"/>
      <c r="B79" s="17"/>
      <c r="C79" t="s" s="40">
        <v>25</v>
      </c>
      <c r="D79" s="10"/>
      <c r="E79" s="10"/>
      <c r="F79" t="s" s="61">
        <f>E15</f>
        <v>56</v>
      </c>
      <c r="G79" s="10"/>
      <c r="H79" s="10"/>
      <c r="I79" t="s" s="40">
        <v>31</v>
      </c>
      <c r="J79" t="s" s="152">
        <f>E21</f>
        <v>57</v>
      </c>
      <c r="K79" s="125"/>
      <c r="L79" s="17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2"/>
    </row>
    <row r="80" ht="15.2" customHeight="1">
      <c r="A80" s="13"/>
      <c r="B80" s="17"/>
      <c r="C80" t="s" s="40">
        <v>29</v>
      </c>
      <c r="D80" s="10"/>
      <c r="E80" s="10"/>
      <c r="F80" t="s" s="61">
        <f>IF(E18="","",E18)</f>
        <v>96</v>
      </c>
      <c r="G80" s="10"/>
      <c r="H80" s="10"/>
      <c r="I80" t="s" s="40">
        <v>34</v>
      </c>
      <c r="J80" t="s" s="152">
        <f>E24</f>
        <v>59</v>
      </c>
      <c r="K80" s="125"/>
      <c r="L80" s="17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2"/>
    </row>
    <row r="81" ht="10.35" customHeight="1">
      <c r="A81" s="13"/>
      <c r="B81" s="17"/>
      <c r="C81" s="63"/>
      <c r="D81" s="63"/>
      <c r="E81" s="63"/>
      <c r="F81" s="63"/>
      <c r="G81" s="63"/>
      <c r="H81" s="63"/>
      <c r="I81" s="63"/>
      <c r="J81" s="133"/>
      <c r="K81" s="125"/>
      <c r="L81" s="17"/>
      <c r="M81" s="63"/>
      <c r="N81" s="63"/>
      <c r="O81" s="63"/>
      <c r="P81" s="63"/>
      <c r="Q81" s="63"/>
      <c r="R81" s="63"/>
      <c r="S81" s="63"/>
      <c r="T81" s="63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2"/>
    </row>
    <row r="82" ht="29.25" customHeight="1">
      <c r="A82" s="13"/>
      <c r="B82" s="67"/>
      <c r="C82" t="s" s="166">
        <v>122</v>
      </c>
      <c r="D82" t="s" s="167">
        <v>64</v>
      </c>
      <c r="E82" t="s" s="167">
        <v>60</v>
      </c>
      <c r="F82" t="s" s="167">
        <v>61</v>
      </c>
      <c r="G82" t="s" s="167">
        <v>123</v>
      </c>
      <c r="H82" t="s" s="167">
        <v>124</v>
      </c>
      <c r="I82" t="s" s="167">
        <v>125</v>
      </c>
      <c r="J82" t="s" s="168">
        <v>102</v>
      </c>
      <c r="K82" t="s" s="169">
        <v>126</v>
      </c>
      <c r="L82" s="67"/>
      <c r="M82" s="170"/>
      <c r="N82" t="s" s="171">
        <v>42</v>
      </c>
      <c r="O82" t="s" s="171">
        <v>127</v>
      </c>
      <c r="P82" t="s" s="171">
        <v>128</v>
      </c>
      <c r="Q82" t="s" s="171">
        <v>129</v>
      </c>
      <c r="R82" t="s" s="171">
        <v>130</v>
      </c>
      <c r="S82" t="s" s="171">
        <v>131</v>
      </c>
      <c r="T82" t="s" s="172">
        <v>132</v>
      </c>
      <c r="U82" s="72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2"/>
    </row>
    <row r="83" ht="22.9" customHeight="1">
      <c r="A83" s="13"/>
      <c r="B83" s="17"/>
      <c r="C83" t="s" s="173">
        <v>133</v>
      </c>
      <c r="D83" s="70"/>
      <c r="E83" s="70"/>
      <c r="F83" s="70"/>
      <c r="G83" s="70"/>
      <c r="H83" s="70"/>
      <c r="I83" s="70"/>
      <c r="J83" s="174">
        <f>BK83</f>
        <v>32000</v>
      </c>
      <c r="K83" s="125"/>
      <c r="L83" s="67"/>
      <c r="M83" s="90"/>
      <c r="N83" s="70"/>
      <c r="O83" s="70"/>
      <c r="P83" s="175">
        <f>P84</f>
        <v>0</v>
      </c>
      <c r="Q83" s="70"/>
      <c r="R83" s="175">
        <f>R84</f>
        <v>0</v>
      </c>
      <c r="S83" s="70"/>
      <c r="T83" s="176">
        <f>T84</f>
        <v>0</v>
      </c>
      <c r="U83" s="72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t="s" s="158">
        <v>78</v>
      </c>
      <c r="AU83" t="s" s="158">
        <v>103</v>
      </c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77">
        <f>BK84</f>
        <v>32000</v>
      </c>
      <c r="BL83" s="10"/>
      <c r="BM83" s="10"/>
      <c r="BN83" s="12"/>
    </row>
    <row r="84" ht="25.9" customHeight="1">
      <c r="A84" s="13"/>
      <c r="B84" s="17"/>
      <c r="C84" s="10"/>
      <c r="D84" t="s" s="178">
        <v>78</v>
      </c>
      <c r="E84" t="s" s="179">
        <v>737</v>
      </c>
      <c r="F84" t="s" s="179">
        <v>738</v>
      </c>
      <c r="G84" s="10"/>
      <c r="H84" s="10"/>
      <c r="I84" s="10"/>
      <c r="J84" s="180">
        <f>BK84</f>
        <v>32000</v>
      </c>
      <c r="K84" s="125"/>
      <c r="L84" s="67"/>
      <c r="M84" s="72"/>
      <c r="N84" s="10"/>
      <c r="O84" s="10"/>
      <c r="P84" s="181">
        <f>P85+P87+P91</f>
        <v>0</v>
      </c>
      <c r="Q84" s="10"/>
      <c r="R84" s="181">
        <f>R85+R87+R91</f>
        <v>0</v>
      </c>
      <c r="S84" s="10"/>
      <c r="T84" s="182">
        <f>T85+T87+T91</f>
        <v>0</v>
      </c>
      <c r="U84" s="72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t="s" s="178">
        <v>168</v>
      </c>
      <c r="AS84" s="10"/>
      <c r="AT84" t="s" s="183">
        <v>78</v>
      </c>
      <c r="AU84" t="s" s="183">
        <v>79</v>
      </c>
      <c r="AV84" s="10"/>
      <c r="AW84" s="10"/>
      <c r="AX84" s="10"/>
      <c r="AY84" t="s" s="178">
        <v>136</v>
      </c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84">
        <f>BK85+BK87+BK91</f>
        <v>32000</v>
      </c>
      <c r="BL84" s="10"/>
      <c r="BM84" s="10"/>
      <c r="BN84" s="12"/>
    </row>
    <row r="85" ht="22.9" customHeight="1">
      <c r="A85" s="13"/>
      <c r="B85" s="17"/>
      <c r="C85" s="63"/>
      <c r="D85" t="s" s="185">
        <v>78</v>
      </c>
      <c r="E85" t="s" s="186">
        <v>739</v>
      </c>
      <c r="F85" t="s" s="186">
        <v>740</v>
      </c>
      <c r="G85" s="63"/>
      <c r="H85" s="63"/>
      <c r="I85" s="63"/>
      <c r="J85" s="187">
        <f>BK85</f>
        <v>10000</v>
      </c>
      <c r="K85" s="134"/>
      <c r="L85" s="67"/>
      <c r="M85" s="72"/>
      <c r="N85" s="10"/>
      <c r="O85" s="10"/>
      <c r="P85" s="181">
        <f>P86</f>
        <v>0</v>
      </c>
      <c r="Q85" s="10"/>
      <c r="R85" s="181">
        <f>R86</f>
        <v>0</v>
      </c>
      <c r="S85" s="10"/>
      <c r="T85" s="182">
        <f>T86</f>
        <v>0</v>
      </c>
      <c r="U85" s="72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t="s" s="178">
        <v>168</v>
      </c>
      <c r="AS85" s="10"/>
      <c r="AT85" t="s" s="183">
        <v>78</v>
      </c>
      <c r="AU85" t="s" s="183">
        <v>87</v>
      </c>
      <c r="AV85" s="10"/>
      <c r="AW85" s="10"/>
      <c r="AX85" s="10"/>
      <c r="AY85" t="s" s="178">
        <v>136</v>
      </c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84">
        <f>BK86</f>
        <v>10000</v>
      </c>
      <c r="BL85" s="10"/>
      <c r="BM85" s="10"/>
      <c r="BN85" s="12"/>
    </row>
    <row r="86" ht="16.5" customHeight="1">
      <c r="A86" s="13"/>
      <c r="B86" s="67"/>
      <c r="C86" t="s" s="188">
        <v>87</v>
      </c>
      <c r="D86" t="s" s="188">
        <v>139</v>
      </c>
      <c r="E86" t="s" s="189">
        <v>741</v>
      </c>
      <c r="F86" t="s" s="189">
        <v>742</v>
      </c>
      <c r="G86" t="s" s="190">
        <v>743</v>
      </c>
      <c r="H86" s="191">
        <v>1</v>
      </c>
      <c r="I86" s="192">
        <v>10000</v>
      </c>
      <c r="J86" s="193">
        <f>ROUND(I86*H86,2)</f>
        <v>10000</v>
      </c>
      <c r="K86" t="s" s="194">
        <v>143</v>
      </c>
      <c r="L86" s="67"/>
      <c r="M86" s="195"/>
      <c r="N86" t="s" s="196">
        <v>44</v>
      </c>
      <c r="O86" s="10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U86" s="72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t="s" s="199">
        <v>744</v>
      </c>
      <c r="AS86" s="10"/>
      <c r="AT86" t="s" s="199">
        <v>139</v>
      </c>
      <c r="AU86" t="s" s="199">
        <v>89</v>
      </c>
      <c r="AV86" s="10"/>
      <c r="AW86" s="10"/>
      <c r="AX86" s="10"/>
      <c r="AY86" t="s" s="158">
        <v>136</v>
      </c>
      <c r="AZ86" s="10"/>
      <c r="BA86" s="10"/>
      <c r="BB86" s="10"/>
      <c r="BC86" s="10"/>
      <c r="BD86" s="10"/>
      <c r="BE86" s="53">
        <f>IF(N86="základní",J86,0)</f>
        <v>0</v>
      </c>
      <c r="BF86" s="53">
        <f>IF(N86="snížená",J86,0)</f>
        <v>10000</v>
      </c>
      <c r="BG86" s="53">
        <f>IF(N86="zákl. přenesená",J86,0)</f>
        <v>0</v>
      </c>
      <c r="BH86" s="53">
        <f>IF(N86="sníž. přenesená",J86,0)</f>
        <v>0</v>
      </c>
      <c r="BI86" s="53">
        <f>IF(N86="nulová",J86,0)</f>
        <v>0</v>
      </c>
      <c r="BJ86" t="s" s="158">
        <v>89</v>
      </c>
      <c r="BK86" s="53">
        <f>ROUND(I86*H86,2)</f>
        <v>10000</v>
      </c>
      <c r="BL86" t="s" s="158">
        <v>744</v>
      </c>
      <c r="BM86" t="s" s="199">
        <v>745</v>
      </c>
      <c r="BN86" s="12"/>
    </row>
    <row r="87" ht="22.9" customHeight="1">
      <c r="A87" s="13"/>
      <c r="B87" s="17"/>
      <c r="C87" s="162"/>
      <c r="D87" t="s" s="212">
        <v>78</v>
      </c>
      <c r="E87" t="s" s="161">
        <v>746</v>
      </c>
      <c r="F87" t="s" s="161">
        <v>747</v>
      </c>
      <c r="G87" s="162"/>
      <c r="H87" s="162"/>
      <c r="I87" s="162"/>
      <c r="J87" s="213">
        <f>BK87</f>
        <v>17000</v>
      </c>
      <c r="K87" s="214"/>
      <c r="L87" s="67"/>
      <c r="M87" s="72"/>
      <c r="N87" s="10"/>
      <c r="O87" s="10"/>
      <c r="P87" s="181">
        <f>SUM(P88:P90)</f>
        <v>0</v>
      </c>
      <c r="Q87" s="10"/>
      <c r="R87" s="181">
        <f>SUM(R88:R90)</f>
        <v>0</v>
      </c>
      <c r="S87" s="10"/>
      <c r="T87" s="182">
        <f>SUM(T88:T90)</f>
        <v>0</v>
      </c>
      <c r="U87" s="72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t="s" s="178">
        <v>168</v>
      </c>
      <c r="AS87" s="10"/>
      <c r="AT87" t="s" s="183">
        <v>78</v>
      </c>
      <c r="AU87" t="s" s="183">
        <v>87</v>
      </c>
      <c r="AV87" s="10"/>
      <c r="AW87" s="10"/>
      <c r="AX87" s="10"/>
      <c r="AY87" t="s" s="178">
        <v>136</v>
      </c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84">
        <f>SUM(BK88:BK90)</f>
        <v>17000</v>
      </c>
      <c r="BL87" s="10"/>
      <c r="BM87" s="10"/>
      <c r="BN87" s="12"/>
    </row>
    <row r="88" ht="16.5" customHeight="1">
      <c r="A88" s="13"/>
      <c r="B88" s="67"/>
      <c r="C88" t="s" s="188">
        <v>89</v>
      </c>
      <c r="D88" t="s" s="188">
        <v>139</v>
      </c>
      <c r="E88" t="s" s="189">
        <v>748</v>
      </c>
      <c r="F88" t="s" s="189">
        <v>749</v>
      </c>
      <c r="G88" t="s" s="190">
        <v>743</v>
      </c>
      <c r="H88" s="191">
        <v>1</v>
      </c>
      <c r="I88" s="192">
        <v>10000</v>
      </c>
      <c r="J88" s="193">
        <f>ROUND(I88*H88,2)</f>
        <v>10000</v>
      </c>
      <c r="K88" t="s" s="194">
        <v>143</v>
      </c>
      <c r="L88" s="67"/>
      <c r="M88" s="195"/>
      <c r="N88" t="s" s="196">
        <v>44</v>
      </c>
      <c r="O88" s="10"/>
      <c r="P88" s="197">
        <f>O88*H88</f>
        <v>0</v>
      </c>
      <c r="Q88" s="197">
        <v>0</v>
      </c>
      <c r="R88" s="197">
        <f>Q88*H88</f>
        <v>0</v>
      </c>
      <c r="S88" s="197">
        <v>0</v>
      </c>
      <c r="T88" s="198">
        <f>S88*H88</f>
        <v>0</v>
      </c>
      <c r="U88" s="72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t="s" s="199">
        <v>744</v>
      </c>
      <c r="AS88" s="10"/>
      <c r="AT88" t="s" s="199">
        <v>139</v>
      </c>
      <c r="AU88" t="s" s="199">
        <v>89</v>
      </c>
      <c r="AV88" s="10"/>
      <c r="AW88" s="10"/>
      <c r="AX88" s="10"/>
      <c r="AY88" t="s" s="158">
        <v>136</v>
      </c>
      <c r="AZ88" s="10"/>
      <c r="BA88" s="10"/>
      <c r="BB88" s="10"/>
      <c r="BC88" s="10"/>
      <c r="BD88" s="10"/>
      <c r="BE88" s="53">
        <f>IF(N88="základní",J88,0)</f>
        <v>0</v>
      </c>
      <c r="BF88" s="53">
        <f>IF(N88="snížená",J88,0)</f>
        <v>10000</v>
      </c>
      <c r="BG88" s="53">
        <f>IF(N88="zákl. přenesená",J88,0)</f>
        <v>0</v>
      </c>
      <c r="BH88" s="53">
        <f>IF(N88="sníž. přenesená",J88,0)</f>
        <v>0</v>
      </c>
      <c r="BI88" s="53">
        <f>IF(N88="nulová",J88,0)</f>
        <v>0</v>
      </c>
      <c r="BJ88" t="s" s="158">
        <v>89</v>
      </c>
      <c r="BK88" s="53">
        <f>ROUND(I88*H88,2)</f>
        <v>10000</v>
      </c>
      <c r="BL88" t="s" s="158">
        <v>744</v>
      </c>
      <c r="BM88" t="s" s="199">
        <v>750</v>
      </c>
      <c r="BN88" s="12"/>
    </row>
    <row r="89" ht="16.5" customHeight="1">
      <c r="A89" s="13"/>
      <c r="B89" s="67"/>
      <c r="C89" t="s" s="188">
        <v>156</v>
      </c>
      <c r="D89" t="s" s="188">
        <v>139</v>
      </c>
      <c r="E89" t="s" s="189">
        <v>751</v>
      </c>
      <c r="F89" t="s" s="189">
        <v>752</v>
      </c>
      <c r="G89" t="s" s="190">
        <v>743</v>
      </c>
      <c r="H89" s="191">
        <v>1</v>
      </c>
      <c r="I89" s="192">
        <v>5000</v>
      </c>
      <c r="J89" s="193">
        <f>ROUND(I89*H89,2)</f>
        <v>5000</v>
      </c>
      <c r="K89" t="s" s="194">
        <v>143</v>
      </c>
      <c r="L89" s="67"/>
      <c r="M89" s="195"/>
      <c r="N89" t="s" s="196">
        <v>44</v>
      </c>
      <c r="O89" s="10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U89" s="72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t="s" s="199">
        <v>744</v>
      </c>
      <c r="AS89" s="10"/>
      <c r="AT89" t="s" s="199">
        <v>139</v>
      </c>
      <c r="AU89" t="s" s="199">
        <v>89</v>
      </c>
      <c r="AV89" s="10"/>
      <c r="AW89" s="10"/>
      <c r="AX89" s="10"/>
      <c r="AY89" t="s" s="158">
        <v>136</v>
      </c>
      <c r="AZ89" s="10"/>
      <c r="BA89" s="10"/>
      <c r="BB89" s="10"/>
      <c r="BC89" s="10"/>
      <c r="BD89" s="10"/>
      <c r="BE89" s="53">
        <f>IF(N89="základní",J89,0)</f>
        <v>0</v>
      </c>
      <c r="BF89" s="53">
        <f>IF(N89="snížená",J89,0)</f>
        <v>5000</v>
      </c>
      <c r="BG89" s="53">
        <f>IF(N89="zákl. přenesená",J89,0)</f>
        <v>0</v>
      </c>
      <c r="BH89" s="53">
        <f>IF(N89="sníž. přenesená",J89,0)</f>
        <v>0</v>
      </c>
      <c r="BI89" s="53">
        <f>IF(N89="nulová",J89,0)</f>
        <v>0</v>
      </c>
      <c r="BJ89" t="s" s="158">
        <v>89</v>
      </c>
      <c r="BK89" s="53">
        <f>ROUND(I89*H89,2)</f>
        <v>5000</v>
      </c>
      <c r="BL89" t="s" s="158">
        <v>744</v>
      </c>
      <c r="BM89" t="s" s="199">
        <v>753</v>
      </c>
      <c r="BN89" s="12"/>
    </row>
    <row r="90" ht="16.5" customHeight="1">
      <c r="A90" s="13"/>
      <c r="B90" s="67"/>
      <c r="C90" t="s" s="188">
        <v>144</v>
      </c>
      <c r="D90" t="s" s="188">
        <v>139</v>
      </c>
      <c r="E90" t="s" s="189">
        <v>754</v>
      </c>
      <c r="F90" t="s" s="189">
        <v>755</v>
      </c>
      <c r="G90" t="s" s="190">
        <v>743</v>
      </c>
      <c r="H90" s="191">
        <v>1</v>
      </c>
      <c r="I90" s="192">
        <v>2000</v>
      </c>
      <c r="J90" s="193">
        <f>ROUND(I90*H90,2)</f>
        <v>2000</v>
      </c>
      <c r="K90" t="s" s="194">
        <v>143</v>
      </c>
      <c r="L90" s="67"/>
      <c r="M90" s="195"/>
      <c r="N90" t="s" s="196">
        <v>44</v>
      </c>
      <c r="O90" s="10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U90" s="72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t="s" s="199">
        <v>744</v>
      </c>
      <c r="AS90" s="10"/>
      <c r="AT90" t="s" s="199">
        <v>139</v>
      </c>
      <c r="AU90" t="s" s="199">
        <v>89</v>
      </c>
      <c r="AV90" s="10"/>
      <c r="AW90" s="10"/>
      <c r="AX90" s="10"/>
      <c r="AY90" t="s" s="158">
        <v>136</v>
      </c>
      <c r="AZ90" s="10"/>
      <c r="BA90" s="10"/>
      <c r="BB90" s="10"/>
      <c r="BC90" s="10"/>
      <c r="BD90" s="10"/>
      <c r="BE90" s="53">
        <f>IF(N90="základní",J90,0)</f>
        <v>0</v>
      </c>
      <c r="BF90" s="53">
        <f>IF(N90="snížená",J90,0)</f>
        <v>2000</v>
      </c>
      <c r="BG90" s="53">
        <f>IF(N90="zákl. přenesená",J90,0)</f>
        <v>0</v>
      </c>
      <c r="BH90" s="53">
        <f>IF(N90="sníž. přenesená",J90,0)</f>
        <v>0</v>
      </c>
      <c r="BI90" s="53">
        <f>IF(N90="nulová",J90,0)</f>
        <v>0</v>
      </c>
      <c r="BJ90" t="s" s="158">
        <v>89</v>
      </c>
      <c r="BK90" s="53">
        <f>ROUND(I90*H90,2)</f>
        <v>2000</v>
      </c>
      <c r="BL90" t="s" s="158">
        <v>744</v>
      </c>
      <c r="BM90" t="s" s="199">
        <v>756</v>
      </c>
      <c r="BN90" s="12"/>
    </row>
    <row r="91" ht="22.9" customHeight="1">
      <c r="A91" s="13"/>
      <c r="B91" s="17"/>
      <c r="C91" s="162"/>
      <c r="D91" t="s" s="212">
        <v>78</v>
      </c>
      <c r="E91" t="s" s="161">
        <v>757</v>
      </c>
      <c r="F91" t="s" s="161">
        <v>758</v>
      </c>
      <c r="G91" s="162"/>
      <c r="H91" s="162"/>
      <c r="I91" s="162"/>
      <c r="J91" s="213">
        <f>BK91</f>
        <v>5000</v>
      </c>
      <c r="K91" s="214"/>
      <c r="L91" s="67"/>
      <c r="M91" s="72"/>
      <c r="N91" s="10"/>
      <c r="O91" s="10"/>
      <c r="P91" s="181">
        <f>P92</f>
        <v>0</v>
      </c>
      <c r="Q91" s="10"/>
      <c r="R91" s="181">
        <f>R92</f>
        <v>0</v>
      </c>
      <c r="S91" s="10"/>
      <c r="T91" s="182">
        <f>T92</f>
        <v>0</v>
      </c>
      <c r="U91" s="72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t="s" s="178">
        <v>168</v>
      </c>
      <c r="AS91" s="10"/>
      <c r="AT91" t="s" s="183">
        <v>78</v>
      </c>
      <c r="AU91" t="s" s="183">
        <v>87</v>
      </c>
      <c r="AV91" s="10"/>
      <c r="AW91" s="10"/>
      <c r="AX91" s="10"/>
      <c r="AY91" t="s" s="178">
        <v>136</v>
      </c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84">
        <f>BK92</f>
        <v>5000</v>
      </c>
      <c r="BL91" s="10"/>
      <c r="BM91" s="10"/>
      <c r="BN91" s="12"/>
    </row>
    <row r="92" ht="16.5" customHeight="1">
      <c r="A92" s="13"/>
      <c r="B92" s="67"/>
      <c r="C92" t="s" s="188">
        <v>168</v>
      </c>
      <c r="D92" t="s" s="188">
        <v>139</v>
      </c>
      <c r="E92" t="s" s="189">
        <v>759</v>
      </c>
      <c r="F92" t="s" s="189">
        <v>760</v>
      </c>
      <c r="G92" t="s" s="190">
        <v>743</v>
      </c>
      <c r="H92" s="191">
        <v>1</v>
      </c>
      <c r="I92" s="192">
        <v>5000</v>
      </c>
      <c r="J92" s="193">
        <f>ROUND(I92*H92,2)</f>
        <v>5000</v>
      </c>
      <c r="K92" t="s" s="194">
        <v>143</v>
      </c>
      <c r="L92" s="67"/>
      <c r="M92" s="251"/>
      <c r="N92" t="s" s="252">
        <v>44</v>
      </c>
      <c r="O92" s="63"/>
      <c r="P92" s="253">
        <f>O92*H92</f>
        <v>0</v>
      </c>
      <c r="Q92" s="253">
        <v>0</v>
      </c>
      <c r="R92" s="253">
        <f>Q92*H92</f>
        <v>0</v>
      </c>
      <c r="S92" s="253">
        <v>0</v>
      </c>
      <c r="T92" s="254">
        <f>S92*H92</f>
        <v>0</v>
      </c>
      <c r="U92" s="72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t="s" s="199">
        <v>744</v>
      </c>
      <c r="AS92" s="10"/>
      <c r="AT92" t="s" s="199">
        <v>139</v>
      </c>
      <c r="AU92" t="s" s="199">
        <v>89</v>
      </c>
      <c r="AV92" s="10"/>
      <c r="AW92" s="10"/>
      <c r="AX92" s="10"/>
      <c r="AY92" t="s" s="158">
        <v>136</v>
      </c>
      <c r="AZ92" s="10"/>
      <c r="BA92" s="10"/>
      <c r="BB92" s="10"/>
      <c r="BC92" s="10"/>
      <c r="BD92" s="10"/>
      <c r="BE92" s="53">
        <f>IF(N92="základní",J92,0)</f>
        <v>0</v>
      </c>
      <c r="BF92" s="53">
        <f>IF(N92="snížená",J92,0)</f>
        <v>5000</v>
      </c>
      <c r="BG92" s="53">
        <f>IF(N92="zákl. přenesená",J92,0)</f>
        <v>0</v>
      </c>
      <c r="BH92" s="53">
        <f>IF(N92="sníž. přenesená",J92,0)</f>
        <v>0</v>
      </c>
      <c r="BI92" s="53">
        <f>IF(N92="nulová",J92,0)</f>
        <v>0</v>
      </c>
      <c r="BJ92" t="s" s="158">
        <v>89</v>
      </c>
      <c r="BK92" s="53">
        <f>ROUND(I92*H92,2)</f>
        <v>5000</v>
      </c>
      <c r="BL92" t="s" s="158">
        <v>744</v>
      </c>
      <c r="BM92" t="s" s="199">
        <v>761</v>
      </c>
      <c r="BN92" s="12"/>
    </row>
    <row r="93" ht="8.1" customHeight="1">
      <c r="A93" s="118"/>
      <c r="B93" s="54"/>
      <c r="C93" s="255"/>
      <c r="D93" s="255"/>
      <c r="E93" s="255"/>
      <c r="F93" s="255"/>
      <c r="G93" s="255"/>
      <c r="H93" s="255"/>
      <c r="I93" s="255"/>
      <c r="J93" s="256"/>
      <c r="K93" s="257"/>
      <c r="L93" s="119"/>
      <c r="M93" s="249"/>
      <c r="N93" s="249"/>
      <c r="O93" s="249"/>
      <c r="P93" s="249"/>
      <c r="Q93" s="249"/>
      <c r="R93" s="249"/>
      <c r="S93" s="249"/>
      <c r="T93" s="249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1"/>
    </row>
  </sheetData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5" right="0.39375" top="0.39375" bottom="0.39375" header="0" footer="0"/>
  <pageSetup firstPageNumber="1" fitToHeight="1" fitToWidth="1" scale="100" useFirstPageNumber="0" orientation="landscape" pageOrder="downThenOver"/>
  <headerFooter>
    <oddFooter>&amp;C&amp;"Arial CE,Regular"&amp;8&amp;K000000Strana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218"/>
  <sheetViews>
    <sheetView workbookViewId="0" showGridLines="0" defaultGridColor="1"/>
  </sheetViews>
  <sheetFormatPr defaultColWidth="9.25" defaultRowHeight="11.25" customHeight="1" outlineLevelRow="0" outlineLevelCol="0"/>
  <cols>
    <col min="1" max="1" width="8.25" style="258" customWidth="1"/>
    <col min="2" max="2" width="2" style="258" customWidth="1"/>
    <col min="3" max="4" width="5" style="258" customWidth="1"/>
    <col min="5" max="5" width="11.75" style="258" customWidth="1"/>
    <col min="6" max="6" width="9.25" style="258" customWidth="1"/>
    <col min="7" max="7" width="5" style="258" customWidth="1"/>
    <col min="8" max="8" width="77.75" style="258" customWidth="1"/>
    <col min="9" max="10" width="20" style="258" customWidth="1"/>
    <col min="11" max="11" width="2" style="258" customWidth="1"/>
    <col min="12" max="256" width="9.25" style="258" customWidth="1"/>
  </cols>
  <sheetData>
    <row r="1" ht="37.5" customHeight="1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ht="8.1" customHeight="1">
      <c r="A2" s="262"/>
      <c r="B2" s="263"/>
      <c r="C2" s="264"/>
      <c r="D2" s="264"/>
      <c r="E2" s="264"/>
      <c r="F2" s="264"/>
      <c r="G2" s="264"/>
      <c r="H2" s="264"/>
      <c r="I2" s="264"/>
      <c r="J2" s="264"/>
      <c r="K2" s="265"/>
    </row>
    <row r="3" ht="45" customHeight="1">
      <c r="A3" s="262"/>
      <c r="B3" s="266"/>
      <c r="C3" t="s" s="267">
        <v>762</v>
      </c>
      <c r="D3" s="268"/>
      <c r="E3" s="268"/>
      <c r="F3" s="268"/>
      <c r="G3" s="268"/>
      <c r="H3" s="268"/>
      <c r="I3" s="268"/>
      <c r="J3" s="268"/>
      <c r="K3" s="269"/>
    </row>
    <row r="4" ht="25.5" customHeight="1">
      <c r="A4" s="262"/>
      <c r="B4" s="270"/>
      <c r="C4" t="s" s="271">
        <v>763</v>
      </c>
      <c r="D4" s="272"/>
      <c r="E4" s="272"/>
      <c r="F4" s="272"/>
      <c r="G4" s="272"/>
      <c r="H4" s="272"/>
      <c r="I4" s="272"/>
      <c r="J4" s="272"/>
      <c r="K4" s="273"/>
    </row>
    <row r="5" ht="8.1" customHeight="1">
      <c r="A5" s="262"/>
      <c r="B5" s="270"/>
      <c r="C5" s="274"/>
      <c r="D5" s="274"/>
      <c r="E5" s="274"/>
      <c r="F5" s="274"/>
      <c r="G5" s="274"/>
      <c r="H5" s="274"/>
      <c r="I5" s="274"/>
      <c r="J5" s="274"/>
      <c r="K5" s="273"/>
    </row>
    <row r="6" ht="15" customHeight="1">
      <c r="A6" s="262"/>
      <c r="B6" s="270"/>
      <c r="C6" t="s" s="275">
        <v>764</v>
      </c>
      <c r="D6" s="276"/>
      <c r="E6" s="276"/>
      <c r="F6" s="276"/>
      <c r="G6" s="276"/>
      <c r="H6" s="276"/>
      <c r="I6" s="276"/>
      <c r="J6" s="276"/>
      <c r="K6" s="273"/>
    </row>
    <row r="7" ht="15" customHeight="1">
      <c r="A7" s="262"/>
      <c r="B7" s="277"/>
      <c r="C7" t="s" s="275">
        <v>765</v>
      </c>
      <c r="D7" s="276"/>
      <c r="E7" s="276"/>
      <c r="F7" s="276"/>
      <c r="G7" s="276"/>
      <c r="H7" s="276"/>
      <c r="I7" s="276"/>
      <c r="J7" s="276"/>
      <c r="K7" s="273"/>
    </row>
    <row r="8" ht="12.75" customHeight="1">
      <c r="A8" s="262"/>
      <c r="B8" s="277"/>
      <c r="C8" s="276"/>
      <c r="D8" s="276"/>
      <c r="E8" s="276"/>
      <c r="F8" s="276"/>
      <c r="G8" s="276"/>
      <c r="H8" s="276"/>
      <c r="I8" s="276"/>
      <c r="J8" s="276"/>
      <c r="K8" s="273"/>
    </row>
    <row r="9" ht="15" customHeight="1">
      <c r="A9" s="262"/>
      <c r="B9" s="277"/>
      <c r="C9" t="s" s="275">
        <v>766</v>
      </c>
      <c r="D9" s="276"/>
      <c r="E9" s="276"/>
      <c r="F9" s="276"/>
      <c r="G9" s="276"/>
      <c r="H9" s="276"/>
      <c r="I9" s="276"/>
      <c r="J9" s="276"/>
      <c r="K9" s="273"/>
    </row>
    <row r="10" ht="15" customHeight="1">
      <c r="A10" s="262"/>
      <c r="B10" s="277"/>
      <c r="C10" s="276"/>
      <c r="D10" t="s" s="275">
        <v>767</v>
      </c>
      <c r="E10" s="276"/>
      <c r="F10" s="276"/>
      <c r="G10" s="276"/>
      <c r="H10" s="276"/>
      <c r="I10" s="276"/>
      <c r="J10" s="276"/>
      <c r="K10" s="273"/>
    </row>
    <row r="11" ht="15" customHeight="1">
      <c r="A11" s="262"/>
      <c r="B11" s="277"/>
      <c r="C11" s="278"/>
      <c r="D11" t="s" s="275">
        <v>768</v>
      </c>
      <c r="E11" s="276"/>
      <c r="F11" s="276"/>
      <c r="G11" s="276"/>
      <c r="H11" s="276"/>
      <c r="I11" s="276"/>
      <c r="J11" s="276"/>
      <c r="K11" s="273"/>
    </row>
    <row r="12" ht="15" customHeight="1">
      <c r="A12" s="262"/>
      <c r="B12" s="277"/>
      <c r="C12" s="278"/>
      <c r="D12" s="276"/>
      <c r="E12" s="276"/>
      <c r="F12" s="276"/>
      <c r="G12" s="276"/>
      <c r="H12" s="276"/>
      <c r="I12" s="276"/>
      <c r="J12" s="276"/>
      <c r="K12" s="273"/>
    </row>
    <row r="13" ht="15" customHeight="1">
      <c r="A13" s="262"/>
      <c r="B13" s="277"/>
      <c r="C13" s="278"/>
      <c r="D13" t="s" s="279">
        <v>769</v>
      </c>
      <c r="E13" s="276"/>
      <c r="F13" s="276"/>
      <c r="G13" s="276"/>
      <c r="H13" s="276"/>
      <c r="I13" s="276"/>
      <c r="J13" s="276"/>
      <c r="K13" s="273"/>
    </row>
    <row r="14" ht="12.75" customHeight="1">
      <c r="A14" s="262"/>
      <c r="B14" s="277"/>
      <c r="C14" s="278"/>
      <c r="D14" s="278"/>
      <c r="E14" s="278"/>
      <c r="F14" s="278"/>
      <c r="G14" s="278"/>
      <c r="H14" s="278"/>
      <c r="I14" s="278"/>
      <c r="J14" s="278"/>
      <c r="K14" s="273"/>
    </row>
    <row r="15" ht="15" customHeight="1">
      <c r="A15" s="262"/>
      <c r="B15" s="277"/>
      <c r="C15" s="278"/>
      <c r="D15" t="s" s="275">
        <v>770</v>
      </c>
      <c r="E15" s="276"/>
      <c r="F15" s="276"/>
      <c r="G15" s="276"/>
      <c r="H15" s="276"/>
      <c r="I15" s="276"/>
      <c r="J15" s="276"/>
      <c r="K15" s="273"/>
    </row>
    <row r="16" ht="15" customHeight="1">
      <c r="A16" s="262"/>
      <c r="B16" s="277"/>
      <c r="C16" s="278"/>
      <c r="D16" t="s" s="275">
        <v>771</v>
      </c>
      <c r="E16" s="276"/>
      <c r="F16" s="276"/>
      <c r="G16" s="276"/>
      <c r="H16" s="276"/>
      <c r="I16" s="276"/>
      <c r="J16" s="276"/>
      <c r="K16" s="273"/>
    </row>
    <row r="17" ht="15" customHeight="1">
      <c r="A17" s="262"/>
      <c r="B17" s="277"/>
      <c r="C17" s="278"/>
      <c r="D17" t="s" s="275">
        <v>772</v>
      </c>
      <c r="E17" s="276"/>
      <c r="F17" s="276"/>
      <c r="G17" s="276"/>
      <c r="H17" s="276"/>
      <c r="I17" s="276"/>
      <c r="J17" s="276"/>
      <c r="K17" s="273"/>
    </row>
    <row r="18" ht="15" customHeight="1">
      <c r="A18" s="262"/>
      <c r="B18" s="277"/>
      <c r="C18" s="278"/>
      <c r="D18" s="278"/>
      <c r="E18" t="s" s="280">
        <v>86</v>
      </c>
      <c r="F18" t="s" s="275">
        <v>773</v>
      </c>
      <c r="G18" s="276"/>
      <c r="H18" s="276"/>
      <c r="I18" s="276"/>
      <c r="J18" s="276"/>
      <c r="K18" s="273"/>
    </row>
    <row r="19" ht="15" customHeight="1">
      <c r="A19" s="262"/>
      <c r="B19" s="277"/>
      <c r="C19" s="278"/>
      <c r="D19" s="278"/>
      <c r="E19" t="s" s="280">
        <v>774</v>
      </c>
      <c r="F19" t="s" s="275">
        <v>775</v>
      </c>
      <c r="G19" s="276"/>
      <c r="H19" s="276"/>
      <c r="I19" s="276"/>
      <c r="J19" s="276"/>
      <c r="K19" s="273"/>
    </row>
    <row r="20" ht="15" customHeight="1">
      <c r="A20" s="262"/>
      <c r="B20" s="277"/>
      <c r="C20" s="278"/>
      <c r="D20" s="278"/>
      <c r="E20" t="s" s="280">
        <v>776</v>
      </c>
      <c r="F20" t="s" s="275">
        <v>777</v>
      </c>
      <c r="G20" s="276"/>
      <c r="H20" s="276"/>
      <c r="I20" s="276"/>
      <c r="J20" s="276"/>
      <c r="K20" s="273"/>
    </row>
    <row r="21" ht="15" customHeight="1">
      <c r="A21" s="262"/>
      <c r="B21" s="277"/>
      <c r="C21" s="278"/>
      <c r="D21" s="278"/>
      <c r="E21" t="s" s="280">
        <v>778</v>
      </c>
      <c r="F21" t="s" s="275">
        <v>779</v>
      </c>
      <c r="G21" s="276"/>
      <c r="H21" s="276"/>
      <c r="I21" s="276"/>
      <c r="J21" s="276"/>
      <c r="K21" s="273"/>
    </row>
    <row r="22" ht="15" customHeight="1">
      <c r="A22" s="262"/>
      <c r="B22" s="277"/>
      <c r="C22" s="278"/>
      <c r="D22" s="278"/>
      <c r="E22" t="s" s="280">
        <v>780</v>
      </c>
      <c r="F22" t="s" s="275">
        <v>781</v>
      </c>
      <c r="G22" s="276"/>
      <c r="H22" s="276"/>
      <c r="I22" s="276"/>
      <c r="J22" s="276"/>
      <c r="K22" s="273"/>
    </row>
    <row r="23" ht="15" customHeight="1">
      <c r="A23" s="262"/>
      <c r="B23" s="277"/>
      <c r="C23" s="278"/>
      <c r="D23" s="278"/>
      <c r="E23" t="s" s="280">
        <v>782</v>
      </c>
      <c r="F23" t="s" s="275">
        <v>783</v>
      </c>
      <c r="G23" s="276"/>
      <c r="H23" s="276"/>
      <c r="I23" s="276"/>
      <c r="J23" s="276"/>
      <c r="K23" s="273"/>
    </row>
    <row r="24" ht="12.75" customHeight="1">
      <c r="A24" s="262"/>
      <c r="B24" s="277"/>
      <c r="C24" s="278"/>
      <c r="D24" s="278"/>
      <c r="E24" s="278"/>
      <c r="F24" s="278"/>
      <c r="G24" s="278"/>
      <c r="H24" s="278"/>
      <c r="I24" s="278"/>
      <c r="J24" s="278"/>
      <c r="K24" s="273"/>
    </row>
    <row r="25" ht="15" customHeight="1">
      <c r="A25" s="262"/>
      <c r="B25" s="277"/>
      <c r="C25" t="s" s="275">
        <v>784</v>
      </c>
      <c r="D25" s="276"/>
      <c r="E25" s="276"/>
      <c r="F25" s="276"/>
      <c r="G25" s="276"/>
      <c r="H25" s="276"/>
      <c r="I25" s="276"/>
      <c r="J25" s="276"/>
      <c r="K25" s="273"/>
    </row>
    <row r="26" ht="15" customHeight="1">
      <c r="A26" s="262"/>
      <c r="B26" s="277"/>
      <c r="C26" t="s" s="275">
        <v>785</v>
      </c>
      <c r="D26" s="276"/>
      <c r="E26" s="276"/>
      <c r="F26" s="276"/>
      <c r="G26" s="276"/>
      <c r="H26" s="276"/>
      <c r="I26" s="276"/>
      <c r="J26" s="276"/>
      <c r="K26" s="273"/>
    </row>
    <row r="27" ht="15" customHeight="1">
      <c r="A27" s="262"/>
      <c r="B27" s="277"/>
      <c r="C27" s="276"/>
      <c r="D27" t="s" s="275">
        <v>786</v>
      </c>
      <c r="E27" s="276"/>
      <c r="F27" s="276"/>
      <c r="G27" s="276"/>
      <c r="H27" s="276"/>
      <c r="I27" s="276"/>
      <c r="J27" s="276"/>
      <c r="K27" s="273"/>
    </row>
    <row r="28" ht="15" customHeight="1">
      <c r="A28" s="262"/>
      <c r="B28" s="277"/>
      <c r="C28" s="278"/>
      <c r="D28" t="s" s="275">
        <v>787</v>
      </c>
      <c r="E28" s="276"/>
      <c r="F28" s="276"/>
      <c r="G28" s="276"/>
      <c r="H28" s="276"/>
      <c r="I28" s="276"/>
      <c r="J28" s="276"/>
      <c r="K28" s="273"/>
    </row>
    <row r="29" ht="12.75" customHeight="1">
      <c r="A29" s="262"/>
      <c r="B29" s="277"/>
      <c r="C29" s="278"/>
      <c r="D29" s="278"/>
      <c r="E29" s="278"/>
      <c r="F29" s="278"/>
      <c r="G29" s="278"/>
      <c r="H29" s="278"/>
      <c r="I29" s="278"/>
      <c r="J29" s="278"/>
      <c r="K29" s="273"/>
    </row>
    <row r="30" ht="15" customHeight="1">
      <c r="A30" s="262"/>
      <c r="B30" s="277"/>
      <c r="C30" s="278"/>
      <c r="D30" t="s" s="275">
        <v>788</v>
      </c>
      <c r="E30" s="276"/>
      <c r="F30" s="276"/>
      <c r="G30" s="276"/>
      <c r="H30" s="276"/>
      <c r="I30" s="276"/>
      <c r="J30" s="276"/>
      <c r="K30" s="273"/>
    </row>
    <row r="31" ht="15" customHeight="1">
      <c r="A31" s="262"/>
      <c r="B31" s="277"/>
      <c r="C31" s="278"/>
      <c r="D31" t="s" s="275">
        <v>789</v>
      </c>
      <c r="E31" s="276"/>
      <c r="F31" s="276"/>
      <c r="G31" s="276"/>
      <c r="H31" s="276"/>
      <c r="I31" s="276"/>
      <c r="J31" s="276"/>
      <c r="K31" s="273"/>
    </row>
    <row r="32" ht="12.75" customHeight="1">
      <c r="A32" s="262"/>
      <c r="B32" s="277"/>
      <c r="C32" s="278"/>
      <c r="D32" s="278"/>
      <c r="E32" s="278"/>
      <c r="F32" s="278"/>
      <c r="G32" s="278"/>
      <c r="H32" s="278"/>
      <c r="I32" s="278"/>
      <c r="J32" s="278"/>
      <c r="K32" s="273"/>
    </row>
    <row r="33" ht="15" customHeight="1">
      <c r="A33" s="262"/>
      <c r="B33" s="277"/>
      <c r="C33" s="278"/>
      <c r="D33" t="s" s="275">
        <v>790</v>
      </c>
      <c r="E33" s="276"/>
      <c r="F33" s="276"/>
      <c r="G33" s="276"/>
      <c r="H33" s="276"/>
      <c r="I33" s="276"/>
      <c r="J33" s="276"/>
      <c r="K33" s="273"/>
    </row>
    <row r="34" ht="15" customHeight="1">
      <c r="A34" s="262"/>
      <c r="B34" s="277"/>
      <c r="C34" s="278"/>
      <c r="D34" t="s" s="275">
        <v>791</v>
      </c>
      <c r="E34" s="276"/>
      <c r="F34" s="276"/>
      <c r="G34" s="276"/>
      <c r="H34" s="276"/>
      <c r="I34" s="276"/>
      <c r="J34" s="276"/>
      <c r="K34" s="273"/>
    </row>
    <row r="35" ht="15" customHeight="1">
      <c r="A35" s="262"/>
      <c r="B35" s="277"/>
      <c r="C35" s="278"/>
      <c r="D35" t="s" s="275">
        <v>792</v>
      </c>
      <c r="E35" s="276"/>
      <c r="F35" s="276"/>
      <c r="G35" s="276"/>
      <c r="H35" s="276"/>
      <c r="I35" s="276"/>
      <c r="J35" s="276"/>
      <c r="K35" s="273"/>
    </row>
    <row r="36" ht="15" customHeight="1">
      <c r="A36" s="262"/>
      <c r="B36" s="277"/>
      <c r="C36" s="278"/>
      <c r="D36" s="276"/>
      <c r="E36" t="s" s="279">
        <v>122</v>
      </c>
      <c r="F36" s="276"/>
      <c r="G36" t="s" s="275">
        <v>793</v>
      </c>
      <c r="H36" s="276"/>
      <c r="I36" s="276"/>
      <c r="J36" s="276"/>
      <c r="K36" s="273"/>
    </row>
    <row r="37" ht="30.75" customHeight="1">
      <c r="A37" s="262"/>
      <c r="B37" s="277"/>
      <c r="C37" s="278"/>
      <c r="D37" s="276"/>
      <c r="E37" t="s" s="279">
        <v>794</v>
      </c>
      <c r="F37" s="276"/>
      <c r="G37" t="s" s="275">
        <v>795</v>
      </c>
      <c r="H37" s="276"/>
      <c r="I37" s="276"/>
      <c r="J37" s="276"/>
      <c r="K37" s="273"/>
    </row>
    <row r="38" ht="15" customHeight="1">
      <c r="A38" s="262"/>
      <c r="B38" s="277"/>
      <c r="C38" s="278"/>
      <c r="D38" s="276"/>
      <c r="E38" t="s" s="279">
        <v>60</v>
      </c>
      <c r="F38" s="276"/>
      <c r="G38" t="s" s="275">
        <v>796</v>
      </c>
      <c r="H38" s="276"/>
      <c r="I38" s="276"/>
      <c r="J38" s="276"/>
      <c r="K38" s="273"/>
    </row>
    <row r="39" ht="15" customHeight="1">
      <c r="A39" s="262"/>
      <c r="B39" s="277"/>
      <c r="C39" s="278"/>
      <c r="D39" s="276"/>
      <c r="E39" t="s" s="279">
        <v>61</v>
      </c>
      <c r="F39" s="276"/>
      <c r="G39" t="s" s="275">
        <v>797</v>
      </c>
      <c r="H39" s="276"/>
      <c r="I39" s="276"/>
      <c r="J39" s="276"/>
      <c r="K39" s="273"/>
    </row>
    <row r="40" ht="15" customHeight="1">
      <c r="A40" s="262"/>
      <c r="B40" s="277"/>
      <c r="C40" s="278"/>
      <c r="D40" s="276"/>
      <c r="E40" t="s" s="279">
        <v>123</v>
      </c>
      <c r="F40" s="276"/>
      <c r="G40" t="s" s="275">
        <v>798</v>
      </c>
      <c r="H40" s="276"/>
      <c r="I40" s="276"/>
      <c r="J40" s="276"/>
      <c r="K40" s="273"/>
    </row>
    <row r="41" ht="15" customHeight="1">
      <c r="A41" s="262"/>
      <c r="B41" s="277"/>
      <c r="C41" s="278"/>
      <c r="D41" s="276"/>
      <c r="E41" t="s" s="279">
        <v>124</v>
      </c>
      <c r="F41" s="276"/>
      <c r="G41" t="s" s="275">
        <v>799</v>
      </c>
      <c r="H41" s="276"/>
      <c r="I41" s="276"/>
      <c r="J41" s="276"/>
      <c r="K41" s="273"/>
    </row>
    <row r="42" ht="15" customHeight="1">
      <c r="A42" s="262"/>
      <c r="B42" s="277"/>
      <c r="C42" s="278"/>
      <c r="D42" s="276"/>
      <c r="E42" t="s" s="279">
        <v>800</v>
      </c>
      <c r="F42" s="276"/>
      <c r="G42" t="s" s="275">
        <v>801</v>
      </c>
      <c r="H42" s="276"/>
      <c r="I42" s="276"/>
      <c r="J42" s="276"/>
      <c r="K42" s="273"/>
    </row>
    <row r="43" ht="15" customHeight="1">
      <c r="A43" s="262"/>
      <c r="B43" s="277"/>
      <c r="C43" s="278"/>
      <c r="D43" s="276"/>
      <c r="E43" s="281"/>
      <c r="F43" s="276"/>
      <c r="G43" t="s" s="275">
        <v>802</v>
      </c>
      <c r="H43" s="276"/>
      <c r="I43" s="276"/>
      <c r="J43" s="276"/>
      <c r="K43" s="273"/>
    </row>
    <row r="44" ht="15" customHeight="1">
      <c r="A44" s="262"/>
      <c r="B44" s="277"/>
      <c r="C44" s="278"/>
      <c r="D44" s="276"/>
      <c r="E44" t="s" s="279">
        <v>803</v>
      </c>
      <c r="F44" s="276"/>
      <c r="G44" t="s" s="275">
        <v>804</v>
      </c>
      <c r="H44" s="276"/>
      <c r="I44" s="276"/>
      <c r="J44" s="276"/>
      <c r="K44" s="273"/>
    </row>
    <row r="45" ht="15" customHeight="1">
      <c r="A45" s="262"/>
      <c r="B45" s="277"/>
      <c r="C45" s="278"/>
      <c r="D45" s="276"/>
      <c r="E45" t="s" s="279">
        <v>126</v>
      </c>
      <c r="F45" s="276"/>
      <c r="G45" t="s" s="275">
        <v>805</v>
      </c>
      <c r="H45" s="276"/>
      <c r="I45" s="276"/>
      <c r="J45" s="276"/>
      <c r="K45" s="273"/>
    </row>
    <row r="46" ht="12.75" customHeight="1">
      <c r="A46" s="262"/>
      <c r="B46" s="277"/>
      <c r="C46" s="278"/>
      <c r="D46" s="276"/>
      <c r="E46" s="276"/>
      <c r="F46" s="276"/>
      <c r="G46" s="276"/>
      <c r="H46" s="276"/>
      <c r="I46" s="276"/>
      <c r="J46" s="276"/>
      <c r="K46" s="273"/>
    </row>
    <row r="47" ht="15" customHeight="1">
      <c r="A47" s="262"/>
      <c r="B47" s="277"/>
      <c r="C47" s="278"/>
      <c r="D47" t="s" s="275">
        <v>806</v>
      </c>
      <c r="E47" s="276"/>
      <c r="F47" s="276"/>
      <c r="G47" s="276"/>
      <c r="H47" s="276"/>
      <c r="I47" s="276"/>
      <c r="J47" s="276"/>
      <c r="K47" s="273"/>
    </row>
    <row r="48" ht="15" customHeight="1">
      <c r="A48" s="262"/>
      <c r="B48" s="277"/>
      <c r="C48" s="278"/>
      <c r="D48" s="278"/>
      <c r="E48" t="s" s="275">
        <v>807</v>
      </c>
      <c r="F48" s="276"/>
      <c r="G48" s="276"/>
      <c r="H48" s="276"/>
      <c r="I48" s="276"/>
      <c r="J48" s="276"/>
      <c r="K48" s="273"/>
    </row>
    <row r="49" ht="15" customHeight="1">
      <c r="A49" s="262"/>
      <c r="B49" s="277"/>
      <c r="C49" s="278"/>
      <c r="D49" s="278"/>
      <c r="E49" t="s" s="275">
        <v>808</v>
      </c>
      <c r="F49" s="276"/>
      <c r="G49" s="276"/>
      <c r="H49" s="276"/>
      <c r="I49" s="276"/>
      <c r="J49" s="276"/>
      <c r="K49" s="273"/>
    </row>
    <row r="50" ht="15" customHeight="1">
      <c r="A50" s="262"/>
      <c r="B50" s="277"/>
      <c r="C50" s="278"/>
      <c r="D50" s="278"/>
      <c r="E50" t="s" s="275">
        <v>809</v>
      </c>
      <c r="F50" s="276"/>
      <c r="G50" s="276"/>
      <c r="H50" s="276"/>
      <c r="I50" s="276"/>
      <c r="J50" s="276"/>
      <c r="K50" s="273"/>
    </row>
    <row r="51" ht="15" customHeight="1">
      <c r="A51" s="262"/>
      <c r="B51" s="277"/>
      <c r="C51" s="278"/>
      <c r="D51" t="s" s="275">
        <v>810</v>
      </c>
      <c r="E51" s="276"/>
      <c r="F51" s="276"/>
      <c r="G51" s="276"/>
      <c r="H51" s="276"/>
      <c r="I51" s="276"/>
      <c r="J51" s="276"/>
      <c r="K51" s="273"/>
    </row>
    <row r="52" ht="25.5" customHeight="1">
      <c r="A52" s="262"/>
      <c r="B52" s="270"/>
      <c r="C52" t="s" s="271">
        <v>811</v>
      </c>
      <c r="D52" s="272"/>
      <c r="E52" s="272"/>
      <c r="F52" s="272"/>
      <c r="G52" s="272"/>
      <c r="H52" s="272"/>
      <c r="I52" s="272"/>
      <c r="J52" s="272"/>
      <c r="K52" s="273"/>
    </row>
    <row r="53" ht="8.1" customHeight="1">
      <c r="A53" s="262"/>
      <c r="B53" s="270"/>
      <c r="C53" s="274"/>
      <c r="D53" s="274"/>
      <c r="E53" s="274"/>
      <c r="F53" s="274"/>
      <c r="G53" s="274"/>
      <c r="H53" s="274"/>
      <c r="I53" s="274"/>
      <c r="J53" s="274"/>
      <c r="K53" s="273"/>
    </row>
    <row r="54" ht="15" customHeight="1">
      <c r="A54" s="262"/>
      <c r="B54" s="270"/>
      <c r="C54" t="s" s="275">
        <v>812</v>
      </c>
      <c r="D54" s="276"/>
      <c r="E54" s="276"/>
      <c r="F54" s="276"/>
      <c r="G54" s="276"/>
      <c r="H54" s="276"/>
      <c r="I54" s="276"/>
      <c r="J54" s="276"/>
      <c r="K54" s="273"/>
    </row>
    <row r="55" ht="15" customHeight="1">
      <c r="A55" s="262"/>
      <c r="B55" s="270"/>
      <c r="C55" t="s" s="275">
        <v>813</v>
      </c>
      <c r="D55" s="276"/>
      <c r="E55" s="276"/>
      <c r="F55" s="276"/>
      <c r="G55" s="276"/>
      <c r="H55" s="276"/>
      <c r="I55" s="276"/>
      <c r="J55" s="276"/>
      <c r="K55" s="273"/>
    </row>
    <row r="56" ht="12.75" customHeight="1">
      <c r="A56" s="262"/>
      <c r="B56" s="270"/>
      <c r="C56" s="276"/>
      <c r="D56" s="276"/>
      <c r="E56" s="276"/>
      <c r="F56" s="276"/>
      <c r="G56" s="276"/>
      <c r="H56" s="276"/>
      <c r="I56" s="276"/>
      <c r="J56" s="276"/>
      <c r="K56" s="273"/>
    </row>
    <row r="57" ht="15" customHeight="1">
      <c r="A57" s="262"/>
      <c r="B57" s="270"/>
      <c r="C57" t="s" s="275">
        <v>814</v>
      </c>
      <c r="D57" s="276"/>
      <c r="E57" s="276"/>
      <c r="F57" s="276"/>
      <c r="G57" s="276"/>
      <c r="H57" s="276"/>
      <c r="I57" s="276"/>
      <c r="J57" s="276"/>
      <c r="K57" s="273"/>
    </row>
    <row r="58" ht="15" customHeight="1">
      <c r="A58" s="262"/>
      <c r="B58" s="270"/>
      <c r="C58" s="278"/>
      <c r="D58" t="s" s="275">
        <v>815</v>
      </c>
      <c r="E58" s="276"/>
      <c r="F58" s="276"/>
      <c r="G58" s="276"/>
      <c r="H58" s="276"/>
      <c r="I58" s="276"/>
      <c r="J58" s="276"/>
      <c r="K58" s="273"/>
    </row>
    <row r="59" ht="15" customHeight="1">
      <c r="A59" s="262"/>
      <c r="B59" s="270"/>
      <c r="C59" s="278"/>
      <c r="D59" t="s" s="275">
        <v>816</v>
      </c>
      <c r="E59" s="276"/>
      <c r="F59" s="276"/>
      <c r="G59" s="276"/>
      <c r="H59" s="276"/>
      <c r="I59" s="276"/>
      <c r="J59" s="276"/>
      <c r="K59" s="273"/>
    </row>
    <row r="60" ht="15" customHeight="1">
      <c r="A60" s="262"/>
      <c r="B60" s="270"/>
      <c r="C60" s="278"/>
      <c r="D60" t="s" s="275">
        <v>817</v>
      </c>
      <c r="E60" s="276"/>
      <c r="F60" s="276"/>
      <c r="G60" s="276"/>
      <c r="H60" s="276"/>
      <c r="I60" s="276"/>
      <c r="J60" s="276"/>
      <c r="K60" s="273"/>
    </row>
    <row r="61" ht="15" customHeight="1">
      <c r="A61" s="262"/>
      <c r="B61" s="270"/>
      <c r="C61" s="278"/>
      <c r="D61" t="s" s="275">
        <v>818</v>
      </c>
      <c r="E61" s="276"/>
      <c r="F61" s="276"/>
      <c r="G61" s="276"/>
      <c r="H61" s="276"/>
      <c r="I61" s="276"/>
      <c r="J61" s="276"/>
      <c r="K61" s="273"/>
    </row>
    <row r="62" ht="15" customHeight="1">
      <c r="A62" s="262"/>
      <c r="B62" s="270"/>
      <c r="C62" s="278"/>
      <c r="D62" t="s" s="275">
        <v>819</v>
      </c>
      <c r="E62" s="275"/>
      <c r="F62" s="275"/>
      <c r="G62" s="275"/>
      <c r="H62" s="275"/>
      <c r="I62" s="275"/>
      <c r="J62" s="275"/>
      <c r="K62" s="273"/>
    </row>
    <row r="63" ht="15" customHeight="1">
      <c r="A63" s="262"/>
      <c r="B63" s="270"/>
      <c r="C63" s="278"/>
      <c r="D63" t="s" s="275">
        <v>820</v>
      </c>
      <c r="E63" s="276"/>
      <c r="F63" s="276"/>
      <c r="G63" s="276"/>
      <c r="H63" s="276"/>
      <c r="I63" s="276"/>
      <c r="J63" s="276"/>
      <c r="K63" s="273"/>
    </row>
    <row r="64" ht="12.75" customHeight="1">
      <c r="A64" s="262"/>
      <c r="B64" s="270"/>
      <c r="C64" s="278"/>
      <c r="D64" s="278"/>
      <c r="E64" s="282"/>
      <c r="F64" s="278"/>
      <c r="G64" s="278"/>
      <c r="H64" s="278"/>
      <c r="I64" s="278"/>
      <c r="J64" s="278"/>
      <c r="K64" s="273"/>
    </row>
    <row r="65" ht="15" customHeight="1">
      <c r="A65" s="262"/>
      <c r="B65" s="270"/>
      <c r="C65" s="278"/>
      <c r="D65" t="s" s="275">
        <v>821</v>
      </c>
      <c r="E65" s="276"/>
      <c r="F65" s="276"/>
      <c r="G65" s="276"/>
      <c r="H65" s="276"/>
      <c r="I65" s="276"/>
      <c r="J65" s="276"/>
      <c r="K65" s="273"/>
    </row>
    <row r="66" ht="15" customHeight="1">
      <c r="A66" s="262"/>
      <c r="B66" s="270"/>
      <c r="C66" s="278"/>
      <c r="D66" t="s" s="275">
        <v>822</v>
      </c>
      <c r="E66" s="275"/>
      <c r="F66" s="275"/>
      <c r="G66" s="275"/>
      <c r="H66" s="275"/>
      <c r="I66" s="275"/>
      <c r="J66" s="275"/>
      <c r="K66" s="273"/>
    </row>
    <row r="67" ht="15" customHeight="1">
      <c r="A67" s="262"/>
      <c r="B67" s="270"/>
      <c r="C67" s="278"/>
      <c r="D67" t="s" s="275">
        <v>823</v>
      </c>
      <c r="E67" s="276"/>
      <c r="F67" s="276"/>
      <c r="G67" s="276"/>
      <c r="H67" s="276"/>
      <c r="I67" s="276"/>
      <c r="J67" s="276"/>
      <c r="K67" s="273"/>
    </row>
    <row r="68" ht="15" customHeight="1">
      <c r="A68" s="262"/>
      <c r="B68" s="270"/>
      <c r="C68" s="278"/>
      <c r="D68" t="s" s="275">
        <v>824</v>
      </c>
      <c r="E68" s="276"/>
      <c r="F68" s="276"/>
      <c r="G68" s="276"/>
      <c r="H68" s="276"/>
      <c r="I68" s="276"/>
      <c r="J68" s="276"/>
      <c r="K68" s="273"/>
    </row>
    <row r="69" ht="15" customHeight="1">
      <c r="A69" s="262"/>
      <c r="B69" s="270"/>
      <c r="C69" s="278"/>
      <c r="D69" t="s" s="275">
        <v>825</v>
      </c>
      <c r="E69" s="276"/>
      <c r="F69" s="276"/>
      <c r="G69" s="276"/>
      <c r="H69" s="276"/>
      <c r="I69" s="276"/>
      <c r="J69" s="276"/>
      <c r="K69" s="273"/>
    </row>
    <row r="70" ht="15" customHeight="1">
      <c r="A70" s="262"/>
      <c r="B70" s="270"/>
      <c r="C70" s="278"/>
      <c r="D70" t="s" s="275">
        <v>826</v>
      </c>
      <c r="E70" s="276"/>
      <c r="F70" s="276"/>
      <c r="G70" s="276"/>
      <c r="H70" s="276"/>
      <c r="I70" s="276"/>
      <c r="J70" s="276"/>
      <c r="K70" s="273"/>
    </row>
    <row r="71" ht="12.75" customHeight="1">
      <c r="A71" s="262"/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ht="18.75" customHeight="1">
      <c r="A72" s="286"/>
      <c r="B72" s="287"/>
      <c r="C72" s="287"/>
      <c r="D72" s="287"/>
      <c r="E72" s="287"/>
      <c r="F72" s="287"/>
      <c r="G72" s="287"/>
      <c r="H72" s="287"/>
      <c r="I72" s="287"/>
      <c r="J72" s="287"/>
      <c r="K72" s="288"/>
    </row>
    <row r="73" ht="18.75" customHeight="1">
      <c r="A73" s="286"/>
      <c r="B73" s="289"/>
      <c r="C73" s="289"/>
      <c r="D73" s="289"/>
      <c r="E73" s="289"/>
      <c r="F73" s="289"/>
      <c r="G73" s="289"/>
      <c r="H73" s="289"/>
      <c r="I73" s="289"/>
      <c r="J73" s="289"/>
      <c r="K73" s="290"/>
    </row>
    <row r="74" ht="8.1" customHeight="1">
      <c r="A74" s="262"/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ht="45" customHeight="1">
      <c r="A75" s="262"/>
      <c r="B75" s="294"/>
      <c r="C75" t="s" s="295">
        <v>827</v>
      </c>
      <c r="D75" s="296"/>
      <c r="E75" s="296"/>
      <c r="F75" s="296"/>
      <c r="G75" s="296"/>
      <c r="H75" s="296"/>
      <c r="I75" s="296"/>
      <c r="J75" s="296"/>
      <c r="K75" s="297"/>
    </row>
    <row r="76" ht="17.25" customHeight="1">
      <c r="A76" s="262"/>
      <c r="B76" s="294"/>
      <c r="C76" t="s" s="298">
        <v>828</v>
      </c>
      <c r="D76" s="299"/>
      <c r="E76" s="299"/>
      <c r="F76" t="s" s="298">
        <v>829</v>
      </c>
      <c r="G76" s="300"/>
      <c r="H76" t="s" s="298">
        <v>61</v>
      </c>
      <c r="I76" t="s" s="298">
        <v>64</v>
      </c>
      <c r="J76" t="s" s="298">
        <v>830</v>
      </c>
      <c r="K76" s="297"/>
    </row>
    <row r="77" ht="17.25" customHeight="1">
      <c r="A77" s="262"/>
      <c r="B77" s="294"/>
      <c r="C77" t="s" s="301">
        <v>831</v>
      </c>
      <c r="D77" s="302"/>
      <c r="E77" s="302"/>
      <c r="F77" t="s" s="303">
        <v>832</v>
      </c>
      <c r="G77" s="304"/>
      <c r="H77" s="302"/>
      <c r="I77" s="302"/>
      <c r="J77" t="s" s="301">
        <v>833</v>
      </c>
      <c r="K77" s="297"/>
    </row>
    <row r="78" ht="8.1" customHeight="1">
      <c r="A78" s="262"/>
      <c r="B78" s="294"/>
      <c r="C78" s="305"/>
      <c r="D78" s="305"/>
      <c r="E78" s="305"/>
      <c r="F78" s="305"/>
      <c r="G78" s="306"/>
      <c r="H78" s="305"/>
      <c r="I78" s="305"/>
      <c r="J78" s="305"/>
      <c r="K78" s="297"/>
    </row>
    <row r="79" ht="15" customHeight="1">
      <c r="A79" s="262"/>
      <c r="B79" s="294"/>
      <c r="C79" t="s" s="279">
        <v>60</v>
      </c>
      <c r="D79" s="307"/>
      <c r="E79" s="307"/>
      <c r="F79" t="s" s="308">
        <v>834</v>
      </c>
      <c r="G79" s="281"/>
      <c r="H79" t="s" s="279">
        <v>835</v>
      </c>
      <c r="I79" t="s" s="279">
        <v>836</v>
      </c>
      <c r="J79" s="309">
        <v>20</v>
      </c>
      <c r="K79" s="297"/>
    </row>
    <row r="80" ht="15" customHeight="1">
      <c r="A80" s="262"/>
      <c r="B80" s="294"/>
      <c r="C80" t="s" s="279">
        <v>837</v>
      </c>
      <c r="D80" s="281"/>
      <c r="E80" s="281"/>
      <c r="F80" t="s" s="308">
        <v>834</v>
      </c>
      <c r="G80" s="281"/>
      <c r="H80" t="s" s="279">
        <v>838</v>
      </c>
      <c r="I80" t="s" s="279">
        <v>836</v>
      </c>
      <c r="J80" s="309">
        <v>120</v>
      </c>
      <c r="K80" s="297"/>
    </row>
    <row r="81" ht="15" customHeight="1">
      <c r="A81" s="262"/>
      <c r="B81" s="310"/>
      <c r="C81" t="s" s="279">
        <v>839</v>
      </c>
      <c r="D81" s="281"/>
      <c r="E81" s="281"/>
      <c r="F81" t="s" s="308">
        <v>840</v>
      </c>
      <c r="G81" s="281"/>
      <c r="H81" t="s" s="279">
        <v>841</v>
      </c>
      <c r="I81" t="s" s="279">
        <v>836</v>
      </c>
      <c r="J81" s="309">
        <v>50</v>
      </c>
      <c r="K81" s="297"/>
    </row>
    <row r="82" ht="15" customHeight="1">
      <c r="A82" s="262"/>
      <c r="B82" s="310"/>
      <c r="C82" t="s" s="279">
        <v>842</v>
      </c>
      <c r="D82" s="281"/>
      <c r="E82" s="281"/>
      <c r="F82" t="s" s="308">
        <v>834</v>
      </c>
      <c r="G82" s="281"/>
      <c r="H82" t="s" s="279">
        <v>843</v>
      </c>
      <c r="I82" t="s" s="279">
        <v>844</v>
      </c>
      <c r="J82" s="281"/>
      <c r="K82" s="297"/>
    </row>
    <row r="83" ht="15" customHeight="1">
      <c r="A83" s="262"/>
      <c r="B83" s="310"/>
      <c r="C83" t="s" s="279">
        <v>845</v>
      </c>
      <c r="D83" s="281"/>
      <c r="E83" s="281"/>
      <c r="F83" t="s" s="308">
        <v>840</v>
      </c>
      <c r="G83" s="281"/>
      <c r="H83" t="s" s="279">
        <v>846</v>
      </c>
      <c r="I83" t="s" s="279">
        <v>836</v>
      </c>
      <c r="J83" s="309">
        <v>15</v>
      </c>
      <c r="K83" s="297"/>
    </row>
    <row r="84" ht="15" customHeight="1">
      <c r="A84" s="262"/>
      <c r="B84" s="310"/>
      <c r="C84" t="s" s="279">
        <v>847</v>
      </c>
      <c r="D84" s="281"/>
      <c r="E84" s="281"/>
      <c r="F84" t="s" s="308">
        <v>840</v>
      </c>
      <c r="G84" s="281"/>
      <c r="H84" t="s" s="279">
        <v>848</v>
      </c>
      <c r="I84" t="s" s="279">
        <v>836</v>
      </c>
      <c r="J84" s="309">
        <v>15</v>
      </c>
      <c r="K84" s="297"/>
    </row>
    <row r="85" ht="15" customHeight="1">
      <c r="A85" s="262"/>
      <c r="B85" s="310"/>
      <c r="C85" t="s" s="279">
        <v>849</v>
      </c>
      <c r="D85" s="281"/>
      <c r="E85" s="281"/>
      <c r="F85" t="s" s="308">
        <v>840</v>
      </c>
      <c r="G85" s="281"/>
      <c r="H85" t="s" s="279">
        <v>850</v>
      </c>
      <c r="I85" t="s" s="279">
        <v>836</v>
      </c>
      <c r="J85" s="309">
        <v>20</v>
      </c>
      <c r="K85" s="297"/>
    </row>
    <row r="86" ht="15" customHeight="1">
      <c r="A86" s="262"/>
      <c r="B86" s="310"/>
      <c r="C86" t="s" s="279">
        <v>851</v>
      </c>
      <c r="D86" s="281"/>
      <c r="E86" s="281"/>
      <c r="F86" t="s" s="308">
        <v>840</v>
      </c>
      <c r="G86" s="281"/>
      <c r="H86" t="s" s="279">
        <v>852</v>
      </c>
      <c r="I86" t="s" s="279">
        <v>836</v>
      </c>
      <c r="J86" s="309">
        <v>20</v>
      </c>
      <c r="K86" s="297"/>
    </row>
    <row r="87" ht="15" customHeight="1">
      <c r="A87" s="262"/>
      <c r="B87" s="310"/>
      <c r="C87" t="s" s="279">
        <v>853</v>
      </c>
      <c r="D87" s="281"/>
      <c r="E87" s="281"/>
      <c r="F87" t="s" s="308">
        <v>840</v>
      </c>
      <c r="G87" s="281"/>
      <c r="H87" t="s" s="279">
        <v>854</v>
      </c>
      <c r="I87" t="s" s="279">
        <v>836</v>
      </c>
      <c r="J87" s="309">
        <v>50</v>
      </c>
      <c r="K87" s="297"/>
    </row>
    <row r="88" ht="15" customHeight="1">
      <c r="A88" s="262"/>
      <c r="B88" s="310"/>
      <c r="C88" t="s" s="279">
        <v>855</v>
      </c>
      <c r="D88" s="281"/>
      <c r="E88" s="281"/>
      <c r="F88" t="s" s="308">
        <v>840</v>
      </c>
      <c r="G88" s="281"/>
      <c r="H88" t="s" s="279">
        <v>856</v>
      </c>
      <c r="I88" t="s" s="279">
        <v>836</v>
      </c>
      <c r="J88" s="309">
        <v>20</v>
      </c>
      <c r="K88" s="297"/>
    </row>
    <row r="89" ht="15" customHeight="1">
      <c r="A89" s="262"/>
      <c r="B89" s="310"/>
      <c r="C89" t="s" s="279">
        <v>857</v>
      </c>
      <c r="D89" s="281"/>
      <c r="E89" s="281"/>
      <c r="F89" t="s" s="308">
        <v>840</v>
      </c>
      <c r="G89" s="281"/>
      <c r="H89" t="s" s="279">
        <v>858</v>
      </c>
      <c r="I89" t="s" s="279">
        <v>836</v>
      </c>
      <c r="J89" s="309">
        <v>20</v>
      </c>
      <c r="K89" s="297"/>
    </row>
    <row r="90" ht="15" customHeight="1">
      <c r="A90" s="262"/>
      <c r="B90" s="310"/>
      <c r="C90" t="s" s="279">
        <v>859</v>
      </c>
      <c r="D90" s="281"/>
      <c r="E90" s="281"/>
      <c r="F90" t="s" s="308">
        <v>840</v>
      </c>
      <c r="G90" s="281"/>
      <c r="H90" t="s" s="279">
        <v>860</v>
      </c>
      <c r="I90" t="s" s="279">
        <v>836</v>
      </c>
      <c r="J90" s="309">
        <v>50</v>
      </c>
      <c r="K90" s="297"/>
    </row>
    <row r="91" ht="15" customHeight="1">
      <c r="A91" s="262"/>
      <c r="B91" s="310"/>
      <c r="C91" t="s" s="279">
        <v>861</v>
      </c>
      <c r="D91" s="281"/>
      <c r="E91" s="281"/>
      <c r="F91" t="s" s="308">
        <v>840</v>
      </c>
      <c r="G91" s="281"/>
      <c r="H91" t="s" s="279">
        <v>861</v>
      </c>
      <c r="I91" t="s" s="279">
        <v>836</v>
      </c>
      <c r="J91" s="309">
        <v>50</v>
      </c>
      <c r="K91" s="297"/>
    </row>
    <row r="92" ht="15" customHeight="1">
      <c r="A92" s="262"/>
      <c r="B92" s="310"/>
      <c r="C92" t="s" s="279">
        <v>862</v>
      </c>
      <c r="D92" s="281"/>
      <c r="E92" s="281"/>
      <c r="F92" t="s" s="308">
        <v>840</v>
      </c>
      <c r="G92" s="281"/>
      <c r="H92" t="s" s="279">
        <v>863</v>
      </c>
      <c r="I92" t="s" s="279">
        <v>836</v>
      </c>
      <c r="J92" s="309">
        <v>255</v>
      </c>
      <c r="K92" s="297"/>
    </row>
    <row r="93" ht="15" customHeight="1">
      <c r="A93" s="262"/>
      <c r="B93" s="310"/>
      <c r="C93" t="s" s="279">
        <v>864</v>
      </c>
      <c r="D93" s="281"/>
      <c r="E93" s="281"/>
      <c r="F93" t="s" s="308">
        <v>834</v>
      </c>
      <c r="G93" s="281"/>
      <c r="H93" t="s" s="279">
        <v>865</v>
      </c>
      <c r="I93" t="s" s="279">
        <v>866</v>
      </c>
      <c r="J93" s="281"/>
      <c r="K93" s="297"/>
    </row>
    <row r="94" ht="15" customHeight="1">
      <c r="A94" s="262"/>
      <c r="B94" s="310"/>
      <c r="C94" t="s" s="279">
        <v>867</v>
      </c>
      <c r="D94" s="281"/>
      <c r="E94" s="281"/>
      <c r="F94" t="s" s="308">
        <v>834</v>
      </c>
      <c r="G94" s="281"/>
      <c r="H94" t="s" s="279">
        <v>868</v>
      </c>
      <c r="I94" t="s" s="279">
        <v>869</v>
      </c>
      <c r="J94" s="281"/>
      <c r="K94" s="297"/>
    </row>
    <row r="95" ht="15" customHeight="1">
      <c r="A95" s="262"/>
      <c r="B95" s="310"/>
      <c r="C95" t="s" s="279">
        <v>870</v>
      </c>
      <c r="D95" s="281"/>
      <c r="E95" s="281"/>
      <c r="F95" t="s" s="308">
        <v>834</v>
      </c>
      <c r="G95" s="281"/>
      <c r="H95" t="s" s="279">
        <v>870</v>
      </c>
      <c r="I95" t="s" s="279">
        <v>869</v>
      </c>
      <c r="J95" s="281"/>
      <c r="K95" s="297"/>
    </row>
    <row r="96" ht="15" customHeight="1">
      <c r="A96" s="262"/>
      <c r="B96" s="310"/>
      <c r="C96" t="s" s="279">
        <v>38</v>
      </c>
      <c r="D96" s="281"/>
      <c r="E96" s="281"/>
      <c r="F96" t="s" s="308">
        <v>834</v>
      </c>
      <c r="G96" s="281"/>
      <c r="H96" t="s" s="279">
        <v>871</v>
      </c>
      <c r="I96" t="s" s="279">
        <v>869</v>
      </c>
      <c r="J96" s="281"/>
      <c r="K96" s="297"/>
    </row>
    <row r="97" ht="15" customHeight="1">
      <c r="A97" s="262"/>
      <c r="B97" s="310"/>
      <c r="C97" t="s" s="279">
        <v>48</v>
      </c>
      <c r="D97" s="281"/>
      <c r="E97" s="281"/>
      <c r="F97" t="s" s="308">
        <v>834</v>
      </c>
      <c r="G97" s="281"/>
      <c r="H97" t="s" s="279">
        <v>872</v>
      </c>
      <c r="I97" t="s" s="279">
        <v>869</v>
      </c>
      <c r="J97" s="281"/>
      <c r="K97" s="297"/>
    </row>
    <row r="98" ht="15" customHeight="1">
      <c r="A98" s="262"/>
      <c r="B98" s="311"/>
      <c r="C98" s="312"/>
      <c r="D98" s="312"/>
      <c r="E98" s="312"/>
      <c r="F98" s="312"/>
      <c r="G98" s="312"/>
      <c r="H98" s="312"/>
      <c r="I98" s="312"/>
      <c r="J98" s="312"/>
      <c r="K98" s="313"/>
    </row>
    <row r="99" ht="18.75" customHeight="1">
      <c r="A99" s="286"/>
      <c r="B99" s="292"/>
      <c r="C99" s="314"/>
      <c r="D99" s="314"/>
      <c r="E99" s="314"/>
      <c r="F99" s="314"/>
      <c r="G99" s="314"/>
      <c r="H99" s="314"/>
      <c r="I99" s="314"/>
      <c r="J99" s="314"/>
      <c r="K99" s="315"/>
    </row>
    <row r="100" ht="18.75" customHeight="1">
      <c r="A100" s="286"/>
      <c r="B100" s="289"/>
      <c r="C100" s="289"/>
      <c r="D100" s="289"/>
      <c r="E100" s="289"/>
      <c r="F100" s="289"/>
      <c r="G100" s="289"/>
      <c r="H100" s="289"/>
      <c r="I100" s="289"/>
      <c r="J100" s="289"/>
      <c r="K100" s="290"/>
    </row>
    <row r="101" ht="8.1" customHeight="1">
      <c r="A101" s="262"/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ht="45" customHeight="1">
      <c r="A102" s="262"/>
      <c r="B102" s="294"/>
      <c r="C102" t="s" s="295">
        <v>873</v>
      </c>
      <c r="D102" s="296"/>
      <c r="E102" s="296"/>
      <c r="F102" s="296"/>
      <c r="G102" s="296"/>
      <c r="H102" s="296"/>
      <c r="I102" s="296"/>
      <c r="J102" s="296"/>
      <c r="K102" s="297"/>
    </row>
    <row r="103" ht="17.25" customHeight="1">
      <c r="A103" s="262"/>
      <c r="B103" s="294"/>
      <c r="C103" t="s" s="298">
        <v>828</v>
      </c>
      <c r="D103" s="299"/>
      <c r="E103" s="299"/>
      <c r="F103" t="s" s="298">
        <v>829</v>
      </c>
      <c r="G103" s="300"/>
      <c r="H103" t="s" s="298">
        <v>61</v>
      </c>
      <c r="I103" t="s" s="298">
        <v>64</v>
      </c>
      <c r="J103" t="s" s="298">
        <v>830</v>
      </c>
      <c r="K103" s="297"/>
    </row>
    <row r="104" ht="17.25" customHeight="1">
      <c r="A104" s="262"/>
      <c r="B104" s="294"/>
      <c r="C104" t="s" s="301">
        <v>831</v>
      </c>
      <c r="D104" s="302"/>
      <c r="E104" s="302"/>
      <c r="F104" t="s" s="303">
        <v>832</v>
      </c>
      <c r="G104" s="304"/>
      <c r="H104" s="302"/>
      <c r="I104" s="302"/>
      <c r="J104" t="s" s="301">
        <v>833</v>
      </c>
      <c r="K104" s="297"/>
    </row>
    <row r="105" ht="8.1" customHeight="1">
      <c r="A105" s="262"/>
      <c r="B105" s="294"/>
      <c r="C105" s="316"/>
      <c r="D105" s="316"/>
      <c r="E105" s="316"/>
      <c r="F105" s="316"/>
      <c r="G105" s="317"/>
      <c r="H105" s="316"/>
      <c r="I105" s="316"/>
      <c r="J105" s="316"/>
      <c r="K105" s="297"/>
    </row>
    <row r="106" ht="15" customHeight="1">
      <c r="A106" s="262"/>
      <c r="B106" s="294"/>
      <c r="C106" t="s" s="279">
        <v>60</v>
      </c>
      <c r="D106" s="307"/>
      <c r="E106" s="307"/>
      <c r="F106" t="s" s="308">
        <v>834</v>
      </c>
      <c r="G106" s="300"/>
      <c r="H106" t="s" s="279">
        <v>874</v>
      </c>
      <c r="I106" t="s" s="279">
        <v>836</v>
      </c>
      <c r="J106" s="309">
        <v>20</v>
      </c>
      <c r="K106" s="297"/>
    </row>
    <row r="107" ht="15" customHeight="1">
      <c r="A107" s="262"/>
      <c r="B107" s="294"/>
      <c r="C107" t="s" s="279">
        <v>837</v>
      </c>
      <c r="D107" s="281"/>
      <c r="E107" s="281"/>
      <c r="F107" t="s" s="308">
        <v>834</v>
      </c>
      <c r="G107" s="281"/>
      <c r="H107" t="s" s="279">
        <v>874</v>
      </c>
      <c r="I107" t="s" s="279">
        <v>836</v>
      </c>
      <c r="J107" s="309">
        <v>120</v>
      </c>
      <c r="K107" s="297"/>
    </row>
    <row r="108" ht="15" customHeight="1">
      <c r="A108" s="262"/>
      <c r="B108" s="310"/>
      <c r="C108" t="s" s="279">
        <v>839</v>
      </c>
      <c r="D108" s="281"/>
      <c r="E108" s="281"/>
      <c r="F108" t="s" s="308">
        <v>840</v>
      </c>
      <c r="G108" s="281"/>
      <c r="H108" t="s" s="279">
        <v>874</v>
      </c>
      <c r="I108" t="s" s="279">
        <v>836</v>
      </c>
      <c r="J108" s="309">
        <v>50</v>
      </c>
      <c r="K108" s="297"/>
    </row>
    <row r="109" ht="15" customHeight="1">
      <c r="A109" s="262"/>
      <c r="B109" s="310"/>
      <c r="C109" t="s" s="279">
        <v>842</v>
      </c>
      <c r="D109" s="281"/>
      <c r="E109" s="281"/>
      <c r="F109" t="s" s="308">
        <v>834</v>
      </c>
      <c r="G109" s="281"/>
      <c r="H109" t="s" s="279">
        <v>874</v>
      </c>
      <c r="I109" t="s" s="279">
        <v>844</v>
      </c>
      <c r="J109" s="281"/>
      <c r="K109" s="297"/>
    </row>
    <row r="110" ht="15" customHeight="1">
      <c r="A110" s="262"/>
      <c r="B110" s="310"/>
      <c r="C110" t="s" s="279">
        <v>853</v>
      </c>
      <c r="D110" s="281"/>
      <c r="E110" s="281"/>
      <c r="F110" t="s" s="308">
        <v>840</v>
      </c>
      <c r="G110" s="281"/>
      <c r="H110" t="s" s="279">
        <v>874</v>
      </c>
      <c r="I110" t="s" s="279">
        <v>836</v>
      </c>
      <c r="J110" s="309">
        <v>50</v>
      </c>
      <c r="K110" s="297"/>
    </row>
    <row r="111" ht="15" customHeight="1">
      <c r="A111" s="262"/>
      <c r="B111" s="310"/>
      <c r="C111" t="s" s="279">
        <v>861</v>
      </c>
      <c r="D111" s="281"/>
      <c r="E111" s="281"/>
      <c r="F111" t="s" s="308">
        <v>840</v>
      </c>
      <c r="G111" s="281"/>
      <c r="H111" t="s" s="279">
        <v>874</v>
      </c>
      <c r="I111" t="s" s="279">
        <v>836</v>
      </c>
      <c r="J111" s="309">
        <v>50</v>
      </c>
      <c r="K111" s="297"/>
    </row>
    <row r="112" ht="15" customHeight="1">
      <c r="A112" s="262"/>
      <c r="B112" s="310"/>
      <c r="C112" t="s" s="279">
        <v>859</v>
      </c>
      <c r="D112" s="281"/>
      <c r="E112" s="281"/>
      <c r="F112" t="s" s="308">
        <v>840</v>
      </c>
      <c r="G112" s="281"/>
      <c r="H112" t="s" s="279">
        <v>874</v>
      </c>
      <c r="I112" t="s" s="279">
        <v>836</v>
      </c>
      <c r="J112" s="309">
        <v>50</v>
      </c>
      <c r="K112" s="297"/>
    </row>
    <row r="113" ht="15" customHeight="1">
      <c r="A113" s="262"/>
      <c r="B113" s="310"/>
      <c r="C113" t="s" s="279">
        <v>60</v>
      </c>
      <c r="D113" s="281"/>
      <c r="E113" s="281"/>
      <c r="F113" t="s" s="308">
        <v>834</v>
      </c>
      <c r="G113" s="281"/>
      <c r="H113" t="s" s="279">
        <v>875</v>
      </c>
      <c r="I113" t="s" s="279">
        <v>836</v>
      </c>
      <c r="J113" s="309">
        <v>20</v>
      </c>
      <c r="K113" s="297"/>
    </row>
    <row r="114" ht="15" customHeight="1">
      <c r="A114" s="262"/>
      <c r="B114" s="310"/>
      <c r="C114" t="s" s="279">
        <v>876</v>
      </c>
      <c r="D114" s="281"/>
      <c r="E114" s="281"/>
      <c r="F114" t="s" s="308">
        <v>834</v>
      </c>
      <c r="G114" s="281"/>
      <c r="H114" t="s" s="279">
        <v>877</v>
      </c>
      <c r="I114" t="s" s="279">
        <v>836</v>
      </c>
      <c r="J114" s="309">
        <v>120</v>
      </c>
      <c r="K114" s="297"/>
    </row>
    <row r="115" ht="15" customHeight="1">
      <c r="A115" s="262"/>
      <c r="B115" s="310"/>
      <c r="C115" t="s" s="279">
        <v>38</v>
      </c>
      <c r="D115" s="281"/>
      <c r="E115" s="281"/>
      <c r="F115" t="s" s="308">
        <v>834</v>
      </c>
      <c r="G115" s="281"/>
      <c r="H115" t="s" s="279">
        <v>878</v>
      </c>
      <c r="I115" t="s" s="279">
        <v>869</v>
      </c>
      <c r="J115" s="281"/>
      <c r="K115" s="297"/>
    </row>
    <row r="116" ht="15" customHeight="1">
      <c r="A116" s="262"/>
      <c r="B116" s="310"/>
      <c r="C116" t="s" s="279">
        <v>48</v>
      </c>
      <c r="D116" s="281"/>
      <c r="E116" s="281"/>
      <c r="F116" t="s" s="308">
        <v>834</v>
      </c>
      <c r="G116" s="281"/>
      <c r="H116" t="s" s="279">
        <v>879</v>
      </c>
      <c r="I116" t="s" s="279">
        <v>869</v>
      </c>
      <c r="J116" s="281"/>
      <c r="K116" s="297"/>
    </row>
    <row r="117" ht="15" customHeight="1">
      <c r="A117" s="262"/>
      <c r="B117" s="310"/>
      <c r="C117" t="s" s="279">
        <v>64</v>
      </c>
      <c r="D117" s="281"/>
      <c r="E117" s="281"/>
      <c r="F117" t="s" s="308">
        <v>834</v>
      </c>
      <c r="G117" s="281"/>
      <c r="H117" t="s" s="279">
        <v>880</v>
      </c>
      <c r="I117" t="s" s="279">
        <v>881</v>
      </c>
      <c r="J117" s="281"/>
      <c r="K117" s="297"/>
    </row>
    <row r="118" ht="15" customHeight="1">
      <c r="A118" s="262"/>
      <c r="B118" s="311"/>
      <c r="C118" s="318"/>
      <c r="D118" s="318"/>
      <c r="E118" s="318"/>
      <c r="F118" s="318"/>
      <c r="G118" s="318"/>
      <c r="H118" s="318"/>
      <c r="I118" s="318"/>
      <c r="J118" s="318"/>
      <c r="K118" s="313"/>
    </row>
    <row r="119" ht="18.75" customHeight="1">
      <c r="A119" s="286"/>
      <c r="B119" s="319"/>
      <c r="C119" s="320"/>
      <c r="D119" s="320"/>
      <c r="E119" s="320"/>
      <c r="F119" s="321"/>
      <c r="G119" s="320"/>
      <c r="H119" s="320"/>
      <c r="I119" s="320"/>
      <c r="J119" s="320"/>
      <c r="K119" s="322"/>
    </row>
    <row r="120" ht="18.75" customHeight="1">
      <c r="A120" s="286"/>
      <c r="B120" s="289"/>
      <c r="C120" s="289"/>
      <c r="D120" s="289"/>
      <c r="E120" s="289"/>
      <c r="F120" s="289"/>
      <c r="G120" s="289"/>
      <c r="H120" s="289"/>
      <c r="I120" s="289"/>
      <c r="J120" s="289"/>
      <c r="K120" s="290"/>
    </row>
    <row r="121" ht="8.1" customHeight="1">
      <c r="A121" s="262"/>
      <c r="B121" s="323"/>
      <c r="C121" s="319"/>
      <c r="D121" s="319"/>
      <c r="E121" s="319"/>
      <c r="F121" s="319"/>
      <c r="G121" s="319"/>
      <c r="H121" s="319"/>
      <c r="I121" s="319"/>
      <c r="J121" s="319"/>
      <c r="K121" s="324"/>
    </row>
    <row r="122" ht="45" customHeight="1">
      <c r="A122" s="262"/>
      <c r="B122" s="325"/>
      <c r="C122" t="s" s="267">
        <v>882</v>
      </c>
      <c r="D122" s="268"/>
      <c r="E122" s="268"/>
      <c r="F122" s="268"/>
      <c r="G122" s="268"/>
      <c r="H122" s="268"/>
      <c r="I122" s="268"/>
      <c r="J122" s="268"/>
      <c r="K122" s="326"/>
    </row>
    <row r="123" ht="17.25" customHeight="1">
      <c r="A123" s="262"/>
      <c r="B123" s="327"/>
      <c r="C123" t="s" s="298">
        <v>828</v>
      </c>
      <c r="D123" s="299"/>
      <c r="E123" s="299"/>
      <c r="F123" t="s" s="298">
        <v>829</v>
      </c>
      <c r="G123" s="300"/>
      <c r="H123" t="s" s="298">
        <v>61</v>
      </c>
      <c r="I123" t="s" s="298">
        <v>64</v>
      </c>
      <c r="J123" t="s" s="298">
        <v>830</v>
      </c>
      <c r="K123" s="328"/>
    </row>
    <row r="124" ht="17.25" customHeight="1">
      <c r="A124" s="262"/>
      <c r="B124" s="327"/>
      <c r="C124" t="s" s="301">
        <v>831</v>
      </c>
      <c r="D124" s="302"/>
      <c r="E124" s="302"/>
      <c r="F124" t="s" s="303">
        <v>832</v>
      </c>
      <c r="G124" s="304"/>
      <c r="H124" s="302"/>
      <c r="I124" s="302"/>
      <c r="J124" t="s" s="301">
        <v>833</v>
      </c>
      <c r="K124" s="328"/>
    </row>
    <row r="125" ht="8.1" customHeight="1">
      <c r="A125" s="262"/>
      <c r="B125" s="329"/>
      <c r="C125" s="305"/>
      <c r="D125" s="305"/>
      <c r="E125" s="305"/>
      <c r="F125" s="305"/>
      <c r="G125" s="306"/>
      <c r="H125" s="305"/>
      <c r="I125" s="305"/>
      <c r="J125" s="305"/>
      <c r="K125" s="330"/>
    </row>
    <row r="126" ht="15" customHeight="1">
      <c r="A126" s="262"/>
      <c r="B126" s="329"/>
      <c r="C126" t="s" s="279">
        <v>837</v>
      </c>
      <c r="D126" s="307"/>
      <c r="E126" s="307"/>
      <c r="F126" t="s" s="308">
        <v>834</v>
      </c>
      <c r="G126" s="281"/>
      <c r="H126" t="s" s="279">
        <v>874</v>
      </c>
      <c r="I126" t="s" s="279">
        <v>836</v>
      </c>
      <c r="J126" s="309">
        <v>120</v>
      </c>
      <c r="K126" s="331"/>
    </row>
    <row r="127" ht="15" customHeight="1">
      <c r="A127" s="262"/>
      <c r="B127" s="329"/>
      <c r="C127" t="s" s="279">
        <v>883</v>
      </c>
      <c r="D127" s="281"/>
      <c r="E127" s="281"/>
      <c r="F127" t="s" s="308">
        <v>834</v>
      </c>
      <c r="G127" s="281"/>
      <c r="H127" t="s" s="279">
        <v>884</v>
      </c>
      <c r="I127" t="s" s="279">
        <v>836</v>
      </c>
      <c r="J127" t="s" s="279">
        <v>885</v>
      </c>
      <c r="K127" s="331"/>
    </row>
    <row r="128" ht="15" customHeight="1">
      <c r="A128" s="262"/>
      <c r="B128" s="329"/>
      <c r="C128" t="s" s="279">
        <v>782</v>
      </c>
      <c r="D128" s="281"/>
      <c r="E128" s="281"/>
      <c r="F128" t="s" s="308">
        <v>834</v>
      </c>
      <c r="G128" s="281"/>
      <c r="H128" t="s" s="279">
        <v>886</v>
      </c>
      <c r="I128" t="s" s="279">
        <v>836</v>
      </c>
      <c r="J128" t="s" s="279">
        <v>885</v>
      </c>
      <c r="K128" s="331"/>
    </row>
    <row r="129" ht="15" customHeight="1">
      <c r="A129" s="262"/>
      <c r="B129" s="329"/>
      <c r="C129" t="s" s="279">
        <v>845</v>
      </c>
      <c r="D129" s="281"/>
      <c r="E129" s="281"/>
      <c r="F129" t="s" s="308">
        <v>840</v>
      </c>
      <c r="G129" s="281"/>
      <c r="H129" t="s" s="279">
        <v>846</v>
      </c>
      <c r="I129" t="s" s="279">
        <v>836</v>
      </c>
      <c r="J129" s="309">
        <v>15</v>
      </c>
      <c r="K129" s="331"/>
    </row>
    <row r="130" ht="15" customHeight="1">
      <c r="A130" s="262"/>
      <c r="B130" s="329"/>
      <c r="C130" t="s" s="279">
        <v>847</v>
      </c>
      <c r="D130" s="281"/>
      <c r="E130" s="281"/>
      <c r="F130" t="s" s="308">
        <v>840</v>
      </c>
      <c r="G130" s="281"/>
      <c r="H130" t="s" s="279">
        <v>848</v>
      </c>
      <c r="I130" t="s" s="279">
        <v>836</v>
      </c>
      <c r="J130" s="309">
        <v>15</v>
      </c>
      <c r="K130" s="331"/>
    </row>
    <row r="131" ht="15" customHeight="1">
      <c r="A131" s="262"/>
      <c r="B131" s="329"/>
      <c r="C131" t="s" s="279">
        <v>849</v>
      </c>
      <c r="D131" s="281"/>
      <c r="E131" s="281"/>
      <c r="F131" t="s" s="308">
        <v>840</v>
      </c>
      <c r="G131" s="281"/>
      <c r="H131" t="s" s="279">
        <v>850</v>
      </c>
      <c r="I131" t="s" s="279">
        <v>836</v>
      </c>
      <c r="J131" s="309">
        <v>20</v>
      </c>
      <c r="K131" s="331"/>
    </row>
    <row r="132" ht="15" customHeight="1">
      <c r="A132" s="262"/>
      <c r="B132" s="329"/>
      <c r="C132" t="s" s="279">
        <v>851</v>
      </c>
      <c r="D132" s="281"/>
      <c r="E132" s="281"/>
      <c r="F132" t="s" s="308">
        <v>840</v>
      </c>
      <c r="G132" s="281"/>
      <c r="H132" t="s" s="279">
        <v>852</v>
      </c>
      <c r="I132" t="s" s="279">
        <v>836</v>
      </c>
      <c r="J132" s="309">
        <v>20</v>
      </c>
      <c r="K132" s="331"/>
    </row>
    <row r="133" ht="15" customHeight="1">
      <c r="A133" s="262"/>
      <c r="B133" s="329"/>
      <c r="C133" t="s" s="279">
        <v>839</v>
      </c>
      <c r="D133" s="281"/>
      <c r="E133" s="281"/>
      <c r="F133" t="s" s="308">
        <v>840</v>
      </c>
      <c r="G133" s="281"/>
      <c r="H133" t="s" s="279">
        <v>874</v>
      </c>
      <c r="I133" t="s" s="279">
        <v>836</v>
      </c>
      <c r="J133" s="309">
        <v>50</v>
      </c>
      <c r="K133" s="331"/>
    </row>
    <row r="134" ht="15" customHeight="1">
      <c r="A134" s="262"/>
      <c r="B134" s="329"/>
      <c r="C134" t="s" s="279">
        <v>853</v>
      </c>
      <c r="D134" s="281"/>
      <c r="E134" s="281"/>
      <c r="F134" t="s" s="308">
        <v>840</v>
      </c>
      <c r="G134" s="281"/>
      <c r="H134" t="s" s="279">
        <v>874</v>
      </c>
      <c r="I134" t="s" s="279">
        <v>836</v>
      </c>
      <c r="J134" s="309">
        <v>50</v>
      </c>
      <c r="K134" s="331"/>
    </row>
    <row r="135" ht="15" customHeight="1">
      <c r="A135" s="262"/>
      <c r="B135" s="329"/>
      <c r="C135" t="s" s="279">
        <v>859</v>
      </c>
      <c r="D135" s="281"/>
      <c r="E135" s="281"/>
      <c r="F135" t="s" s="308">
        <v>840</v>
      </c>
      <c r="G135" s="281"/>
      <c r="H135" t="s" s="279">
        <v>874</v>
      </c>
      <c r="I135" t="s" s="279">
        <v>836</v>
      </c>
      <c r="J135" s="309">
        <v>50</v>
      </c>
      <c r="K135" s="331"/>
    </row>
    <row r="136" ht="15" customHeight="1">
      <c r="A136" s="262"/>
      <c r="B136" s="329"/>
      <c r="C136" t="s" s="279">
        <v>861</v>
      </c>
      <c r="D136" s="281"/>
      <c r="E136" s="281"/>
      <c r="F136" t="s" s="308">
        <v>840</v>
      </c>
      <c r="G136" s="281"/>
      <c r="H136" t="s" s="279">
        <v>874</v>
      </c>
      <c r="I136" t="s" s="279">
        <v>836</v>
      </c>
      <c r="J136" s="309">
        <v>50</v>
      </c>
      <c r="K136" s="331"/>
    </row>
    <row r="137" ht="15" customHeight="1">
      <c r="A137" s="262"/>
      <c r="B137" s="329"/>
      <c r="C137" t="s" s="279">
        <v>862</v>
      </c>
      <c r="D137" s="281"/>
      <c r="E137" s="281"/>
      <c r="F137" t="s" s="308">
        <v>840</v>
      </c>
      <c r="G137" s="281"/>
      <c r="H137" t="s" s="279">
        <v>887</v>
      </c>
      <c r="I137" t="s" s="279">
        <v>836</v>
      </c>
      <c r="J137" s="309">
        <v>255</v>
      </c>
      <c r="K137" s="331"/>
    </row>
    <row r="138" ht="15" customHeight="1">
      <c r="A138" s="262"/>
      <c r="B138" s="329"/>
      <c r="C138" t="s" s="279">
        <v>864</v>
      </c>
      <c r="D138" s="281"/>
      <c r="E138" s="281"/>
      <c r="F138" t="s" s="308">
        <v>834</v>
      </c>
      <c r="G138" s="281"/>
      <c r="H138" t="s" s="279">
        <v>888</v>
      </c>
      <c r="I138" t="s" s="279">
        <v>866</v>
      </c>
      <c r="J138" s="281"/>
      <c r="K138" s="331"/>
    </row>
    <row r="139" ht="15" customHeight="1">
      <c r="A139" s="262"/>
      <c r="B139" s="329"/>
      <c r="C139" t="s" s="279">
        <v>867</v>
      </c>
      <c r="D139" s="281"/>
      <c r="E139" s="281"/>
      <c r="F139" t="s" s="308">
        <v>834</v>
      </c>
      <c r="G139" s="281"/>
      <c r="H139" t="s" s="279">
        <v>889</v>
      </c>
      <c r="I139" t="s" s="279">
        <v>869</v>
      </c>
      <c r="J139" s="281"/>
      <c r="K139" s="331"/>
    </row>
    <row r="140" ht="15" customHeight="1">
      <c r="A140" s="262"/>
      <c r="B140" s="329"/>
      <c r="C140" t="s" s="279">
        <v>870</v>
      </c>
      <c r="D140" s="281"/>
      <c r="E140" s="281"/>
      <c r="F140" t="s" s="308">
        <v>834</v>
      </c>
      <c r="G140" s="281"/>
      <c r="H140" t="s" s="279">
        <v>870</v>
      </c>
      <c r="I140" t="s" s="279">
        <v>869</v>
      </c>
      <c r="J140" s="281"/>
      <c r="K140" s="331"/>
    </row>
    <row r="141" ht="15" customHeight="1">
      <c r="A141" s="262"/>
      <c r="B141" s="329"/>
      <c r="C141" t="s" s="279">
        <v>38</v>
      </c>
      <c r="D141" s="281"/>
      <c r="E141" s="281"/>
      <c r="F141" t="s" s="308">
        <v>834</v>
      </c>
      <c r="G141" s="281"/>
      <c r="H141" t="s" s="279">
        <v>890</v>
      </c>
      <c r="I141" t="s" s="279">
        <v>869</v>
      </c>
      <c r="J141" s="281"/>
      <c r="K141" s="331"/>
    </row>
    <row r="142" ht="15" customHeight="1">
      <c r="A142" s="262"/>
      <c r="B142" s="329"/>
      <c r="C142" t="s" s="279">
        <v>891</v>
      </c>
      <c r="D142" s="281"/>
      <c r="E142" s="281"/>
      <c r="F142" t="s" s="308">
        <v>834</v>
      </c>
      <c r="G142" s="281"/>
      <c r="H142" t="s" s="279">
        <v>892</v>
      </c>
      <c r="I142" t="s" s="279">
        <v>869</v>
      </c>
      <c r="J142" s="281"/>
      <c r="K142" s="331"/>
    </row>
    <row r="143" ht="15" customHeight="1">
      <c r="A143" s="262"/>
      <c r="B143" s="332"/>
      <c r="C143" s="333"/>
      <c r="D143" s="333"/>
      <c r="E143" s="333"/>
      <c r="F143" s="333"/>
      <c r="G143" s="333"/>
      <c r="H143" s="333"/>
      <c r="I143" s="333"/>
      <c r="J143" s="333"/>
      <c r="K143" s="334"/>
    </row>
    <row r="144" ht="18.75" customHeight="1">
      <c r="A144" s="286"/>
      <c r="B144" s="320"/>
      <c r="C144" s="320"/>
      <c r="D144" s="320"/>
      <c r="E144" s="320"/>
      <c r="F144" s="321"/>
      <c r="G144" s="320"/>
      <c r="H144" s="320"/>
      <c r="I144" s="320"/>
      <c r="J144" s="320"/>
      <c r="K144" s="335"/>
    </row>
    <row r="145" ht="18.75" customHeight="1">
      <c r="A145" s="286"/>
      <c r="B145" s="289"/>
      <c r="C145" s="289"/>
      <c r="D145" s="289"/>
      <c r="E145" s="289"/>
      <c r="F145" s="289"/>
      <c r="G145" s="289"/>
      <c r="H145" s="289"/>
      <c r="I145" s="289"/>
      <c r="J145" s="289"/>
      <c r="K145" s="290"/>
    </row>
    <row r="146" ht="8.1" customHeight="1">
      <c r="A146" s="262"/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ht="45" customHeight="1">
      <c r="A147" s="262"/>
      <c r="B147" s="294"/>
      <c r="C147" t="s" s="295">
        <v>893</v>
      </c>
      <c r="D147" s="296"/>
      <c r="E147" s="296"/>
      <c r="F147" s="296"/>
      <c r="G147" s="296"/>
      <c r="H147" s="296"/>
      <c r="I147" s="296"/>
      <c r="J147" s="296"/>
      <c r="K147" s="297"/>
    </row>
    <row r="148" ht="17.25" customHeight="1">
      <c r="A148" s="262"/>
      <c r="B148" s="294"/>
      <c r="C148" t="s" s="298">
        <v>828</v>
      </c>
      <c r="D148" s="299"/>
      <c r="E148" s="299"/>
      <c r="F148" t="s" s="298">
        <v>829</v>
      </c>
      <c r="G148" s="300"/>
      <c r="H148" t="s" s="298">
        <v>61</v>
      </c>
      <c r="I148" t="s" s="298">
        <v>64</v>
      </c>
      <c r="J148" t="s" s="298">
        <v>830</v>
      </c>
      <c r="K148" s="297"/>
    </row>
    <row r="149" ht="17.25" customHeight="1">
      <c r="A149" s="262"/>
      <c r="B149" s="294"/>
      <c r="C149" t="s" s="301">
        <v>831</v>
      </c>
      <c r="D149" s="302"/>
      <c r="E149" s="302"/>
      <c r="F149" t="s" s="303">
        <v>832</v>
      </c>
      <c r="G149" s="304"/>
      <c r="H149" s="302"/>
      <c r="I149" s="302"/>
      <c r="J149" t="s" s="301">
        <v>833</v>
      </c>
      <c r="K149" s="297"/>
    </row>
    <row r="150" ht="8.1" customHeight="1">
      <c r="A150" s="262"/>
      <c r="B150" s="310"/>
      <c r="C150" s="305"/>
      <c r="D150" s="305"/>
      <c r="E150" s="305"/>
      <c r="F150" s="305"/>
      <c r="G150" s="306"/>
      <c r="H150" s="305"/>
      <c r="I150" s="305"/>
      <c r="J150" s="305"/>
      <c r="K150" s="331"/>
    </row>
    <row r="151" ht="15" customHeight="1">
      <c r="A151" s="262"/>
      <c r="B151" s="310"/>
      <c r="C151" t="s" s="336">
        <v>837</v>
      </c>
      <c r="D151" s="281"/>
      <c r="E151" s="281"/>
      <c r="F151" t="s" s="337">
        <v>834</v>
      </c>
      <c r="G151" s="281"/>
      <c r="H151" t="s" s="336">
        <v>874</v>
      </c>
      <c r="I151" t="s" s="336">
        <v>836</v>
      </c>
      <c r="J151" s="338">
        <v>120</v>
      </c>
      <c r="K151" s="331"/>
    </row>
    <row r="152" ht="15" customHeight="1">
      <c r="A152" s="262"/>
      <c r="B152" s="310"/>
      <c r="C152" t="s" s="336">
        <v>883</v>
      </c>
      <c r="D152" s="281"/>
      <c r="E152" s="281"/>
      <c r="F152" t="s" s="337">
        <v>834</v>
      </c>
      <c r="G152" s="281"/>
      <c r="H152" t="s" s="336">
        <v>894</v>
      </c>
      <c r="I152" t="s" s="336">
        <v>836</v>
      </c>
      <c r="J152" t="s" s="336">
        <v>885</v>
      </c>
      <c r="K152" s="331"/>
    </row>
    <row r="153" ht="15" customHeight="1">
      <c r="A153" s="262"/>
      <c r="B153" s="310"/>
      <c r="C153" t="s" s="336">
        <v>782</v>
      </c>
      <c r="D153" s="281"/>
      <c r="E153" s="281"/>
      <c r="F153" t="s" s="337">
        <v>834</v>
      </c>
      <c r="G153" s="281"/>
      <c r="H153" t="s" s="336">
        <v>895</v>
      </c>
      <c r="I153" t="s" s="336">
        <v>836</v>
      </c>
      <c r="J153" t="s" s="336">
        <v>885</v>
      </c>
      <c r="K153" s="331"/>
    </row>
    <row r="154" ht="15" customHeight="1">
      <c r="A154" s="262"/>
      <c r="B154" s="310"/>
      <c r="C154" t="s" s="336">
        <v>839</v>
      </c>
      <c r="D154" s="281"/>
      <c r="E154" s="281"/>
      <c r="F154" t="s" s="337">
        <v>840</v>
      </c>
      <c r="G154" s="281"/>
      <c r="H154" t="s" s="336">
        <v>874</v>
      </c>
      <c r="I154" t="s" s="336">
        <v>836</v>
      </c>
      <c r="J154" s="338">
        <v>50</v>
      </c>
      <c r="K154" s="331"/>
    </row>
    <row r="155" ht="15" customHeight="1">
      <c r="A155" s="262"/>
      <c r="B155" s="310"/>
      <c r="C155" t="s" s="336">
        <v>842</v>
      </c>
      <c r="D155" s="281"/>
      <c r="E155" s="281"/>
      <c r="F155" t="s" s="337">
        <v>834</v>
      </c>
      <c r="G155" s="281"/>
      <c r="H155" t="s" s="336">
        <v>874</v>
      </c>
      <c r="I155" t="s" s="336">
        <v>844</v>
      </c>
      <c r="J155" s="339"/>
      <c r="K155" s="331"/>
    </row>
    <row r="156" ht="15" customHeight="1">
      <c r="A156" s="262"/>
      <c r="B156" s="310"/>
      <c r="C156" t="s" s="336">
        <v>853</v>
      </c>
      <c r="D156" s="281"/>
      <c r="E156" s="281"/>
      <c r="F156" t="s" s="337">
        <v>840</v>
      </c>
      <c r="G156" s="281"/>
      <c r="H156" t="s" s="336">
        <v>874</v>
      </c>
      <c r="I156" t="s" s="336">
        <v>836</v>
      </c>
      <c r="J156" s="338">
        <v>50</v>
      </c>
      <c r="K156" s="331"/>
    </row>
    <row r="157" ht="15" customHeight="1">
      <c r="A157" s="262"/>
      <c r="B157" s="310"/>
      <c r="C157" t="s" s="336">
        <v>861</v>
      </c>
      <c r="D157" s="281"/>
      <c r="E157" s="281"/>
      <c r="F157" t="s" s="337">
        <v>840</v>
      </c>
      <c r="G157" s="281"/>
      <c r="H157" t="s" s="336">
        <v>874</v>
      </c>
      <c r="I157" t="s" s="336">
        <v>836</v>
      </c>
      <c r="J157" s="338">
        <v>50</v>
      </c>
      <c r="K157" s="331"/>
    </row>
    <row r="158" ht="15" customHeight="1">
      <c r="A158" s="262"/>
      <c r="B158" s="310"/>
      <c r="C158" t="s" s="336">
        <v>859</v>
      </c>
      <c r="D158" s="281"/>
      <c r="E158" s="281"/>
      <c r="F158" t="s" s="337">
        <v>840</v>
      </c>
      <c r="G158" s="281"/>
      <c r="H158" t="s" s="336">
        <v>874</v>
      </c>
      <c r="I158" t="s" s="336">
        <v>836</v>
      </c>
      <c r="J158" s="338">
        <v>50</v>
      </c>
      <c r="K158" s="331"/>
    </row>
    <row r="159" ht="15" customHeight="1">
      <c r="A159" s="262"/>
      <c r="B159" s="310"/>
      <c r="C159" t="s" s="336">
        <v>101</v>
      </c>
      <c r="D159" s="281"/>
      <c r="E159" s="281"/>
      <c r="F159" t="s" s="337">
        <v>834</v>
      </c>
      <c r="G159" s="281"/>
      <c r="H159" t="s" s="336">
        <v>896</v>
      </c>
      <c r="I159" t="s" s="336">
        <v>836</v>
      </c>
      <c r="J159" t="s" s="336">
        <v>897</v>
      </c>
      <c r="K159" s="331"/>
    </row>
    <row r="160" ht="15" customHeight="1">
      <c r="A160" s="262"/>
      <c r="B160" s="310"/>
      <c r="C160" t="s" s="336">
        <v>898</v>
      </c>
      <c r="D160" s="281"/>
      <c r="E160" s="281"/>
      <c r="F160" t="s" s="337">
        <v>834</v>
      </c>
      <c r="G160" s="281"/>
      <c r="H160" t="s" s="336">
        <v>899</v>
      </c>
      <c r="I160" t="s" s="336">
        <v>869</v>
      </c>
      <c r="J160" s="339"/>
      <c r="K160" s="331"/>
    </row>
    <row r="161" ht="15" customHeight="1">
      <c r="A161" s="262"/>
      <c r="B161" s="340"/>
      <c r="C161" s="318"/>
      <c r="D161" s="318"/>
      <c r="E161" s="318"/>
      <c r="F161" s="318"/>
      <c r="G161" s="318"/>
      <c r="H161" s="318"/>
      <c r="I161" s="318"/>
      <c r="J161" s="318"/>
      <c r="K161" s="341"/>
    </row>
    <row r="162" ht="18.75" customHeight="1">
      <c r="A162" s="286"/>
      <c r="B162" s="320"/>
      <c r="C162" s="306"/>
      <c r="D162" s="306"/>
      <c r="E162" s="306"/>
      <c r="F162" s="342"/>
      <c r="G162" s="306"/>
      <c r="H162" s="306"/>
      <c r="I162" s="306"/>
      <c r="J162" s="306"/>
      <c r="K162" s="335"/>
    </row>
    <row r="163" ht="18.75" customHeight="1">
      <c r="A163" s="286"/>
      <c r="B163" s="289"/>
      <c r="C163" s="289"/>
      <c r="D163" s="289"/>
      <c r="E163" s="289"/>
      <c r="F163" s="289"/>
      <c r="G163" s="289"/>
      <c r="H163" s="289"/>
      <c r="I163" s="289"/>
      <c r="J163" s="289"/>
      <c r="K163" s="290"/>
    </row>
    <row r="164" ht="8.1" customHeight="1">
      <c r="A164" s="262"/>
      <c r="B164" s="263"/>
      <c r="C164" s="264"/>
      <c r="D164" s="264"/>
      <c r="E164" s="264"/>
      <c r="F164" s="264"/>
      <c r="G164" s="264"/>
      <c r="H164" s="264"/>
      <c r="I164" s="264"/>
      <c r="J164" s="264"/>
      <c r="K164" s="265"/>
    </row>
    <row r="165" ht="45" customHeight="1">
      <c r="A165" s="262"/>
      <c r="B165" s="266"/>
      <c r="C165" t="s" s="267">
        <v>900</v>
      </c>
      <c r="D165" s="268"/>
      <c r="E165" s="268"/>
      <c r="F165" s="268"/>
      <c r="G165" s="268"/>
      <c r="H165" s="268"/>
      <c r="I165" s="268"/>
      <c r="J165" s="268"/>
      <c r="K165" s="269"/>
    </row>
    <row r="166" ht="17.25" customHeight="1">
      <c r="A166" s="262"/>
      <c r="B166" s="266"/>
      <c r="C166" t="s" s="298">
        <v>828</v>
      </c>
      <c r="D166" s="299"/>
      <c r="E166" s="299"/>
      <c r="F166" t="s" s="298">
        <v>829</v>
      </c>
      <c r="G166" s="343"/>
      <c r="H166" t="s" s="344">
        <v>61</v>
      </c>
      <c r="I166" t="s" s="344">
        <v>64</v>
      </c>
      <c r="J166" t="s" s="298">
        <v>830</v>
      </c>
      <c r="K166" s="269"/>
    </row>
    <row r="167" ht="17.25" customHeight="1">
      <c r="A167" s="262"/>
      <c r="B167" s="270"/>
      <c r="C167" t="s" s="301">
        <v>831</v>
      </c>
      <c r="D167" s="302"/>
      <c r="E167" s="302"/>
      <c r="F167" t="s" s="303">
        <v>832</v>
      </c>
      <c r="G167" s="345"/>
      <c r="H167" s="346"/>
      <c r="I167" s="346"/>
      <c r="J167" t="s" s="301">
        <v>833</v>
      </c>
      <c r="K167" s="273"/>
    </row>
    <row r="168" ht="8.1" customHeight="1">
      <c r="A168" s="262"/>
      <c r="B168" s="310"/>
      <c r="C168" s="305"/>
      <c r="D168" s="305"/>
      <c r="E168" s="305"/>
      <c r="F168" s="305"/>
      <c r="G168" s="306"/>
      <c r="H168" s="305"/>
      <c r="I168" s="305"/>
      <c r="J168" s="305"/>
      <c r="K168" s="331"/>
    </row>
    <row r="169" ht="15" customHeight="1">
      <c r="A169" s="262"/>
      <c r="B169" s="310"/>
      <c r="C169" t="s" s="279">
        <v>837</v>
      </c>
      <c r="D169" s="281"/>
      <c r="E169" s="281"/>
      <c r="F169" t="s" s="308">
        <v>834</v>
      </c>
      <c r="G169" s="281"/>
      <c r="H169" t="s" s="279">
        <v>874</v>
      </c>
      <c r="I169" t="s" s="279">
        <v>836</v>
      </c>
      <c r="J169" s="309">
        <v>120</v>
      </c>
      <c r="K169" s="331"/>
    </row>
    <row r="170" ht="15" customHeight="1">
      <c r="A170" s="262"/>
      <c r="B170" s="310"/>
      <c r="C170" t="s" s="279">
        <v>883</v>
      </c>
      <c r="D170" s="281"/>
      <c r="E170" s="281"/>
      <c r="F170" t="s" s="308">
        <v>834</v>
      </c>
      <c r="G170" s="281"/>
      <c r="H170" t="s" s="279">
        <v>884</v>
      </c>
      <c r="I170" t="s" s="279">
        <v>836</v>
      </c>
      <c r="J170" t="s" s="279">
        <v>885</v>
      </c>
      <c r="K170" s="331"/>
    </row>
    <row r="171" ht="15" customHeight="1">
      <c r="A171" s="262"/>
      <c r="B171" s="310"/>
      <c r="C171" t="s" s="279">
        <v>782</v>
      </c>
      <c r="D171" s="281"/>
      <c r="E171" s="281"/>
      <c r="F171" t="s" s="308">
        <v>834</v>
      </c>
      <c r="G171" s="281"/>
      <c r="H171" t="s" s="279">
        <v>901</v>
      </c>
      <c r="I171" t="s" s="279">
        <v>836</v>
      </c>
      <c r="J171" t="s" s="279">
        <v>885</v>
      </c>
      <c r="K171" s="331"/>
    </row>
    <row r="172" ht="15" customHeight="1">
      <c r="A172" s="262"/>
      <c r="B172" s="310"/>
      <c r="C172" t="s" s="279">
        <v>839</v>
      </c>
      <c r="D172" s="281"/>
      <c r="E172" s="281"/>
      <c r="F172" t="s" s="308">
        <v>840</v>
      </c>
      <c r="G172" s="281"/>
      <c r="H172" t="s" s="279">
        <v>901</v>
      </c>
      <c r="I172" t="s" s="279">
        <v>836</v>
      </c>
      <c r="J172" s="309">
        <v>50</v>
      </c>
      <c r="K172" s="331"/>
    </row>
    <row r="173" ht="15" customHeight="1">
      <c r="A173" s="262"/>
      <c r="B173" s="310"/>
      <c r="C173" t="s" s="279">
        <v>842</v>
      </c>
      <c r="D173" s="281"/>
      <c r="E173" s="281"/>
      <c r="F173" t="s" s="308">
        <v>834</v>
      </c>
      <c r="G173" s="281"/>
      <c r="H173" t="s" s="279">
        <v>901</v>
      </c>
      <c r="I173" t="s" s="279">
        <v>844</v>
      </c>
      <c r="J173" s="281"/>
      <c r="K173" s="331"/>
    </row>
    <row r="174" ht="15" customHeight="1">
      <c r="A174" s="262"/>
      <c r="B174" s="310"/>
      <c r="C174" t="s" s="279">
        <v>853</v>
      </c>
      <c r="D174" s="281"/>
      <c r="E174" s="281"/>
      <c r="F174" t="s" s="308">
        <v>840</v>
      </c>
      <c r="G174" s="281"/>
      <c r="H174" t="s" s="279">
        <v>901</v>
      </c>
      <c r="I174" t="s" s="279">
        <v>836</v>
      </c>
      <c r="J174" s="309">
        <v>50</v>
      </c>
      <c r="K174" s="331"/>
    </row>
    <row r="175" ht="15" customHeight="1">
      <c r="A175" s="262"/>
      <c r="B175" s="310"/>
      <c r="C175" t="s" s="279">
        <v>861</v>
      </c>
      <c r="D175" s="281"/>
      <c r="E175" s="281"/>
      <c r="F175" t="s" s="308">
        <v>840</v>
      </c>
      <c r="G175" s="281"/>
      <c r="H175" t="s" s="279">
        <v>901</v>
      </c>
      <c r="I175" t="s" s="279">
        <v>836</v>
      </c>
      <c r="J175" s="309">
        <v>50</v>
      </c>
      <c r="K175" s="331"/>
    </row>
    <row r="176" ht="15" customHeight="1">
      <c r="A176" s="262"/>
      <c r="B176" s="310"/>
      <c r="C176" t="s" s="279">
        <v>859</v>
      </c>
      <c r="D176" s="281"/>
      <c r="E176" s="281"/>
      <c r="F176" t="s" s="308">
        <v>840</v>
      </c>
      <c r="G176" s="281"/>
      <c r="H176" t="s" s="279">
        <v>901</v>
      </c>
      <c r="I176" t="s" s="279">
        <v>836</v>
      </c>
      <c r="J176" s="309">
        <v>50</v>
      </c>
      <c r="K176" s="331"/>
    </row>
    <row r="177" ht="15" customHeight="1">
      <c r="A177" s="262"/>
      <c r="B177" s="310"/>
      <c r="C177" t="s" s="279">
        <v>122</v>
      </c>
      <c r="D177" s="281"/>
      <c r="E177" s="281"/>
      <c r="F177" t="s" s="308">
        <v>834</v>
      </c>
      <c r="G177" s="281"/>
      <c r="H177" t="s" s="279">
        <v>902</v>
      </c>
      <c r="I177" t="s" s="279">
        <v>903</v>
      </c>
      <c r="J177" s="281"/>
      <c r="K177" s="331"/>
    </row>
    <row r="178" ht="15" customHeight="1">
      <c r="A178" s="262"/>
      <c r="B178" s="310"/>
      <c r="C178" t="s" s="279">
        <v>64</v>
      </c>
      <c r="D178" s="281"/>
      <c r="E178" s="281"/>
      <c r="F178" t="s" s="308">
        <v>834</v>
      </c>
      <c r="G178" s="281"/>
      <c r="H178" t="s" s="279">
        <v>904</v>
      </c>
      <c r="I178" t="s" s="279">
        <v>905</v>
      </c>
      <c r="J178" s="309">
        <v>1</v>
      </c>
      <c r="K178" s="331"/>
    </row>
    <row r="179" ht="15" customHeight="1">
      <c r="A179" s="262"/>
      <c r="B179" s="310"/>
      <c r="C179" t="s" s="279">
        <v>60</v>
      </c>
      <c r="D179" s="281"/>
      <c r="E179" s="281"/>
      <c r="F179" t="s" s="308">
        <v>834</v>
      </c>
      <c r="G179" s="281"/>
      <c r="H179" t="s" s="279">
        <v>906</v>
      </c>
      <c r="I179" t="s" s="279">
        <v>836</v>
      </c>
      <c r="J179" s="309">
        <v>20</v>
      </c>
      <c r="K179" s="331"/>
    </row>
    <row r="180" ht="15" customHeight="1">
      <c r="A180" s="262"/>
      <c r="B180" s="310"/>
      <c r="C180" t="s" s="279">
        <v>61</v>
      </c>
      <c r="D180" s="281"/>
      <c r="E180" s="281"/>
      <c r="F180" t="s" s="308">
        <v>834</v>
      </c>
      <c r="G180" s="281"/>
      <c r="H180" t="s" s="279">
        <v>907</v>
      </c>
      <c r="I180" t="s" s="279">
        <v>836</v>
      </c>
      <c r="J180" s="309">
        <v>255</v>
      </c>
      <c r="K180" s="331"/>
    </row>
    <row r="181" ht="15" customHeight="1">
      <c r="A181" s="262"/>
      <c r="B181" s="310"/>
      <c r="C181" t="s" s="279">
        <v>123</v>
      </c>
      <c r="D181" s="281"/>
      <c r="E181" s="281"/>
      <c r="F181" t="s" s="308">
        <v>834</v>
      </c>
      <c r="G181" s="281"/>
      <c r="H181" t="s" s="279">
        <v>798</v>
      </c>
      <c r="I181" t="s" s="279">
        <v>836</v>
      </c>
      <c r="J181" s="309">
        <v>10</v>
      </c>
      <c r="K181" s="331"/>
    </row>
    <row r="182" ht="15" customHeight="1">
      <c r="A182" s="262"/>
      <c r="B182" s="310"/>
      <c r="C182" t="s" s="279">
        <v>124</v>
      </c>
      <c r="D182" s="281"/>
      <c r="E182" s="281"/>
      <c r="F182" t="s" s="308">
        <v>834</v>
      </c>
      <c r="G182" s="281"/>
      <c r="H182" t="s" s="279">
        <v>908</v>
      </c>
      <c r="I182" t="s" s="279">
        <v>869</v>
      </c>
      <c r="J182" s="281"/>
      <c r="K182" s="331"/>
    </row>
    <row r="183" ht="15" customHeight="1">
      <c r="A183" s="262"/>
      <c r="B183" s="310"/>
      <c r="C183" t="s" s="279">
        <v>909</v>
      </c>
      <c r="D183" s="281"/>
      <c r="E183" s="281"/>
      <c r="F183" t="s" s="308">
        <v>834</v>
      </c>
      <c r="G183" s="281"/>
      <c r="H183" t="s" s="279">
        <v>910</v>
      </c>
      <c r="I183" t="s" s="279">
        <v>869</v>
      </c>
      <c r="J183" s="281"/>
      <c r="K183" s="331"/>
    </row>
    <row r="184" ht="15" customHeight="1">
      <c r="A184" s="262"/>
      <c r="B184" s="310"/>
      <c r="C184" t="s" s="279">
        <v>898</v>
      </c>
      <c r="D184" s="281"/>
      <c r="E184" s="281"/>
      <c r="F184" t="s" s="308">
        <v>834</v>
      </c>
      <c r="G184" s="281"/>
      <c r="H184" t="s" s="279">
        <v>911</v>
      </c>
      <c r="I184" t="s" s="279">
        <v>869</v>
      </c>
      <c r="J184" s="281"/>
      <c r="K184" s="331"/>
    </row>
    <row r="185" ht="15" customHeight="1">
      <c r="A185" s="262"/>
      <c r="B185" s="310"/>
      <c r="C185" t="s" s="279">
        <v>126</v>
      </c>
      <c r="D185" s="281"/>
      <c r="E185" s="281"/>
      <c r="F185" t="s" s="308">
        <v>840</v>
      </c>
      <c r="G185" s="281"/>
      <c r="H185" t="s" s="279">
        <v>912</v>
      </c>
      <c r="I185" t="s" s="279">
        <v>836</v>
      </c>
      <c r="J185" s="309">
        <v>50</v>
      </c>
      <c r="K185" s="331"/>
    </row>
    <row r="186" ht="15" customHeight="1">
      <c r="A186" s="262"/>
      <c r="B186" s="310"/>
      <c r="C186" t="s" s="279">
        <v>913</v>
      </c>
      <c r="D186" s="281"/>
      <c r="E186" s="281"/>
      <c r="F186" t="s" s="308">
        <v>840</v>
      </c>
      <c r="G186" s="281"/>
      <c r="H186" t="s" s="279">
        <v>914</v>
      </c>
      <c r="I186" t="s" s="279">
        <v>915</v>
      </c>
      <c r="J186" s="281"/>
      <c r="K186" s="331"/>
    </row>
    <row r="187" ht="15" customHeight="1">
      <c r="A187" s="262"/>
      <c r="B187" s="310"/>
      <c r="C187" t="s" s="279">
        <v>916</v>
      </c>
      <c r="D187" s="281"/>
      <c r="E187" s="281"/>
      <c r="F187" t="s" s="308">
        <v>840</v>
      </c>
      <c r="G187" s="281"/>
      <c r="H187" t="s" s="279">
        <v>917</v>
      </c>
      <c r="I187" t="s" s="279">
        <v>915</v>
      </c>
      <c r="J187" s="281"/>
      <c r="K187" s="331"/>
    </row>
    <row r="188" ht="15" customHeight="1">
      <c r="A188" s="262"/>
      <c r="B188" s="310"/>
      <c r="C188" t="s" s="279">
        <v>918</v>
      </c>
      <c r="D188" s="281"/>
      <c r="E188" s="281"/>
      <c r="F188" t="s" s="308">
        <v>840</v>
      </c>
      <c r="G188" s="281"/>
      <c r="H188" t="s" s="279">
        <v>919</v>
      </c>
      <c r="I188" t="s" s="279">
        <v>915</v>
      </c>
      <c r="J188" s="281"/>
      <c r="K188" s="331"/>
    </row>
    <row r="189" ht="15" customHeight="1">
      <c r="A189" s="262"/>
      <c r="B189" s="310"/>
      <c r="C189" t="s" s="347">
        <v>920</v>
      </c>
      <c r="D189" s="281"/>
      <c r="E189" s="281"/>
      <c r="F189" t="s" s="308">
        <v>840</v>
      </c>
      <c r="G189" s="281"/>
      <c r="H189" t="s" s="279">
        <v>921</v>
      </c>
      <c r="I189" t="s" s="279">
        <v>922</v>
      </c>
      <c r="J189" t="s" s="279">
        <v>923</v>
      </c>
      <c r="K189" s="331"/>
    </row>
    <row r="190" ht="15" customHeight="1">
      <c r="A190" s="262"/>
      <c r="B190" s="310"/>
      <c r="C190" t="s" s="348">
        <v>42</v>
      </c>
      <c r="D190" s="281"/>
      <c r="E190" s="281"/>
      <c r="F190" t="s" s="308">
        <v>834</v>
      </c>
      <c r="G190" s="281"/>
      <c r="H190" t="s" s="275">
        <v>924</v>
      </c>
      <c r="I190" t="s" s="279">
        <v>925</v>
      </c>
      <c r="J190" s="281"/>
      <c r="K190" s="331"/>
    </row>
    <row r="191" ht="15" customHeight="1">
      <c r="A191" s="262"/>
      <c r="B191" s="310"/>
      <c r="C191" t="s" s="348">
        <v>926</v>
      </c>
      <c r="D191" s="281"/>
      <c r="E191" s="281"/>
      <c r="F191" t="s" s="308">
        <v>834</v>
      </c>
      <c r="G191" s="281"/>
      <c r="H191" t="s" s="279">
        <v>927</v>
      </c>
      <c r="I191" t="s" s="279">
        <v>869</v>
      </c>
      <c r="J191" s="281"/>
      <c r="K191" s="331"/>
    </row>
    <row r="192" ht="15" customHeight="1">
      <c r="A192" s="262"/>
      <c r="B192" s="310"/>
      <c r="C192" t="s" s="348">
        <v>928</v>
      </c>
      <c r="D192" s="281"/>
      <c r="E192" s="281"/>
      <c r="F192" t="s" s="308">
        <v>834</v>
      </c>
      <c r="G192" s="281"/>
      <c r="H192" t="s" s="279">
        <v>929</v>
      </c>
      <c r="I192" t="s" s="279">
        <v>869</v>
      </c>
      <c r="J192" s="281"/>
      <c r="K192" s="331"/>
    </row>
    <row r="193" ht="15" customHeight="1">
      <c r="A193" s="262"/>
      <c r="B193" s="310"/>
      <c r="C193" t="s" s="348">
        <v>930</v>
      </c>
      <c r="D193" s="281"/>
      <c r="E193" s="281"/>
      <c r="F193" t="s" s="308">
        <v>840</v>
      </c>
      <c r="G193" s="281"/>
      <c r="H193" t="s" s="279">
        <v>931</v>
      </c>
      <c r="I193" t="s" s="279">
        <v>869</v>
      </c>
      <c r="J193" s="281"/>
      <c r="K193" s="331"/>
    </row>
    <row r="194" ht="15" customHeight="1">
      <c r="A194" s="262"/>
      <c r="B194" s="340"/>
      <c r="C194" s="349"/>
      <c r="D194" s="318"/>
      <c r="E194" s="318"/>
      <c r="F194" s="318"/>
      <c r="G194" s="318"/>
      <c r="H194" s="318"/>
      <c r="I194" s="318"/>
      <c r="J194" s="318"/>
      <c r="K194" s="341"/>
    </row>
    <row r="195" ht="18.75" customHeight="1">
      <c r="A195" s="286"/>
      <c r="B195" s="320"/>
      <c r="C195" s="306"/>
      <c r="D195" s="306"/>
      <c r="E195" s="306"/>
      <c r="F195" s="342"/>
      <c r="G195" s="306"/>
      <c r="H195" s="306"/>
      <c r="I195" s="306"/>
      <c r="J195" s="306"/>
      <c r="K195" s="335"/>
    </row>
    <row r="196" ht="18.75" customHeight="1">
      <c r="A196" s="286"/>
      <c r="B196" s="276"/>
      <c r="C196" s="281"/>
      <c r="D196" s="281"/>
      <c r="E196" s="281"/>
      <c r="F196" s="350"/>
      <c r="G196" s="281"/>
      <c r="H196" s="281"/>
      <c r="I196" s="281"/>
      <c r="J196" s="281"/>
      <c r="K196" s="351"/>
    </row>
    <row r="197" ht="18.75" customHeight="1">
      <c r="A197" s="286"/>
      <c r="B197" s="289"/>
      <c r="C197" s="289"/>
      <c r="D197" s="289"/>
      <c r="E197" s="289"/>
      <c r="F197" s="289"/>
      <c r="G197" s="289"/>
      <c r="H197" s="289"/>
      <c r="I197" s="289"/>
      <c r="J197" s="289"/>
      <c r="K197" s="290"/>
    </row>
    <row r="198" ht="12.95" customHeight="1">
      <c r="A198" s="262"/>
      <c r="B198" s="263"/>
      <c r="C198" s="264"/>
      <c r="D198" s="264"/>
      <c r="E198" s="264"/>
      <c r="F198" s="264"/>
      <c r="G198" s="264"/>
      <c r="H198" s="264"/>
      <c r="I198" s="264"/>
      <c r="J198" s="264"/>
      <c r="K198" s="265"/>
    </row>
    <row r="199" ht="21.95" customHeight="1">
      <c r="A199" s="262"/>
      <c r="B199" s="266"/>
      <c r="C199" t="s" s="267">
        <v>932</v>
      </c>
      <c r="D199" s="268"/>
      <c r="E199" s="268"/>
      <c r="F199" s="268"/>
      <c r="G199" s="268"/>
      <c r="H199" s="268"/>
      <c r="I199" s="268"/>
      <c r="J199" s="268"/>
      <c r="K199" s="269"/>
    </row>
    <row r="200" ht="25.5" customHeight="1">
      <c r="A200" s="262"/>
      <c r="B200" s="266"/>
      <c r="C200" t="s" s="352">
        <v>933</v>
      </c>
      <c r="D200" s="353"/>
      <c r="E200" s="353"/>
      <c r="F200" t="s" s="352">
        <v>934</v>
      </c>
      <c r="G200" s="354"/>
      <c r="H200" t="s" s="352">
        <v>935</v>
      </c>
      <c r="I200" s="353"/>
      <c r="J200" s="353"/>
      <c r="K200" s="269"/>
    </row>
    <row r="201" ht="8.1" customHeight="1">
      <c r="A201" s="262"/>
      <c r="B201" s="310"/>
      <c r="C201" s="305"/>
      <c r="D201" s="305"/>
      <c r="E201" s="305"/>
      <c r="F201" s="305"/>
      <c r="G201" s="306"/>
      <c r="H201" s="305"/>
      <c r="I201" s="305"/>
      <c r="J201" s="305"/>
      <c r="K201" s="331"/>
    </row>
    <row r="202" ht="15" customHeight="1">
      <c r="A202" s="262"/>
      <c r="B202" s="310"/>
      <c r="C202" t="s" s="279">
        <v>925</v>
      </c>
      <c r="D202" s="281"/>
      <c r="E202" s="281"/>
      <c r="F202" t="s" s="308">
        <v>43</v>
      </c>
      <c r="G202" s="281"/>
      <c r="H202" t="s" s="279">
        <v>936</v>
      </c>
      <c r="I202" s="281"/>
      <c r="J202" s="281"/>
      <c r="K202" s="331"/>
    </row>
    <row r="203" ht="15" customHeight="1">
      <c r="A203" s="262"/>
      <c r="B203" s="310"/>
      <c r="C203" s="355"/>
      <c r="D203" s="281"/>
      <c r="E203" s="281"/>
      <c r="F203" t="s" s="308">
        <v>44</v>
      </c>
      <c r="G203" s="281"/>
      <c r="H203" t="s" s="279">
        <v>937</v>
      </c>
      <c r="I203" s="281"/>
      <c r="J203" s="281"/>
      <c r="K203" s="331"/>
    </row>
    <row r="204" ht="15" customHeight="1">
      <c r="A204" s="262"/>
      <c r="B204" s="310"/>
      <c r="C204" s="355"/>
      <c r="D204" s="281"/>
      <c r="E204" s="281"/>
      <c r="F204" t="s" s="308">
        <v>47</v>
      </c>
      <c r="G204" s="281"/>
      <c r="H204" t="s" s="279">
        <v>938</v>
      </c>
      <c r="I204" s="281"/>
      <c r="J204" s="281"/>
      <c r="K204" s="331"/>
    </row>
    <row r="205" ht="15" customHeight="1">
      <c r="A205" s="262"/>
      <c r="B205" s="310"/>
      <c r="C205" s="281"/>
      <c r="D205" s="281"/>
      <c r="E205" s="281"/>
      <c r="F205" t="s" s="308">
        <v>45</v>
      </c>
      <c r="G205" s="281"/>
      <c r="H205" t="s" s="279">
        <v>939</v>
      </c>
      <c r="I205" s="281"/>
      <c r="J205" s="281"/>
      <c r="K205" s="331"/>
    </row>
    <row r="206" ht="15" customHeight="1">
      <c r="A206" s="262"/>
      <c r="B206" s="310"/>
      <c r="C206" s="281"/>
      <c r="D206" s="281"/>
      <c r="E206" s="281"/>
      <c r="F206" t="s" s="308">
        <v>46</v>
      </c>
      <c r="G206" s="281"/>
      <c r="H206" t="s" s="279">
        <v>940</v>
      </c>
      <c r="I206" s="281"/>
      <c r="J206" s="281"/>
      <c r="K206" s="331"/>
    </row>
    <row r="207" ht="15" customHeight="1">
      <c r="A207" s="262"/>
      <c r="B207" s="310"/>
      <c r="C207" s="281"/>
      <c r="D207" s="281"/>
      <c r="E207" s="281"/>
      <c r="F207" s="350"/>
      <c r="G207" s="281"/>
      <c r="H207" s="281"/>
      <c r="I207" s="281"/>
      <c r="J207" s="281"/>
      <c r="K207" s="331"/>
    </row>
    <row r="208" ht="15" customHeight="1">
      <c r="A208" s="262"/>
      <c r="B208" s="310"/>
      <c r="C208" t="s" s="279">
        <v>881</v>
      </c>
      <c r="D208" s="281"/>
      <c r="E208" s="281"/>
      <c r="F208" t="s" s="308">
        <v>86</v>
      </c>
      <c r="G208" s="281"/>
      <c r="H208" t="s" s="279">
        <v>941</v>
      </c>
      <c r="I208" s="281"/>
      <c r="J208" s="281"/>
      <c r="K208" s="331"/>
    </row>
    <row r="209" ht="15" customHeight="1">
      <c r="A209" s="262"/>
      <c r="B209" s="310"/>
      <c r="C209" s="355"/>
      <c r="D209" s="281"/>
      <c r="E209" s="281"/>
      <c r="F209" t="s" s="308">
        <v>776</v>
      </c>
      <c r="G209" s="281"/>
      <c r="H209" t="s" s="279">
        <v>777</v>
      </c>
      <c r="I209" s="281"/>
      <c r="J209" s="281"/>
      <c r="K209" s="331"/>
    </row>
    <row r="210" ht="15" customHeight="1">
      <c r="A210" s="262"/>
      <c r="B210" s="310"/>
      <c r="C210" s="281"/>
      <c r="D210" s="281"/>
      <c r="E210" s="281"/>
      <c r="F210" t="s" s="308">
        <v>774</v>
      </c>
      <c r="G210" s="281"/>
      <c r="H210" t="s" s="279">
        <v>942</v>
      </c>
      <c r="I210" s="281"/>
      <c r="J210" s="281"/>
      <c r="K210" s="331"/>
    </row>
    <row r="211" ht="15" customHeight="1">
      <c r="A211" s="262"/>
      <c r="B211" s="356"/>
      <c r="C211" s="355"/>
      <c r="D211" s="355"/>
      <c r="E211" s="355"/>
      <c r="F211" t="s" s="308">
        <v>778</v>
      </c>
      <c r="G211" s="357"/>
      <c r="H211" t="s" s="336">
        <v>779</v>
      </c>
      <c r="I211" s="339"/>
      <c r="J211" s="339"/>
      <c r="K211" s="358"/>
    </row>
    <row r="212" ht="15" customHeight="1">
      <c r="A212" s="262"/>
      <c r="B212" s="356"/>
      <c r="C212" s="355"/>
      <c r="D212" s="355"/>
      <c r="E212" s="355"/>
      <c r="F212" t="s" s="308">
        <v>780</v>
      </c>
      <c r="G212" s="357"/>
      <c r="H212" t="s" s="336">
        <v>943</v>
      </c>
      <c r="I212" s="339"/>
      <c r="J212" s="339"/>
      <c r="K212" s="358"/>
    </row>
    <row r="213" ht="15" customHeight="1">
      <c r="A213" s="262"/>
      <c r="B213" s="356"/>
      <c r="C213" s="355"/>
      <c r="D213" s="355"/>
      <c r="E213" s="355"/>
      <c r="F213" s="359"/>
      <c r="G213" s="357"/>
      <c r="H213" s="360"/>
      <c r="I213" s="360"/>
      <c r="J213" s="360"/>
      <c r="K213" s="358"/>
    </row>
    <row r="214" ht="15" customHeight="1">
      <c r="A214" s="262"/>
      <c r="B214" s="356"/>
      <c r="C214" t="s" s="279">
        <v>905</v>
      </c>
      <c r="D214" s="355"/>
      <c r="E214" s="355"/>
      <c r="F214" s="361">
        <v>1</v>
      </c>
      <c r="G214" s="357"/>
      <c r="H214" t="s" s="336">
        <v>944</v>
      </c>
      <c r="I214" s="339"/>
      <c r="J214" s="339"/>
      <c r="K214" s="358"/>
    </row>
    <row r="215" ht="15" customHeight="1">
      <c r="A215" s="262"/>
      <c r="B215" s="356"/>
      <c r="C215" s="355"/>
      <c r="D215" s="355"/>
      <c r="E215" s="355"/>
      <c r="F215" s="361">
        <v>2</v>
      </c>
      <c r="G215" s="357"/>
      <c r="H215" t="s" s="336">
        <v>945</v>
      </c>
      <c r="I215" s="339"/>
      <c r="J215" s="339"/>
      <c r="K215" s="358"/>
    </row>
    <row r="216" ht="15" customHeight="1">
      <c r="A216" s="262"/>
      <c r="B216" s="356"/>
      <c r="C216" s="355"/>
      <c r="D216" s="355"/>
      <c r="E216" s="355"/>
      <c r="F216" s="361">
        <v>3</v>
      </c>
      <c r="G216" s="357"/>
      <c r="H216" t="s" s="336">
        <v>946</v>
      </c>
      <c r="I216" s="339"/>
      <c r="J216" s="339"/>
      <c r="K216" s="358"/>
    </row>
    <row r="217" ht="15" customHeight="1">
      <c r="A217" s="262"/>
      <c r="B217" s="356"/>
      <c r="C217" s="355"/>
      <c r="D217" s="355"/>
      <c r="E217" s="355"/>
      <c r="F217" s="361">
        <v>4</v>
      </c>
      <c r="G217" s="357"/>
      <c r="H217" t="s" s="336">
        <v>947</v>
      </c>
      <c r="I217" s="339"/>
      <c r="J217" s="339"/>
      <c r="K217" s="358"/>
    </row>
    <row r="218" ht="12.75" customHeight="1">
      <c r="A218" s="362"/>
      <c r="B218" s="363"/>
      <c r="C218" s="289"/>
      <c r="D218" s="289"/>
      <c r="E218" s="289"/>
      <c r="F218" s="289"/>
      <c r="G218" s="289"/>
      <c r="H218" s="289"/>
      <c r="I218" s="289"/>
      <c r="J218" s="289"/>
      <c r="K218" s="364"/>
    </row>
  </sheetData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8" right="0.590278" top="0.590278" bottom="0.590278" header="0" footer="0"/>
  <pageSetup firstPageNumber="1" fitToHeight="1" fitToWidth="1" scale="77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