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20\Chodník (autobusové nádraží - park ulice Bulharská)\"/>
    </mc:Choice>
  </mc:AlternateContent>
  <xr:revisionPtr revIDLastSave="0" documentId="8_{3376664E-4F03-4D01-9ACE-F4F3DD6B5CD7}" xr6:coauthVersionLast="45" xr6:coauthVersionMax="45" xr10:uidLastSave="{00000000-0000-0000-0000-000000000000}"/>
  <bookViews>
    <workbookView xWindow="4995" yWindow="480" windowWidth="23745" windowHeight="14040" xr2:uid="{00000000-000D-0000-FFFF-FFFF00000000}"/>
  </bookViews>
  <sheets>
    <sheet name="Rekapitulace stavby" sheetId="1" r:id="rId1"/>
    <sheet name="SO 101 - Chodník" sheetId="2" r:id="rId2"/>
    <sheet name="VRN - Vedlejší rozpočtové..." sheetId="3" r:id="rId3"/>
  </sheets>
  <definedNames>
    <definedName name="_xlnm._FilterDatabase" localSheetId="1" hidden="1">'SO 101 - Chodník'!$C$122:$K$258</definedName>
    <definedName name="_xlnm._FilterDatabase" localSheetId="2" hidden="1">'VRN - Vedlejší rozpočtové...'!$C$116:$K$135</definedName>
    <definedName name="_xlnm.Print_Titles" localSheetId="0">'Rekapitulace stavby'!$92:$92</definedName>
    <definedName name="_xlnm.Print_Titles" localSheetId="1">'SO 101 - Chodník'!$122:$122</definedName>
    <definedName name="_xlnm.Print_Titles" localSheetId="2">'VRN - Vedlejší rozpočtové...'!$116:$116</definedName>
    <definedName name="_xlnm.Print_Area" localSheetId="0">'Rekapitulace stavby'!$D$4:$AO$76,'Rekapitulace stavby'!$C$82:$AQ$97</definedName>
    <definedName name="_xlnm.Print_Area" localSheetId="1">'SO 101 - Chodník'!$C$82:$J$104,'SO 101 - Chodník'!$C$110:$K$258</definedName>
    <definedName name="_xlnm.Print_Area" localSheetId="2">'VRN - Vedlejší rozpočtové...'!$C$82:$J$98,'VRN - Vedlejší rozpočtové...'!$C$104:$K$135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J113" i="3"/>
  <c r="F111" i="3"/>
  <c r="E109" i="3"/>
  <c r="J91" i="3"/>
  <c r="F89" i="3"/>
  <c r="E87" i="3"/>
  <c r="J24" i="3"/>
  <c r="E24" i="3"/>
  <c r="J92" i="3" s="1"/>
  <c r="J23" i="3"/>
  <c r="J18" i="3"/>
  <c r="E18" i="3"/>
  <c r="F92" i="3" s="1"/>
  <c r="J17" i="3"/>
  <c r="J15" i="3"/>
  <c r="E15" i="3"/>
  <c r="F113" i="3" s="1"/>
  <c r="J14" i="3"/>
  <c r="J12" i="3"/>
  <c r="J111" i="3"/>
  <c r="E7" i="3"/>
  <c r="E107" i="3"/>
  <c r="J37" i="2"/>
  <c r="J36" i="2"/>
  <c r="AY95" i="1" s="1"/>
  <c r="J35" i="2"/>
  <c r="AX95" i="1"/>
  <c r="BI257" i="2"/>
  <c r="BH257" i="2"/>
  <c r="BG257" i="2"/>
  <c r="BF257" i="2"/>
  <c r="T257" i="2"/>
  <c r="T256" i="2" s="1"/>
  <c r="R257" i="2"/>
  <c r="R256" i="2" s="1"/>
  <c r="P257" i="2"/>
  <c r="P256" i="2" s="1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J119" i="2"/>
  <c r="F117" i="2"/>
  <c r="E115" i="2"/>
  <c r="J91" i="2"/>
  <c r="F89" i="2"/>
  <c r="E87" i="2"/>
  <c r="J24" i="2"/>
  <c r="E24" i="2"/>
  <c r="J120" i="2" s="1"/>
  <c r="J23" i="2"/>
  <c r="J18" i="2"/>
  <c r="E18" i="2"/>
  <c r="F92" i="2" s="1"/>
  <c r="J17" i="2"/>
  <c r="J15" i="2"/>
  <c r="E15" i="2"/>
  <c r="F119" i="2" s="1"/>
  <c r="J14" i="2"/>
  <c r="J12" i="2"/>
  <c r="J89" i="2" s="1"/>
  <c r="E7" i="2"/>
  <c r="E113" i="2"/>
  <c r="L90" i="1"/>
  <c r="AM90" i="1"/>
  <c r="AM89" i="1"/>
  <c r="L89" i="1"/>
  <c r="AM87" i="1"/>
  <c r="L87" i="1"/>
  <c r="L85" i="1"/>
  <c r="L84" i="1"/>
  <c r="J132" i="3"/>
  <c r="J128" i="3"/>
  <c r="BK126" i="3"/>
  <c r="J119" i="3"/>
  <c r="BK246" i="2"/>
  <c r="J241" i="2"/>
  <c r="J235" i="2"/>
  <c r="J229" i="2"/>
  <c r="J225" i="2"/>
  <c r="BK222" i="2"/>
  <c r="BK214" i="2"/>
  <c r="J205" i="2"/>
  <c r="BK197" i="2"/>
  <c r="J193" i="2"/>
  <c r="BK189" i="2"/>
  <c r="BK186" i="2"/>
  <c r="BK182" i="2"/>
  <c r="J177" i="2"/>
  <c r="J158" i="2"/>
  <c r="J150" i="2"/>
  <c r="J146" i="2"/>
  <c r="J142" i="2"/>
  <c r="BK138" i="2"/>
  <c r="BK134" i="2"/>
  <c r="J130" i="2"/>
  <c r="BK126" i="2"/>
  <c r="BK134" i="3"/>
  <c r="BK132" i="3"/>
  <c r="J130" i="3"/>
  <c r="BK128" i="3"/>
  <c r="BK124" i="3"/>
  <c r="BK121" i="3"/>
  <c r="J254" i="2"/>
  <c r="BK252" i="2"/>
  <c r="J248" i="2"/>
  <c r="BK241" i="2"/>
  <c r="J232" i="2"/>
  <c r="BK229" i="2"/>
  <c r="J209" i="2"/>
  <c r="BK205" i="2"/>
  <c r="J201" i="2"/>
  <c r="J197" i="2"/>
  <c r="BK193" i="2"/>
  <c r="BK173" i="2"/>
  <c r="BK170" i="2"/>
  <c r="BK168" i="2"/>
  <c r="BK165" i="2"/>
  <c r="BK161" i="2"/>
  <c r="BK158" i="2"/>
  <c r="BK154" i="2"/>
  <c r="BK146" i="2"/>
  <c r="J138" i="2"/>
  <c r="J134" i="2"/>
  <c r="J126" i="2"/>
  <c r="J134" i="3"/>
  <c r="BK130" i="3"/>
  <c r="J126" i="3"/>
  <c r="J124" i="3"/>
  <c r="J121" i="3"/>
  <c r="BK119" i="3"/>
  <c r="BK257" i="2"/>
  <c r="BK254" i="2"/>
  <c r="J252" i="2"/>
  <c r="BK250" i="2"/>
  <c r="J238" i="2"/>
  <c r="BK235" i="2"/>
  <c r="BK232" i="2"/>
  <c r="J218" i="2"/>
  <c r="BK201" i="2"/>
  <c r="J189" i="2"/>
  <c r="J182" i="2"/>
  <c r="BK177" i="2"/>
  <c r="J170" i="2"/>
  <c r="J165" i="2"/>
  <c r="J161" i="2"/>
  <c r="J154" i="2"/>
  <c r="BK150" i="2"/>
  <c r="BK142" i="2"/>
  <c r="AS94" i="1"/>
  <c r="J34" i="3"/>
  <c r="J257" i="2"/>
  <c r="J250" i="2"/>
  <c r="BK248" i="2"/>
  <c r="J246" i="2"/>
  <c r="BK238" i="2"/>
  <c r="BK225" i="2"/>
  <c r="J222" i="2"/>
  <c r="BK218" i="2"/>
  <c r="J214" i="2"/>
  <c r="BK209" i="2"/>
  <c r="J186" i="2"/>
  <c r="J173" i="2"/>
  <c r="J168" i="2"/>
  <c r="BK130" i="2"/>
  <c r="R125" i="2" l="1"/>
  <c r="T188" i="2"/>
  <c r="R200" i="2"/>
  <c r="R217" i="2"/>
  <c r="BK125" i="2"/>
  <c r="J125" i="2" s="1"/>
  <c r="J98" i="2" s="1"/>
  <c r="BK188" i="2"/>
  <c r="J188" i="2" s="1"/>
  <c r="J99" i="2" s="1"/>
  <c r="P188" i="2"/>
  <c r="T200" i="2"/>
  <c r="T217" i="2"/>
  <c r="R245" i="2"/>
  <c r="BK118" i="3"/>
  <c r="J118" i="3"/>
  <c r="J97" i="3" s="1"/>
  <c r="P118" i="3"/>
  <c r="P117" i="3" s="1"/>
  <c r="AU96" i="1" s="1"/>
  <c r="P125" i="2"/>
  <c r="BK200" i="2"/>
  <c r="J200" i="2" s="1"/>
  <c r="J100" i="2" s="1"/>
  <c r="BK217" i="2"/>
  <c r="J217" i="2" s="1"/>
  <c r="J101" i="2" s="1"/>
  <c r="BK245" i="2"/>
  <c r="J245" i="2" s="1"/>
  <c r="J102" i="2" s="1"/>
  <c r="T245" i="2"/>
  <c r="R118" i="3"/>
  <c r="R117" i="3" s="1"/>
  <c r="T125" i="2"/>
  <c r="R188" i="2"/>
  <c r="P200" i="2"/>
  <c r="P217" i="2"/>
  <c r="P245" i="2"/>
  <c r="T118" i="3"/>
  <c r="T117" i="3"/>
  <c r="E85" i="2"/>
  <c r="J117" i="2"/>
  <c r="F120" i="2"/>
  <c r="BE134" i="2"/>
  <c r="BE138" i="2"/>
  <c r="BE142" i="2"/>
  <c r="BE150" i="2"/>
  <c r="BE154" i="2"/>
  <c r="BE158" i="2"/>
  <c r="BE177" i="2"/>
  <c r="BE189" i="2"/>
  <c r="BE193" i="2"/>
  <c r="BE197" i="2"/>
  <c r="BE201" i="2"/>
  <c r="BE232" i="2"/>
  <c r="BE252" i="2"/>
  <c r="BK256" i="2"/>
  <c r="J256" i="2"/>
  <c r="J103" i="2" s="1"/>
  <c r="BE126" i="2"/>
  <c r="BE130" i="2"/>
  <c r="BE146" i="2"/>
  <c r="BE168" i="2"/>
  <c r="BE170" i="2"/>
  <c r="BE173" i="2"/>
  <c r="BE182" i="2"/>
  <c r="BE205" i="2"/>
  <c r="BE209" i="2"/>
  <c r="BE225" i="2"/>
  <c r="BE229" i="2"/>
  <c r="BE241" i="2"/>
  <c r="BE246" i="2"/>
  <c r="BE257" i="2"/>
  <c r="E85" i="3"/>
  <c r="J89" i="3"/>
  <c r="F114" i="3"/>
  <c r="BE128" i="3"/>
  <c r="BE132" i="3"/>
  <c r="AW96" i="1"/>
  <c r="F91" i="2"/>
  <c r="BE186" i="2"/>
  <c r="BE214" i="2"/>
  <c r="BE218" i="2"/>
  <c r="BE222" i="2"/>
  <c r="BE235" i="2"/>
  <c r="BE238" i="2"/>
  <c r="F91" i="3"/>
  <c r="J114" i="3"/>
  <c r="BE119" i="3"/>
  <c r="BE121" i="3"/>
  <c r="BE126" i="3"/>
  <c r="J92" i="2"/>
  <c r="BE161" i="2"/>
  <c r="BE165" i="2"/>
  <c r="BE248" i="2"/>
  <c r="BE250" i="2"/>
  <c r="BE254" i="2"/>
  <c r="BE124" i="3"/>
  <c r="BE130" i="3"/>
  <c r="BE134" i="3"/>
  <c r="F34" i="2"/>
  <c r="BA95" i="1"/>
  <c r="J34" i="2"/>
  <c r="AW95" i="1"/>
  <c r="F36" i="3"/>
  <c r="BC96" i="1"/>
  <c r="F36" i="2"/>
  <c r="BC95" i="1"/>
  <c r="F35" i="3"/>
  <c r="BB96" i="1" s="1"/>
  <c r="F34" i="3"/>
  <c r="BA96" i="1"/>
  <c r="F37" i="3"/>
  <c r="BD96" i="1" s="1"/>
  <c r="F37" i="2"/>
  <c r="BD95" i="1"/>
  <c r="F35" i="2"/>
  <c r="BB95" i="1" s="1"/>
  <c r="R124" i="2" l="1"/>
  <c r="R123" i="2" s="1"/>
  <c r="P124" i="2"/>
  <c r="P123" i="2"/>
  <c r="AU95" i="1" s="1"/>
  <c r="AU94" i="1" s="1"/>
  <c r="T124" i="2"/>
  <c r="T123" i="2"/>
  <c r="BK124" i="2"/>
  <c r="J124" i="2" s="1"/>
  <c r="J97" i="2" s="1"/>
  <c r="BK117" i="3"/>
  <c r="J117" i="3"/>
  <c r="J96" i="3" s="1"/>
  <c r="BC94" i="1"/>
  <c r="W32" i="1"/>
  <c r="F33" i="3"/>
  <c r="AZ96" i="1" s="1"/>
  <c r="BD94" i="1"/>
  <c r="W33" i="1"/>
  <c r="J33" i="3"/>
  <c r="AV96" i="1" s="1"/>
  <c r="AT96" i="1" s="1"/>
  <c r="F33" i="2"/>
  <c r="AZ95" i="1" s="1"/>
  <c r="BB94" i="1"/>
  <c r="W31" i="1"/>
  <c r="BA94" i="1"/>
  <c r="W30" i="1" s="1"/>
  <c r="J33" i="2"/>
  <c r="AV95" i="1" s="1"/>
  <c r="AT95" i="1" s="1"/>
  <c r="BK123" i="2" l="1"/>
  <c r="J123" i="2" s="1"/>
  <c r="J96" i="2" s="1"/>
  <c r="AZ94" i="1"/>
  <c r="AV94" i="1" s="1"/>
  <c r="AK29" i="1" s="1"/>
  <c r="J30" i="3"/>
  <c r="AG96" i="1"/>
  <c r="AN96" i="1" s="1"/>
  <c r="AX94" i="1"/>
  <c r="AW94" i="1"/>
  <c r="AK30" i="1"/>
  <c r="AY94" i="1"/>
  <c r="J39" i="3" l="1"/>
  <c r="W29" i="1"/>
  <c r="J30" i="2"/>
  <c r="AG95" i="1"/>
  <c r="AN95" i="1"/>
  <c r="AT94" i="1"/>
  <c r="J39" i="2" l="1"/>
  <c r="AG94" i="1"/>
  <c r="AK26" i="1"/>
  <c r="AK35" i="1" s="1"/>
  <c r="AN94" i="1" l="1"/>
</calcChain>
</file>

<file path=xl/sharedStrings.xml><?xml version="1.0" encoding="utf-8"?>
<sst xmlns="http://schemas.openxmlformats.org/spreadsheetml/2006/main" count="1770" uniqueCount="398">
  <si>
    <t>Export Komplet</t>
  </si>
  <si>
    <t/>
  </si>
  <si>
    <t>2.0</t>
  </si>
  <si>
    <t>ZAMOK</t>
  </si>
  <si>
    <t>False</t>
  </si>
  <si>
    <t>{0c349778-b74d-46a8-8bbd-304a502e3340}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</si>
  <si>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</si>
  <si>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</si>
  <si>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</si>
  <si>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</si>
  <si>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</si>
  <si>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</si>
  <si>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</si>
  <si>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</si>
  <si>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1939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</si>
  <si>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</si>
  <si>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</si>
  <si>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podchodu na AN - chodník na autobusové nádraží</t>
  </si>
  <si>
    <t>0,1</t>
  </si>
  <si>
    <t>KSO:</t>
  </si>
  <si>
    <t>CC-CZ:</t>
  </si>
  <si>
    <t>1</t>
  </si>
  <si>
    <t>Místo:</t>
  </si>
  <si>
    <t>Česká Lípa</t>
  </si>
  <si>
    <t>Datum:</t>
  </si>
  <si>
    <t>24. 11. 2019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</si>
  <si>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</si>
  <si>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</si>
  <si>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</si>
  <si>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</si>
  <si>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</si>
  <si>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</si>
  <si>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</si>
  <si>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</si>
  <si>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</si>
  <si>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Martina Hřebřinová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</si>
  <si>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</si>
  <si>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</si>
  <si>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</si>
  <si>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</si>
  <si>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</si>
  <si>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</si>
  <si>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</si>
  <si>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</si>
  <si>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</si>
  <si>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</si>
  <si>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</si>
  <si>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</si>
  <si>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</si>
  <si>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</si>
  <si>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</si>
  <si>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</si>
  <si>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</si>
  <si>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</si>
  <si>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</si>
  <si>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</si>
  <si>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</si>
  <si>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</si>
  <si>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</si>
  <si>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</si>
  <si>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</si>
  <si>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</si>
  <si>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</si>
  <si>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</si>
  <si>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</si>
  <si>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</si>
  <si>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</si>
  <si>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</si>
  <si>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</si>
  <si>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</si>
  <si>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</si>
  <si>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</si>
  <si>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</si>
  <si>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</si>
  <si>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</si>
  <si>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</si>
  <si>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</si>
  <si>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</si>
  <si>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</si>
  <si>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</si>
  <si>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</si>
  <si>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</si>
  <si>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</si>
  <si>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</si>
  <si>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</si>
  <si>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</t>
  </si>
  <si>
    <t>ING</t>
  </si>
  <si>
    <t>{150a8ad5-9956-4a56-b651-e0f2c666c82e}</t>
  </si>
  <si>
    <t>2</t>
  </si>
  <si>
    <t>VRN</t>
  </si>
  <si>
    <t>Vedlejší rozpočtové náklady</t>
  </si>
  <si>
    <t>STA</t>
  </si>
  <si>
    <t>{51e952b6-9ff2-466c-aaa1-3c561d0478b9}</t>
  </si>
  <si>
    <t>KRYCÍ LIST SOUPISU PRACÍ</t>
  </si>
  <si>
    <t>Objekt:</t>
  </si>
  <si>
    <t>SO 101 - Chodník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</si>
  <si>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</si>
  <si>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</si>
  <si>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</si>
  <si>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</si>
  <si>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</si>
  <si>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</si>
  <si>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</si>
  <si>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</si>
  <si>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</si>
  <si>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</si>
  <si>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</si>
  <si>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</si>
  <si>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</si>
  <si>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</si>
  <si>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</si>
  <si>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</si>
  <si>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</si>
  <si>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</si>
  <si>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</si>
  <si>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</si>
  <si>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</si>
  <si>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</si>
  <si>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</si>
  <si>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</si>
  <si>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</si>
  <si>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</si>
  <si>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</si>
  <si>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</si>
  <si>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</si>
  <si>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</si>
  <si>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113107324</t>
  </si>
  <si>
    <t>Odstranění podkladu z kameniva drceného tl 400 mm strojně pl do 50 m2</t>
  </si>
  <si>
    <t>m2</t>
  </si>
  <si>
    <t>CS ÚRS 2019 02</t>
  </si>
  <si>
    <t>4</t>
  </si>
  <si>
    <t>1006758658</t>
  </si>
  <si>
    <t>PP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</si>
  <si>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</si>
  <si>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VV</t>
  </si>
  <si>
    <t>vybrání podkladu pod chodník tl. 350 mm</t>
  </si>
  <si>
    <t>13,3+61,0</t>
  </si>
  <si>
    <t>113107342</t>
  </si>
  <si>
    <t>Odstranění podkladu živičného tl 100 mm strojně pl do 50 m2</t>
  </si>
  <si>
    <t>2000318759</t>
  </si>
  <si>
    <t>Odstranění podkladů nebo krytů strojně plochy jednotlivě do 50 m2 s přemístěním hmot na skládku na vzdálenost do 3 m nebo s naložením na dopravní prostředek živičných, o tl. vrstvy přes 50 do 100 mm</t>
  </si>
  <si>
    <t>odstranění litého asfaltu z původního chodníku</t>
  </si>
  <si>
    <t>4,8+8,5</t>
  </si>
  <si>
    <t>3</t>
  </si>
  <si>
    <t>113202111</t>
  </si>
  <si>
    <t>Vytrhání obrub krajníků obrubníků stojatých</t>
  </si>
  <si>
    <t>m</t>
  </si>
  <si>
    <t>721574747</t>
  </si>
  <si>
    <t>Vytrhání obrub  s vybouráním lože, s přemístěním hmot na skládku na vzdálenost do 3 m nebo s naložením na dopravní prostředek z krajníků nebo obrubníků stojatých</t>
  </si>
  <si>
    <t>odstranění betonových obrub</t>
  </si>
  <si>
    <t>3,0</t>
  </si>
  <si>
    <t>132201101</t>
  </si>
  <si>
    <t>Hloubení rýh š do 600 mm v hornině tř. 3 objemu do 100 m3</t>
  </si>
  <si>
    <t>m3</t>
  </si>
  <si>
    <t>-543922835</t>
  </si>
  <si>
    <t>Hloubení zapažených i nezapažených rýh šířky do 600 mm  s urovnáním dna do předepsaného profilu a spádu v hornině tř. 3 do 100 m3</t>
  </si>
  <si>
    <t>vsakovací rýha</t>
  </si>
  <si>
    <t>26,7*0,4*0,8</t>
  </si>
  <si>
    <t>5</t>
  </si>
  <si>
    <t>132201109</t>
  </si>
  <si>
    <t>Příplatek za lepivost k hloubení rýh š do 600 mm v hornině tř. 3</t>
  </si>
  <si>
    <t>-610270305</t>
  </si>
  <si>
    <t>Hloubení zapažených i nezapažených rýh šířky do 600 mm  s urovnáním dna do předepsaného profilu a spádu v hornině tř. 3 Příplatek k cenám za lepivost horniny tř. 3</t>
  </si>
  <si>
    <t>uvaž. 100%</t>
  </si>
  <si>
    <t>8,544</t>
  </si>
  <si>
    <t>6</t>
  </si>
  <si>
    <t>162701105.1</t>
  </si>
  <si>
    <t xml:space="preserve">Vodorovné přemístění výkopku/sypaniny z horniny tř. 1 až 4 - na skládku dle dodavatele </t>
  </si>
  <si>
    <t>78915685</t>
  </si>
  <si>
    <t>Vodorovné přemístění výkopku/sypaniny z horniny tř. 1 až 4 - na skládku dle dodavatele</t>
  </si>
  <si>
    <t>8,544 "rýhy</t>
  </si>
  <si>
    <t>Součet</t>
  </si>
  <si>
    <t>7</t>
  </si>
  <si>
    <t>167101101</t>
  </si>
  <si>
    <t>Nakládání výkopku z hornin tř. 1 až 4 do 100 m3</t>
  </si>
  <si>
    <t>-1766250001</t>
  </si>
  <si>
    <t>Nakládání, skládání a překládání neulehlého výkopku nebo sypaniny  nakládání, množství do 100 m3, z hornin tř. 1 až 4</t>
  </si>
  <si>
    <t>8</t>
  </si>
  <si>
    <t>171101102</t>
  </si>
  <si>
    <t>Uložení sypaniny z hornin soudržných do násypů zhutněných na 96 % PS</t>
  </si>
  <si>
    <t>-131129705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</si>
  <si>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na 96 % PS</t>
  </si>
  <si>
    <t>násyp a HTÚ</t>
  </si>
  <si>
    <t>5,4</t>
  </si>
  <si>
    <t>9</t>
  </si>
  <si>
    <t>M</t>
  </si>
  <si>
    <t>10364100</t>
  </si>
  <si>
    <t>zemina pro terénní úpravy - tříděná - vhodná do násypů a pro HTÚ</t>
  </si>
  <si>
    <t>t</t>
  </si>
  <si>
    <t>-1422714364</t>
  </si>
  <si>
    <t>zemina pro terénní úpravy - tříděná</t>
  </si>
  <si>
    <t>5,4*1,8</t>
  </si>
  <si>
    <t>171201201</t>
  </si>
  <si>
    <t>Uložení sypaniny na skládky</t>
  </si>
  <si>
    <t>-1975690773</t>
  </si>
  <si>
    <t>11</t>
  </si>
  <si>
    <t>171201211</t>
  </si>
  <si>
    <t>Poplatek za uložení odpadu ze sypaniny na skládce (skládkovné)</t>
  </si>
  <si>
    <t>-1266072727</t>
  </si>
  <si>
    <t>8,544*1,8</t>
  </si>
  <si>
    <t>12</t>
  </si>
  <si>
    <t>181411131</t>
  </si>
  <si>
    <t>Založení parkového trávníku výsevem plochy do 1000 m2 v rovině a ve svahu do 1:5</t>
  </si>
  <si>
    <t>1201357894</t>
  </si>
  <si>
    <t>Založení trávníku na půdě předem připravené plochy do 1000 m2 výsevem včetně utažení parkového v rovině nebo na svahu do 1:5</t>
  </si>
  <si>
    <t>13</t>
  </si>
  <si>
    <t>00572470</t>
  </si>
  <si>
    <t>osivo směs travní univerzál</t>
  </si>
  <si>
    <t>kg</t>
  </si>
  <si>
    <t>-344684807</t>
  </si>
  <si>
    <t>94*0,015 'Přepočtené koeficientem množství</t>
  </si>
  <si>
    <t>14</t>
  </si>
  <si>
    <t>181951102</t>
  </si>
  <si>
    <t>Úprava pláně v hornině tř. 1 až 4 se zhutněním</t>
  </si>
  <si>
    <t>-166918816</t>
  </si>
  <si>
    <t>Úprava pláně vyrovnáním výškových rozdílů v hornině tř. 1 až 4 se zhutněním</t>
  </si>
  <si>
    <t>úprava pláně se zhutněním</t>
  </si>
  <si>
    <t>74,3</t>
  </si>
  <si>
    <t>182301121</t>
  </si>
  <si>
    <t>Rozprostření ornice pl do 500 m2 ve svahu přes 1:5 tl vrstvy do 100 mm</t>
  </si>
  <si>
    <t>-1541546538</t>
  </si>
  <si>
    <t>Rozprostření a urovnání ornice ve svahu sklonu přes 1:5 při souvislé ploše do 500 m2, tl. vrstvy do 100 mm</t>
  </si>
  <si>
    <t>plocha k zatravnění</t>
  </si>
  <si>
    <t>94,0</t>
  </si>
  <si>
    <t>16</t>
  </si>
  <si>
    <t>10364101</t>
  </si>
  <si>
    <t>zemina pro terénní úpravy -  ornice, vč. dopravy</t>
  </si>
  <si>
    <t>2051920456</t>
  </si>
  <si>
    <t>zemina pro terénní úpravy -  ornice</t>
  </si>
  <si>
    <t>94,0*0,1*1,7</t>
  </si>
  <si>
    <t>15,98*1,8 'Přepočtené koeficientem množství</t>
  </si>
  <si>
    <t>17</t>
  </si>
  <si>
    <t>185803111</t>
  </si>
  <si>
    <t>Ošetření trávníku shrabáním v rovině a svahu do 1:5</t>
  </si>
  <si>
    <t>-2100710708</t>
  </si>
  <si>
    <t>Ošetření trávníku  jednorázové v rovině nebo na svahu do 1:5</t>
  </si>
  <si>
    <t>Zakládání</t>
  </si>
  <si>
    <t>18</t>
  </si>
  <si>
    <t>211571111</t>
  </si>
  <si>
    <t>Výplň odvodňovacích žeber nebo trativodů štěrkopískem tříděným</t>
  </si>
  <si>
    <t>432840159</t>
  </si>
  <si>
    <t>Výplň kamenivem do rýh odvodňovacích žeber nebo trativodů  bez zhutnění, s úpravou povrchu výplně štěrkopískem tříděným</t>
  </si>
  <si>
    <t>vsakovací retenční rýha</t>
  </si>
  <si>
    <t>8,5</t>
  </si>
  <si>
    <t>19</t>
  </si>
  <si>
    <t>211971121</t>
  </si>
  <si>
    <t>Zřízení opláštění žeber nebo trativodů geotextilií v rýze nebo zářezu sklonu přes 1:2 š do 2,5 m</t>
  </si>
  <si>
    <t>-903545244</t>
  </si>
  <si>
    <t>Zřízení opláštění výplně z geotextilie odvodňovacích žeber nebo trativodů  v rýze nebo zářezu se stěnami svislými nebo šikmými o sklonu přes 1:2 při rozvinuté šířce opláštění do 2,5 m</t>
  </si>
  <si>
    <t>64,08</t>
  </si>
  <si>
    <t>20</t>
  </si>
  <si>
    <t>69311197</t>
  </si>
  <si>
    <t>geotextilie netkaná separační, ochranná, filtrační, drenážní  PES(70%)+PP(30%) 200g/m2 m</t>
  </si>
  <si>
    <t>2111337067</t>
  </si>
  <si>
    <t>64,08*1,1 'Přepočtené koeficientem množství</t>
  </si>
  <si>
    <t>Komunikace pozemní</t>
  </si>
  <si>
    <t>564851111</t>
  </si>
  <si>
    <t>Podklad ze štěrkodrtě ŠD tl 150 mm - 32/63</t>
  </si>
  <si>
    <t>2067416133</t>
  </si>
  <si>
    <t>Podklad ze štěrkodrti ŠD  s rozprostřením a zhutněním, po zhutnění tl. 150 mm</t>
  </si>
  <si>
    <t>chodník</t>
  </si>
  <si>
    <t>22</t>
  </si>
  <si>
    <t>567122110.1</t>
  </si>
  <si>
    <t>Podklad ze směsi stmelené cementem SC C 8/10 (KSC I) tl 100 mm</t>
  </si>
  <si>
    <t>309042702</t>
  </si>
  <si>
    <t>Podklad ze směsi stmelené cementem SC bez dilatačních spár, s rozprostřením a zhutněním SC C 8/10 (KSC I), po zhutnění tl. 100 mm</t>
  </si>
  <si>
    <t>23</t>
  </si>
  <si>
    <t>596211111</t>
  </si>
  <si>
    <t>Kladení zámkové dlažby komunikací pro pěší tl 60 mm skupiny A pl do 100 m2</t>
  </si>
  <si>
    <t>1244321913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</si>
  <si>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</si>
  <si>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"chodník"</t>
  </si>
  <si>
    <t>přírodní (šedá)</t>
  </si>
  <si>
    <t>24</t>
  </si>
  <si>
    <t>59245018</t>
  </si>
  <si>
    <t>dlažba tvar obdélník betonová 200x100x60mm přírodní</t>
  </si>
  <si>
    <t>128</t>
  </si>
  <si>
    <t>838017161</t>
  </si>
  <si>
    <t>74,3*1,05 'Přepočtené koeficientem množství</t>
  </si>
  <si>
    <t>Ostatní konstrukce a práce, bourání</t>
  </si>
  <si>
    <t>25</t>
  </si>
  <si>
    <t>916231213</t>
  </si>
  <si>
    <t>Osazení chodníkového obrubníku betonového stojatého s boční opěrou do lože z betonu prostého</t>
  </si>
  <si>
    <t>18859882</t>
  </si>
  <si>
    <t>Osazení chodníkového obrubníku betonového se zřízením lože, s vyplněním a zatřením spár cementovou maltou stojatého s boční opěrou z betonu prostého, do lože z betonu prostého</t>
  </si>
  <si>
    <t>chodníková betonová obruba</t>
  </si>
  <si>
    <t>7,7</t>
  </si>
  <si>
    <t>26</t>
  </si>
  <si>
    <t>59217017</t>
  </si>
  <si>
    <t>obrubník betonový chodníkový 100x10x25 cm</t>
  </si>
  <si>
    <t>-2128256756</t>
  </si>
  <si>
    <t>7,7*1,05 'Přepočtené koeficientem množství</t>
  </si>
  <si>
    <t>27</t>
  </si>
  <si>
    <t>916331112</t>
  </si>
  <si>
    <t>Osazení zahradního obrubníku betonového do lože z betonu s boční opěrou</t>
  </si>
  <si>
    <t>-1001479152</t>
  </si>
  <si>
    <t>Osazení zahradního obrubníku betonového s ložem tl. od 50 do 100 mm z betonu prostého tř. C 12/15 s boční opěrou z betonu prostého tř. C 12/15</t>
  </si>
  <si>
    <t>sadová betonová obruba</t>
  </si>
  <si>
    <t>0,3+26,7+23,10</t>
  </si>
  <si>
    <t>28</t>
  </si>
  <si>
    <t>59217001</t>
  </si>
  <si>
    <t>obrubník betonový zahradní 100 x 5 x 25 cm</t>
  </si>
  <si>
    <t>2112228707</t>
  </si>
  <si>
    <t>50,1*1,05 'Přepočtené koeficientem množství</t>
  </si>
  <si>
    <t>29</t>
  </si>
  <si>
    <t>919112213</t>
  </si>
  <si>
    <t>Řezání spár pro vytvoření komůrky š 10 mm hl 30 mm pro těsnící zálivku v živičném krytu</t>
  </si>
  <si>
    <t>-558291348</t>
  </si>
  <si>
    <t>Řezání dilatačních spár v živičném krytu vytvoření komůrky pro těsnící zálivku šířky 10 mm, hloubky 30 mm</t>
  </si>
  <si>
    <t>4,7+3,0</t>
  </si>
  <si>
    <t>30</t>
  </si>
  <si>
    <t>919122112</t>
  </si>
  <si>
    <t xml:space="preserve">Těsnění spár zálivkou za tepla pro komůrky š 10 mm hl 30 mm </t>
  </si>
  <si>
    <t>-1381812046</t>
  </si>
  <si>
    <t>Utěsnění dilatačních spár zálivkou za tepla v cementobetonovém nebo živičném krytu včetně adhezního nátěru pod zálivkou, pro komůrky šířky 10 mm, hloubky 30 mm</t>
  </si>
  <si>
    <t>31</t>
  </si>
  <si>
    <t>919735113.1</t>
  </si>
  <si>
    <t>Řezání stávajícího živičného krytu hl do 150 mm</t>
  </si>
  <si>
    <t>-150338729</t>
  </si>
  <si>
    <t>Řezání stávajícího živičného krytu nebo podkladu  hloubky přes 100 do 150 mm</t>
  </si>
  <si>
    <t>32</t>
  </si>
  <si>
    <t>966008222</t>
  </si>
  <si>
    <t>Bourání betonového nebo polymerbetonového odvodňovacího žlabu š přes 200 mm</t>
  </si>
  <si>
    <t>1318904732</t>
  </si>
  <si>
    <t>Bourání odvodňovacího žlabu s odklizením a uložením vybouraného materiálu na skládku na vzdálenost do 10 m nebo s naložením na dopravní prostředek betonového nebo polymerbetonového s krycím roštem šířky přes 200 mm</t>
  </si>
  <si>
    <t>odstranění ACO DRAIN</t>
  </si>
  <si>
    <t>2,9</t>
  </si>
  <si>
    <t>997</t>
  </si>
  <si>
    <t>Přesun sutě</t>
  </si>
  <si>
    <t>33</t>
  </si>
  <si>
    <t>997221551.1</t>
  </si>
  <si>
    <t>Vodorovná doprava suti - skládka dle dodavatele stavby</t>
  </si>
  <si>
    <t>-1931854015</t>
  </si>
  <si>
    <t xml:space="preserve">Vodorovná doprava suti  bez naložení, ale se složením a s hrubým urovnáním </t>
  </si>
  <si>
    <t>34</t>
  </si>
  <si>
    <t>997221611</t>
  </si>
  <si>
    <t>Nakládání suti na dopravní prostředky pro vodorovnou dopravu</t>
  </si>
  <si>
    <t>-513039985</t>
  </si>
  <si>
    <t>Nakládání na dopravní prostředky pro vodorovnou dopravu suti</t>
  </si>
  <si>
    <t>35</t>
  </si>
  <si>
    <t>997013831</t>
  </si>
  <si>
    <t>Poplatek za uložení na skládce (skládkovné) stavebního odpadu směsného kód odpadu 170 904</t>
  </si>
  <si>
    <t>-1124854748</t>
  </si>
  <si>
    <t>Poplatek za uložení stavebního odpadu na skládce (skládkovné) směsného stavebního a demoličního zatříděného do Katalogu odpadů pod kódem 170 904</t>
  </si>
  <si>
    <t>36</t>
  </si>
  <si>
    <t>997223845</t>
  </si>
  <si>
    <t>Poplatek za uložení na skládce (skládkovné) odpadu asfaltového bez dehtu kód odpadu 170 302</t>
  </si>
  <si>
    <t>-31202951</t>
  </si>
  <si>
    <t>Poplatek za uložení stavebního odpadu na skládce (skládkovné) asfaltového bez obsahu dehtu zatříděného do Katalogu odpadů pod kódem 170 302</t>
  </si>
  <si>
    <t>37</t>
  </si>
  <si>
    <t>997223855</t>
  </si>
  <si>
    <t>Poplatek za uložení na skládce (skládkovné) zeminy a kameniva kód odpadu 170 504</t>
  </si>
  <si>
    <t>190433429</t>
  </si>
  <si>
    <t>Poplatek za uložení stavebního odpadu na skládce (skládkovné) zeminy a kameniva zatříděného do Katalogu odpadů pod kódem 170 504</t>
  </si>
  <si>
    <t>998</t>
  </si>
  <si>
    <t>Přesun hmot</t>
  </si>
  <si>
    <t>38</t>
  </si>
  <si>
    <t>998223011</t>
  </si>
  <si>
    <t>Přesun hmot pro pozemní komunikace s krytem dlážděným</t>
  </si>
  <si>
    <t>-1701072238</t>
  </si>
  <si>
    <t>Přesun hmot pro pozemní komunikace s krytem dlážděným  dopravní vzdálenost do 200 m jakékoliv délky objektu</t>
  </si>
  <si>
    <t>VRN - Vedlejší rozpočtové náklady</t>
  </si>
  <si>
    <t>011103000</t>
  </si>
  <si>
    <t>Pomocné práce zajišť nebo zříz ochranu inženýrských sítí - příprava území stavby - vytyčení</t>
  </si>
  <si>
    <t>kpl</t>
  </si>
  <si>
    <t>1024</t>
  </si>
  <si>
    <t>-771211570</t>
  </si>
  <si>
    <t>Geologický průzkum bez rozlišení</t>
  </si>
  <si>
    <t>012303000</t>
  </si>
  <si>
    <t>Geodetické zaměření skutečného provedení</t>
  </si>
  <si>
    <t>383163115</t>
  </si>
  <si>
    <t xml:space="preserve">Náklady na vyhotovení geodetického zaměření skutečného provedení díla včetně jejich předání objednateli v požadované formě a požadovaném počtu.
Geodetické zaměření skutečného provedení díla bude provedeno a ověřeno oprávněným zeměměřičským inženýrem a bude předáno objednateli 3x v tištěné a 1x v elektronické formě na CD (včetně inženýrských sítí). 
V zaměření budou vyznačeny hranice stavby, označeny druhy povrchů (materiál, povrch, barva), snížené obruby, vpusti, poklopy, propustky, lampy, svislé dopravní značení, opěrné zdi,…. Budou spočítány výměry (obruby + dlažby) vč. přiřazení k příslušným položkám a do příslušných SO dle rozpočtu.
</t>
  </si>
  <si>
    <t>P</t>
  </si>
  <si>
    <t xml:space="preserve">Poznámka k položce:_x000D_
_x000D_
</t>
  </si>
  <si>
    <t>012403000</t>
  </si>
  <si>
    <t>Geometrický plán</t>
  </si>
  <si>
    <t>686824878</t>
  </si>
  <si>
    <t xml:space="preserve">Náklady na vyhotovení geometrického plánu včetně jejich předání objednateli v požadované formě a požadovaném počtu.
 - Geometrický plán oddělující stavbu chodníku a souvisejících konstrukčních prvků (opěrné a zárubní zdí, lávky, silniční obruby,…) včetně změn druhu pozemku a způsobu využití kultury (chodník - ostatní plocha / ostatní komunikace), s vyznačením věcných břemen na cizích pozemcích týkajících se např. autobusových zálivů, kabelů a lamp VO a částí chodníků nad vodotečí, tak jak je požadováno ke kolaudaci stavby a pro vklad do Katastru nemovitostí. 9x v tištěné a 1x v elektronické formě na CD. 
</t>
  </si>
  <si>
    <t>030001000</t>
  </si>
  <si>
    <t>Zařízení staveniště</t>
  </si>
  <si>
    <t>1277277448</t>
  </si>
  <si>
    <t xml:space="preserve">Položka zahrnuje veškeré náklady spojené s vybudováním, provozem a odstraněním zařízení staveniště
-oplocení
-WC
-zázemí stavby
</t>
  </si>
  <si>
    <t>031203000</t>
  </si>
  <si>
    <t>Příprava území stavby, vč. vytyčení stavby</t>
  </si>
  <si>
    <t>-1653136698</t>
  </si>
  <si>
    <t>Terénní úpravy pro zařízení staveniště</t>
  </si>
  <si>
    <t>034303000</t>
  </si>
  <si>
    <t>DIO - pomocné práce zříz nebo zajišť regulaci a ochranu dopravy</t>
  </si>
  <si>
    <t>269855842</t>
  </si>
  <si>
    <t xml:space="preserve">Položka obsahuje veškerá přechodná dopravní značení pro regulaci a ochranu dopravy,
včetně čištění stávající dopravní infrastruktury v průběhu stavby.
</t>
  </si>
  <si>
    <t>034503000</t>
  </si>
  <si>
    <t>Informační tabule (plast A3) na sloupku a mobilním podstavci</t>
  </si>
  <si>
    <t>-2071667384</t>
  </si>
  <si>
    <t>Informační tabule na staveništi</t>
  </si>
  <si>
    <t>045203000</t>
  </si>
  <si>
    <t>Kompletační činnost</t>
  </si>
  <si>
    <t>1456965324</t>
  </si>
  <si>
    <t>Zahrnuje veškeré náklady spojené s tvorbou posudků, kontrol, revizních zpráv a dalších úkonů požadovaných dotčenými orgány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</si>
</sst>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0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2"/>
      <c r="AQ5" s="22"/>
      <c r="AR5" s="20"/>
      <c r="BE5" s="267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2" t="s">
        <v>17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2"/>
      <c r="AQ6" s="22"/>
      <c r="AR6" s="20"/>
      <c r="BE6" s="268"/>
      <c r="BS6" s="17" t="s">
        <v>18</v>
      </c>
    </row>
    <row r="7" spans="1:74" s="1" customFormat="1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68"/>
      <c r="BS7" s="17" t="s">
        <v>21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268"/>
      <c r="BS8" s="17" t="s">
        <v>26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8"/>
      <c r="BS9" s="17" t="s">
        <v>27</v>
      </c>
    </row>
    <row r="10" spans="1:74" s="1" customFormat="1" ht="12" customHeight="1">
      <c r="B10" s="21"/>
      <c r="C10" s="22"/>
      <c r="D10" s="29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29</v>
      </c>
      <c r="AL10" s="22"/>
      <c r="AM10" s="22"/>
      <c r="AN10" s="27" t="s">
        <v>1</v>
      </c>
      <c r="AO10" s="22"/>
      <c r="AP10" s="22"/>
      <c r="AQ10" s="22"/>
      <c r="AR10" s="20"/>
      <c r="BE10" s="268"/>
      <c r="BS10" s="17" t="s">
        <v>18</v>
      </c>
    </row>
    <row r="11" spans="1:74" s="1" customFormat="1" ht="18.399999999999999" customHeight="1">
      <c r="B11" s="21"/>
      <c r="C11" s="22"/>
      <c r="D11" s="22"/>
      <c r="E11" s="27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31</v>
      </c>
      <c r="AL11" s="22"/>
      <c r="AM11" s="22"/>
      <c r="AN11" s="27" t="s">
        <v>1</v>
      </c>
      <c r="AO11" s="22"/>
      <c r="AP11" s="22"/>
      <c r="AQ11" s="22"/>
      <c r="AR11" s="20"/>
      <c r="BE11" s="268"/>
      <c r="BS11" s="17" t="s">
        <v>18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8"/>
      <c r="BS12" s="17" t="s">
        <v>18</v>
      </c>
    </row>
    <row r="13" spans="1:74" s="1" customFormat="1" ht="12" customHeight="1">
      <c r="B13" s="21"/>
      <c r="C13" s="22"/>
      <c r="D13" s="29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29</v>
      </c>
      <c r="AL13" s="22"/>
      <c r="AM13" s="22"/>
      <c r="AN13" s="31" t="s">
        <v>33</v>
      </c>
      <c r="AO13" s="22"/>
      <c r="AP13" s="22"/>
      <c r="AQ13" s="22"/>
      <c r="AR13" s="20"/>
      <c r="BE13" s="268"/>
      <c r="BS13" s="17" t="s">
        <v>18</v>
      </c>
    </row>
    <row r="14" spans="1:74" ht="12.75">
      <c r="B14" s="21"/>
      <c r="C14" s="22"/>
      <c r="D14" s="22"/>
      <c r="E14" s="273" t="s">
        <v>33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9" t="s">
        <v>31</v>
      </c>
      <c r="AL14" s="22"/>
      <c r="AM14" s="22"/>
      <c r="AN14" s="31" t="s">
        <v>33</v>
      </c>
      <c r="AO14" s="22"/>
      <c r="AP14" s="22"/>
      <c r="AQ14" s="22"/>
      <c r="AR14" s="20"/>
      <c r="BE14" s="268"/>
      <c r="BS14" s="17" t="s">
        <v>18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8"/>
      <c r="BS15" s="17" t="s">
        <v>4</v>
      </c>
    </row>
    <row r="16" spans="1:74" s="1" customFormat="1" ht="12" customHeight="1">
      <c r="B16" s="21"/>
      <c r="C16" s="22"/>
      <c r="D16" s="29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29</v>
      </c>
      <c r="AL16" s="22"/>
      <c r="AM16" s="22"/>
      <c r="AN16" s="27" t="s">
        <v>1</v>
      </c>
      <c r="AO16" s="22"/>
      <c r="AP16" s="22"/>
      <c r="AQ16" s="22"/>
      <c r="AR16" s="20"/>
      <c r="BE16" s="26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31</v>
      </c>
      <c r="AL17" s="22"/>
      <c r="AM17" s="22"/>
      <c r="AN17" s="27" t="s">
        <v>1</v>
      </c>
      <c r="AO17" s="22"/>
      <c r="AP17" s="22"/>
      <c r="AQ17" s="22"/>
      <c r="AR17" s="20"/>
      <c r="BE17" s="268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8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29</v>
      </c>
      <c r="AL19" s="22"/>
      <c r="AM19" s="22"/>
      <c r="AN19" s="27" t="s">
        <v>1</v>
      </c>
      <c r="AO19" s="22"/>
      <c r="AP19" s="22"/>
      <c r="AQ19" s="22"/>
      <c r="AR19" s="20"/>
      <c r="BE19" s="268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31</v>
      </c>
      <c r="AL20" s="22"/>
      <c r="AM20" s="22"/>
      <c r="AN20" s="27" t="s">
        <v>1</v>
      </c>
      <c r="AO20" s="22"/>
      <c r="AP20" s="22"/>
      <c r="AQ20" s="22"/>
      <c r="AR20" s="20"/>
      <c r="BE20" s="268"/>
      <c r="BS20" s="17" t="s">
        <v>36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8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8"/>
    </row>
    <row r="23" spans="1:71" s="1" customFormat="1" ht="16.5" customHeight="1">
      <c r="B23" s="21"/>
      <c r="C23" s="22"/>
      <c r="D23" s="22"/>
      <c r="E23" s="275" t="s">
        <v>1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2"/>
      <c r="AP23" s="22"/>
      <c r="AQ23" s="22"/>
      <c r="AR23" s="20"/>
      <c r="BE23" s="26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8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8"/>
    </row>
    <row r="26" spans="1:71" s="2" customFormat="1" ht="25.9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6">
        <f>ROUND(AG94,2)</f>
        <v>0</v>
      </c>
      <c r="AL26" s="277"/>
      <c r="AM26" s="277"/>
      <c r="AN26" s="277"/>
      <c r="AO26" s="277"/>
      <c r="AP26" s="36"/>
      <c r="AQ26" s="36"/>
      <c r="AR26" s="39"/>
      <c r="BE26" s="268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8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8" t="s">
        <v>40</v>
      </c>
      <c r="M28" s="278"/>
      <c r="N28" s="278"/>
      <c r="O28" s="278"/>
      <c r="P28" s="278"/>
      <c r="Q28" s="36"/>
      <c r="R28" s="36"/>
      <c r="S28" s="36"/>
      <c r="T28" s="36"/>
      <c r="U28" s="36"/>
      <c r="V28" s="36"/>
      <c r="W28" s="278" t="s">
        <v>41</v>
      </c>
      <c r="X28" s="278"/>
      <c r="Y28" s="278"/>
      <c r="Z28" s="278"/>
      <c r="AA28" s="278"/>
      <c r="AB28" s="278"/>
      <c r="AC28" s="278"/>
      <c r="AD28" s="278"/>
      <c r="AE28" s="278"/>
      <c r="AF28" s="36"/>
      <c r="AG28" s="36"/>
      <c r="AH28" s="36"/>
      <c r="AI28" s="36"/>
      <c r="AJ28" s="36"/>
      <c r="AK28" s="278" t="s">
        <v>42</v>
      </c>
      <c r="AL28" s="278"/>
      <c r="AM28" s="278"/>
      <c r="AN28" s="278"/>
      <c r="AO28" s="278"/>
      <c r="AP28" s="36"/>
      <c r="AQ28" s="36"/>
      <c r="AR28" s="39"/>
      <c r="BE28" s="268"/>
    </row>
    <row r="29" spans="1:71" s="3" customFormat="1" ht="14.45" customHeight="1">
      <c r="B29" s="40"/>
      <c r="C29" s="41"/>
      <c r="D29" s="29" t="s">
        <v>43</v>
      </c>
      <c r="E29" s="41"/>
      <c r="F29" s="29" t="s">
        <v>44</v>
      </c>
      <c r="G29" s="41"/>
      <c r="H29" s="41"/>
      <c r="I29" s="41"/>
      <c r="J29" s="41"/>
      <c r="K29" s="41"/>
      <c r="L29" s="281">
        <v>0.21</v>
      </c>
      <c r="M29" s="280"/>
      <c r="N29" s="280"/>
      <c r="O29" s="280"/>
      <c r="P29" s="280"/>
      <c r="Q29" s="41"/>
      <c r="R29" s="41"/>
      <c r="S29" s="41"/>
      <c r="T29" s="41"/>
      <c r="U29" s="41"/>
      <c r="V29" s="41"/>
      <c r="W29" s="279">
        <f>ROUND(AZ94, 2)</f>
        <v>0</v>
      </c>
      <c r="X29" s="280"/>
      <c r="Y29" s="280"/>
      <c r="Z29" s="280"/>
      <c r="AA29" s="280"/>
      <c r="AB29" s="280"/>
      <c r="AC29" s="280"/>
      <c r="AD29" s="280"/>
      <c r="AE29" s="280"/>
      <c r="AF29" s="41"/>
      <c r="AG29" s="41"/>
      <c r="AH29" s="41"/>
      <c r="AI29" s="41"/>
      <c r="AJ29" s="41"/>
      <c r="AK29" s="279">
        <f>ROUND(AV94, 2)</f>
        <v>0</v>
      </c>
      <c r="AL29" s="280"/>
      <c r="AM29" s="280"/>
      <c r="AN29" s="280"/>
      <c r="AO29" s="280"/>
      <c r="AP29" s="41"/>
      <c r="AQ29" s="41"/>
      <c r="AR29" s="42"/>
      <c r="BE29" s="269"/>
    </row>
    <row r="30" spans="1:71" s="3" customFormat="1" ht="14.45" customHeight="1">
      <c r="B30" s="40"/>
      <c r="C30" s="41"/>
      <c r="D30" s="41"/>
      <c r="E30" s="41"/>
      <c r="F30" s="29" t="s">
        <v>45</v>
      </c>
      <c r="G30" s="41"/>
      <c r="H30" s="41"/>
      <c r="I30" s="41"/>
      <c r="J30" s="41"/>
      <c r="K30" s="41"/>
      <c r="L30" s="281">
        <v>0.15</v>
      </c>
      <c r="M30" s="280"/>
      <c r="N30" s="280"/>
      <c r="O30" s="280"/>
      <c r="P30" s="280"/>
      <c r="Q30" s="41"/>
      <c r="R30" s="41"/>
      <c r="S30" s="41"/>
      <c r="T30" s="41"/>
      <c r="U30" s="41"/>
      <c r="V30" s="41"/>
      <c r="W30" s="279">
        <f>ROUND(BA94, 2)</f>
        <v>0</v>
      </c>
      <c r="X30" s="280"/>
      <c r="Y30" s="280"/>
      <c r="Z30" s="280"/>
      <c r="AA30" s="280"/>
      <c r="AB30" s="280"/>
      <c r="AC30" s="280"/>
      <c r="AD30" s="280"/>
      <c r="AE30" s="280"/>
      <c r="AF30" s="41"/>
      <c r="AG30" s="41"/>
      <c r="AH30" s="41"/>
      <c r="AI30" s="41"/>
      <c r="AJ30" s="41"/>
      <c r="AK30" s="279">
        <f>ROUND(AW94, 2)</f>
        <v>0</v>
      </c>
      <c r="AL30" s="280"/>
      <c r="AM30" s="280"/>
      <c r="AN30" s="280"/>
      <c r="AO30" s="280"/>
      <c r="AP30" s="41"/>
      <c r="AQ30" s="41"/>
      <c r="AR30" s="42"/>
      <c r="BE30" s="269"/>
    </row>
    <row r="31" spans="1:71" s="3" customFormat="1" ht="14.45" hidden="1" customHeight="1">
      <c r="B31" s="40"/>
      <c r="C31" s="41"/>
      <c r="D31" s="41"/>
      <c r="E31" s="41"/>
      <c r="F31" s="29" t="s">
        <v>46</v>
      </c>
      <c r="G31" s="41"/>
      <c r="H31" s="41"/>
      <c r="I31" s="41"/>
      <c r="J31" s="41"/>
      <c r="K31" s="41"/>
      <c r="L31" s="281">
        <v>0.21</v>
      </c>
      <c r="M31" s="280"/>
      <c r="N31" s="280"/>
      <c r="O31" s="280"/>
      <c r="P31" s="280"/>
      <c r="Q31" s="41"/>
      <c r="R31" s="41"/>
      <c r="S31" s="41"/>
      <c r="T31" s="41"/>
      <c r="U31" s="41"/>
      <c r="V31" s="41"/>
      <c r="W31" s="279">
        <f>ROUND(BB94, 2)</f>
        <v>0</v>
      </c>
      <c r="X31" s="280"/>
      <c r="Y31" s="280"/>
      <c r="Z31" s="280"/>
      <c r="AA31" s="280"/>
      <c r="AB31" s="280"/>
      <c r="AC31" s="280"/>
      <c r="AD31" s="280"/>
      <c r="AE31" s="280"/>
      <c r="AF31" s="41"/>
      <c r="AG31" s="41"/>
      <c r="AH31" s="41"/>
      <c r="AI31" s="41"/>
      <c r="AJ31" s="41"/>
      <c r="AK31" s="279">
        <v>0</v>
      </c>
      <c r="AL31" s="280"/>
      <c r="AM31" s="280"/>
      <c r="AN31" s="280"/>
      <c r="AO31" s="280"/>
      <c r="AP31" s="41"/>
      <c r="AQ31" s="41"/>
      <c r="AR31" s="42"/>
      <c r="BE31" s="269"/>
    </row>
    <row r="32" spans="1:71" s="3" customFormat="1" ht="14.45" hidden="1" customHeight="1">
      <c r="B32" s="40"/>
      <c r="C32" s="41"/>
      <c r="D32" s="41"/>
      <c r="E32" s="41"/>
      <c r="F32" s="29" t="s">
        <v>47</v>
      </c>
      <c r="G32" s="41"/>
      <c r="H32" s="41"/>
      <c r="I32" s="41"/>
      <c r="J32" s="41"/>
      <c r="K32" s="41"/>
      <c r="L32" s="281">
        <v>0.15</v>
      </c>
      <c r="M32" s="280"/>
      <c r="N32" s="280"/>
      <c r="O32" s="280"/>
      <c r="P32" s="280"/>
      <c r="Q32" s="41"/>
      <c r="R32" s="41"/>
      <c r="S32" s="41"/>
      <c r="T32" s="41"/>
      <c r="U32" s="41"/>
      <c r="V32" s="41"/>
      <c r="W32" s="279">
        <f>ROUND(BC94, 2)</f>
        <v>0</v>
      </c>
      <c r="X32" s="280"/>
      <c r="Y32" s="280"/>
      <c r="Z32" s="280"/>
      <c r="AA32" s="280"/>
      <c r="AB32" s="280"/>
      <c r="AC32" s="280"/>
      <c r="AD32" s="280"/>
      <c r="AE32" s="280"/>
      <c r="AF32" s="41"/>
      <c r="AG32" s="41"/>
      <c r="AH32" s="41"/>
      <c r="AI32" s="41"/>
      <c r="AJ32" s="41"/>
      <c r="AK32" s="279">
        <v>0</v>
      </c>
      <c r="AL32" s="280"/>
      <c r="AM32" s="280"/>
      <c r="AN32" s="280"/>
      <c r="AO32" s="280"/>
      <c r="AP32" s="41"/>
      <c r="AQ32" s="41"/>
      <c r="AR32" s="42"/>
      <c r="BE32" s="269"/>
    </row>
    <row r="33" spans="1:57" s="3" customFormat="1" ht="14.45" hidden="1" customHeight="1">
      <c r="B33" s="40"/>
      <c r="C33" s="41"/>
      <c r="D33" s="41"/>
      <c r="E33" s="41"/>
      <c r="F33" s="29" t="s">
        <v>48</v>
      </c>
      <c r="G33" s="41"/>
      <c r="H33" s="41"/>
      <c r="I33" s="41"/>
      <c r="J33" s="41"/>
      <c r="K33" s="41"/>
      <c r="L33" s="281">
        <v>0</v>
      </c>
      <c r="M33" s="280"/>
      <c r="N33" s="280"/>
      <c r="O33" s="280"/>
      <c r="P33" s="280"/>
      <c r="Q33" s="41"/>
      <c r="R33" s="41"/>
      <c r="S33" s="41"/>
      <c r="T33" s="41"/>
      <c r="U33" s="41"/>
      <c r="V33" s="41"/>
      <c r="W33" s="279">
        <f>ROUND(BD94, 2)</f>
        <v>0</v>
      </c>
      <c r="X33" s="280"/>
      <c r="Y33" s="280"/>
      <c r="Z33" s="280"/>
      <c r="AA33" s="280"/>
      <c r="AB33" s="280"/>
      <c r="AC33" s="280"/>
      <c r="AD33" s="280"/>
      <c r="AE33" s="280"/>
      <c r="AF33" s="41"/>
      <c r="AG33" s="41"/>
      <c r="AH33" s="41"/>
      <c r="AI33" s="41"/>
      <c r="AJ33" s="41"/>
      <c r="AK33" s="279">
        <v>0</v>
      </c>
      <c r="AL33" s="280"/>
      <c r="AM33" s="280"/>
      <c r="AN33" s="280"/>
      <c r="AO33" s="280"/>
      <c r="AP33" s="41"/>
      <c r="AQ33" s="41"/>
      <c r="AR33" s="42"/>
      <c r="BE33" s="269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8"/>
    </row>
    <row r="35" spans="1:57" s="2" customFormat="1" ht="25.9" customHeight="1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282" t="s">
        <v>51</v>
      </c>
      <c r="Y35" s="283"/>
      <c r="Z35" s="283"/>
      <c r="AA35" s="283"/>
      <c r="AB35" s="283"/>
      <c r="AC35" s="45"/>
      <c r="AD35" s="45"/>
      <c r="AE35" s="45"/>
      <c r="AF35" s="45"/>
      <c r="AG35" s="45"/>
      <c r="AH35" s="45"/>
      <c r="AI35" s="45"/>
      <c r="AJ35" s="45"/>
      <c r="AK35" s="284">
        <f>SUM(AK26:AK33)</f>
        <v>0</v>
      </c>
      <c r="AL35" s="283"/>
      <c r="AM35" s="283"/>
      <c r="AN35" s="283"/>
      <c r="AO35" s="28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53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55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54</v>
      </c>
      <c r="AI60" s="38"/>
      <c r="AJ60" s="38"/>
      <c r="AK60" s="38"/>
      <c r="AL60" s="38"/>
      <c r="AM60" s="52" t="s">
        <v>55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56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57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54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55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54</v>
      </c>
      <c r="AI75" s="38"/>
      <c r="AJ75" s="38"/>
      <c r="AK75" s="38"/>
      <c r="AL75" s="38"/>
      <c r="AM75" s="52" t="s">
        <v>55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1939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6" t="str">
        <f>K6</f>
        <v>Demolice podchodu na AN - chodník na autobusové nádraží</v>
      </c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22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Česká Lípa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24</v>
      </c>
      <c r="AJ87" s="36"/>
      <c r="AK87" s="36"/>
      <c r="AL87" s="36"/>
      <c r="AM87" s="288" t="str">
        <f>IF(AN8= "","",AN8)</f>
        <v>24. 11. 2019</v>
      </c>
      <c r="AN87" s="288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28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34</v>
      </c>
      <c r="AJ89" s="36"/>
      <c r="AK89" s="36"/>
      <c r="AL89" s="36"/>
      <c r="AM89" s="289" t="str">
        <f>IF(E17="","",E17)</f>
        <v>Ing. Martina Hřebřinová</v>
      </c>
      <c r="AN89" s="290"/>
      <c r="AO89" s="290"/>
      <c r="AP89" s="290"/>
      <c r="AQ89" s="36"/>
      <c r="AR89" s="39"/>
      <c r="AS89" s="291" t="s">
        <v>59</v>
      </c>
      <c r="AT89" s="292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32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89" t="str">
        <f>IF(E20="","",E20)</f>
        <v xml:space="preserve"> </v>
      </c>
      <c r="AN90" s="290"/>
      <c r="AO90" s="290"/>
      <c r="AP90" s="290"/>
      <c r="AQ90" s="36"/>
      <c r="AR90" s="39"/>
      <c r="AS90" s="293"/>
      <c r="AT90" s="294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5"/>
      <c r="AT91" s="296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97" t="s">
        <v>60</v>
      </c>
      <c r="D92" s="298"/>
      <c r="E92" s="298"/>
      <c r="F92" s="298"/>
      <c r="G92" s="298"/>
      <c r="H92" s="73"/>
      <c r="I92" s="299" t="s">
        <v>61</v>
      </c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300" t="s">
        <v>62</v>
      </c>
      <c r="AH92" s="298"/>
      <c r="AI92" s="298"/>
      <c r="AJ92" s="298"/>
      <c r="AK92" s="298"/>
      <c r="AL92" s="298"/>
      <c r="AM92" s="298"/>
      <c r="AN92" s="299" t="s">
        <v>63</v>
      </c>
      <c r="AO92" s="298"/>
      <c r="AP92" s="301"/>
      <c r="AQ92" s="74" t="s">
        <v>64</v>
      </c>
      <c r="AR92" s="39"/>
      <c r="AS92" s="75" t="s">
        <v>65</v>
      </c>
      <c r="AT92" s="76" t="s">
        <v>66</v>
      </c>
      <c r="AU92" s="76" t="s">
        <v>67</v>
      </c>
      <c r="AV92" s="76" t="s">
        <v>68</v>
      </c>
      <c r="AW92" s="76" t="s">
        <v>69</v>
      </c>
      <c r="AX92" s="76" t="s">
        <v>70</v>
      </c>
      <c r="AY92" s="76" t="s">
        <v>71</v>
      </c>
      <c r="AZ92" s="76" t="s">
        <v>72</v>
      </c>
      <c r="BA92" s="76" t="s">
        <v>73</v>
      </c>
      <c r="BB92" s="76" t="s">
        <v>74</v>
      </c>
      <c r="BC92" s="76" t="s">
        <v>75</v>
      </c>
      <c r="BD92" s="77" t="s">
        <v>76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77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5">
        <f>ROUND(SUM(AG95:AG96),2)</f>
        <v>0</v>
      </c>
      <c r="AH94" s="305"/>
      <c r="AI94" s="305"/>
      <c r="AJ94" s="305"/>
      <c r="AK94" s="305"/>
      <c r="AL94" s="305"/>
      <c r="AM94" s="305"/>
      <c r="AN94" s="306">
        <f>SUM(AG94,AT94)</f>
        <v>0</v>
      </c>
      <c r="AO94" s="306"/>
      <c r="AP94" s="306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78</v>
      </c>
      <c r="BT94" s="91" t="s">
        <v>79</v>
      </c>
      <c r="BU94" s="92" t="s">
        <v>80</v>
      </c>
      <c r="BV94" s="91" t="s">
        <v>81</v>
      </c>
      <c r="BW94" s="91" t="s">
        <v>5</v>
      </c>
      <c r="BX94" s="91" t="s">
        <v>82</v>
      </c>
      <c r="CL94" s="91" t="s">
        <v>1</v>
      </c>
    </row>
    <row r="95" spans="1:91" s="7" customFormat="1" ht="16.5" customHeight="1">
      <c r="A95" s="93" t="s">
        <v>83</v>
      </c>
      <c r="B95" s="94"/>
      <c r="C95" s="95"/>
      <c r="D95" s="304" t="s">
        <v>84</v>
      </c>
      <c r="E95" s="304"/>
      <c r="F95" s="304"/>
      <c r="G95" s="304"/>
      <c r="H95" s="304"/>
      <c r="I95" s="96"/>
      <c r="J95" s="304" t="s">
        <v>85</v>
      </c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2">
        <f>'SO 101 - Chodník'!J30</f>
        <v>0</v>
      </c>
      <c r="AH95" s="303"/>
      <c r="AI95" s="303"/>
      <c r="AJ95" s="303"/>
      <c r="AK95" s="303"/>
      <c r="AL95" s="303"/>
      <c r="AM95" s="303"/>
      <c r="AN95" s="302">
        <f>SUM(AG95,AT95)</f>
        <v>0</v>
      </c>
      <c r="AO95" s="303"/>
      <c r="AP95" s="303"/>
      <c r="AQ95" s="97" t="s">
        <v>86</v>
      </c>
      <c r="AR95" s="98"/>
      <c r="AS95" s="99">
        <v>0</v>
      </c>
      <c r="AT95" s="100">
        <f>ROUND(SUM(AV95:AW95),2)</f>
        <v>0</v>
      </c>
      <c r="AU95" s="101">
        <f>'SO 101 - Chodník'!P123</f>
        <v>0</v>
      </c>
      <c r="AV95" s="100">
        <f>'SO 101 - Chodník'!J33</f>
        <v>0</v>
      </c>
      <c r="AW95" s="100">
        <f>'SO 101 - Chodník'!J34</f>
        <v>0</v>
      </c>
      <c r="AX95" s="100">
        <f>'SO 101 - Chodník'!J35</f>
        <v>0</v>
      </c>
      <c r="AY95" s="100">
        <f>'SO 101 - Chodník'!J36</f>
        <v>0</v>
      </c>
      <c r="AZ95" s="100">
        <f>'SO 101 - Chodník'!F33</f>
        <v>0</v>
      </c>
      <c r="BA95" s="100">
        <f>'SO 101 - Chodník'!F34</f>
        <v>0</v>
      </c>
      <c r="BB95" s="100">
        <f>'SO 101 - Chodník'!F35</f>
        <v>0</v>
      </c>
      <c r="BC95" s="100">
        <f>'SO 101 - Chodník'!F36</f>
        <v>0</v>
      </c>
      <c r="BD95" s="102">
        <f>'SO 101 - Chodník'!F37</f>
        <v>0</v>
      </c>
      <c r="BT95" s="103" t="s">
        <v>21</v>
      </c>
      <c r="BV95" s="103" t="s">
        <v>81</v>
      </c>
      <c r="BW95" s="103" t="s">
        <v>87</v>
      </c>
      <c r="BX95" s="103" t="s">
        <v>5</v>
      </c>
      <c r="CL95" s="103" t="s">
        <v>1</v>
      </c>
      <c r="CM95" s="103" t="s">
        <v>88</v>
      </c>
    </row>
    <row r="96" spans="1:91" s="7" customFormat="1" ht="16.5" customHeight="1">
      <c r="A96" s="93" t="s">
        <v>83</v>
      </c>
      <c r="B96" s="94"/>
      <c r="C96" s="95"/>
      <c r="D96" s="304" t="s">
        <v>89</v>
      </c>
      <c r="E96" s="304"/>
      <c r="F96" s="304"/>
      <c r="G96" s="304"/>
      <c r="H96" s="304"/>
      <c r="I96" s="96"/>
      <c r="J96" s="304" t="s">
        <v>90</v>
      </c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2">
        <f>'VRN - Vedlejší rozpočtové...'!J30</f>
        <v>0</v>
      </c>
      <c r="AH96" s="303"/>
      <c r="AI96" s="303"/>
      <c r="AJ96" s="303"/>
      <c r="AK96" s="303"/>
      <c r="AL96" s="303"/>
      <c r="AM96" s="303"/>
      <c r="AN96" s="302">
        <f>SUM(AG96,AT96)</f>
        <v>0</v>
      </c>
      <c r="AO96" s="303"/>
      <c r="AP96" s="303"/>
      <c r="AQ96" s="97" t="s">
        <v>91</v>
      </c>
      <c r="AR96" s="98"/>
      <c r="AS96" s="104">
        <v>0</v>
      </c>
      <c r="AT96" s="105">
        <f>ROUND(SUM(AV96:AW96),2)</f>
        <v>0</v>
      </c>
      <c r="AU96" s="106">
        <f>'VRN - Vedlejší rozpočtové...'!P117</f>
        <v>0</v>
      </c>
      <c r="AV96" s="105">
        <f>'VRN - Vedlejší rozpočtové...'!J33</f>
        <v>0</v>
      </c>
      <c r="AW96" s="105">
        <f>'VRN - Vedlejší rozpočtové...'!J34</f>
        <v>0</v>
      </c>
      <c r="AX96" s="105">
        <f>'VRN - Vedlejší rozpočtové...'!J35</f>
        <v>0</v>
      </c>
      <c r="AY96" s="105">
        <f>'VRN - Vedlejší rozpočtové...'!J36</f>
        <v>0</v>
      </c>
      <c r="AZ96" s="105">
        <f>'VRN - Vedlejší rozpočtové...'!F33</f>
        <v>0</v>
      </c>
      <c r="BA96" s="105">
        <f>'VRN - Vedlejší rozpočtové...'!F34</f>
        <v>0</v>
      </c>
      <c r="BB96" s="105">
        <f>'VRN - Vedlejší rozpočtové...'!F35</f>
        <v>0</v>
      </c>
      <c r="BC96" s="105">
        <f>'VRN - Vedlejší rozpočtové...'!F36</f>
        <v>0</v>
      </c>
      <c r="BD96" s="107">
        <f>'VRN - Vedlejší rozpočtové...'!F37</f>
        <v>0</v>
      </c>
      <c r="BT96" s="103" t="s">
        <v>21</v>
      </c>
      <c r="BV96" s="103" t="s">
        <v>81</v>
      </c>
      <c r="BW96" s="103" t="s">
        <v>92</v>
      </c>
      <c r="BX96" s="103" t="s">
        <v>5</v>
      </c>
      <c r="CL96" s="103" t="s">
        <v>1</v>
      </c>
      <c r="CM96" s="103" t="s">
        <v>88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g0jp3KI7H9lkGgHx2+B4Dqhf2DKelUsaWtlbGn91zCzAR/r0/uXlcBkG2plo1GW0CM9GTfY5TPTRaSkSowQpPw==" saltValue="vGJCWHgGBlH8Ebz3JnDVqHMjIoZKo7KUa5wiOWyYc3NuHRlOcuL/hzWh804GB0p9m9DwNdW9mjl2vjF9/k8gS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Chodník'!C2" display="/" xr:uid="{00000000-0004-0000-0000-000000000000}"/>
    <hyperlink ref="A96" location="'VRN - Vedlejší rozpočtové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5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87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88</v>
      </c>
    </row>
    <row r="4" spans="1:46" s="1" customFormat="1" ht="24.95" hidden="1" customHeight="1">
      <c r="B4" s="20"/>
      <c r="D4" s="112" t="s">
        <v>93</v>
      </c>
      <c r="I4" s="108"/>
      <c r="L4" s="20"/>
      <c r="M4" s="113" t="s">
        <v>10</v>
      </c>
      <c r="AT4" s="17" t="s">
        <v>4</v>
      </c>
    </row>
    <row r="5" spans="1:46" s="1" customFormat="1" ht="6.95" hidden="1" customHeight="1">
      <c r="B5" s="20"/>
      <c r="I5" s="108"/>
      <c r="L5" s="20"/>
    </row>
    <row r="6" spans="1:46" s="1" customFormat="1" ht="12" hidden="1" customHeight="1">
      <c r="B6" s="20"/>
      <c r="D6" s="114" t="s">
        <v>16</v>
      </c>
      <c r="I6" s="108"/>
      <c r="L6" s="20"/>
    </row>
    <row r="7" spans="1:46" s="1" customFormat="1" ht="16.5" hidden="1" customHeight="1">
      <c r="B7" s="20"/>
      <c r="E7" s="308" t="str">
        <f>'Rekapitulace stavby'!K6</f>
        <v>Demolice podchodu na AN - chodník na autobusové nádraží</v>
      </c>
      <c r="F7" s="309"/>
      <c r="G7" s="309"/>
      <c r="H7" s="309"/>
      <c r="I7" s="108"/>
      <c r="L7" s="20"/>
    </row>
    <row r="8" spans="1:46" s="2" customFormat="1" ht="12" hidden="1" customHeight="1">
      <c r="A8" s="34"/>
      <c r="B8" s="39"/>
      <c r="C8" s="34"/>
      <c r="D8" s="114" t="s">
        <v>94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10" t="s">
        <v>95</v>
      </c>
      <c r="F9" s="311"/>
      <c r="G9" s="311"/>
      <c r="H9" s="311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4" t="s">
        <v>19</v>
      </c>
      <c r="E11" s="34"/>
      <c r="F11" s="116" t="s">
        <v>1</v>
      </c>
      <c r="G11" s="34"/>
      <c r="H11" s="34"/>
      <c r="I11" s="117" t="s">
        <v>20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4" t="s">
        <v>22</v>
      </c>
      <c r="E12" s="34"/>
      <c r="F12" s="116" t="s">
        <v>23</v>
      </c>
      <c r="G12" s="34"/>
      <c r="H12" s="34"/>
      <c r="I12" s="117" t="s">
        <v>24</v>
      </c>
      <c r="J12" s="118" t="str">
        <f>'Rekapitulace stavby'!AN8</f>
        <v>24. 11. 2019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4" t="s">
        <v>28</v>
      </c>
      <c r="E14" s="34"/>
      <c r="F14" s="34"/>
      <c r="G14" s="34"/>
      <c r="H14" s="34"/>
      <c r="I14" s="117" t="s">
        <v>29</v>
      </c>
      <c r="J14" s="116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6" t="str">
        <f>IF('Rekapitulace stavby'!E11="","",'Rekapitulace stavby'!E11)</f>
        <v xml:space="preserve"> </v>
      </c>
      <c r="F15" s="34"/>
      <c r="G15" s="34"/>
      <c r="H15" s="34"/>
      <c r="I15" s="117" t="s">
        <v>31</v>
      </c>
      <c r="J15" s="116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4" t="s">
        <v>32</v>
      </c>
      <c r="E17" s="34"/>
      <c r="F17" s="34"/>
      <c r="G17" s="34"/>
      <c r="H17" s="34"/>
      <c r="I17" s="117" t="s">
        <v>29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12" t="str">
        <f>'Rekapitulace stavby'!E14</f>
        <v>Vyplň údaj</v>
      </c>
      <c r="F18" s="313"/>
      <c r="G18" s="313"/>
      <c r="H18" s="313"/>
      <c r="I18" s="117" t="s">
        <v>31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4" t="s">
        <v>34</v>
      </c>
      <c r="E20" s="34"/>
      <c r="F20" s="34"/>
      <c r="G20" s="34"/>
      <c r="H20" s="34"/>
      <c r="I20" s="117" t="s">
        <v>29</v>
      </c>
      <c r="J20" s="116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6" t="s">
        <v>35</v>
      </c>
      <c r="F21" s="34"/>
      <c r="G21" s="34"/>
      <c r="H21" s="34"/>
      <c r="I21" s="117" t="s">
        <v>31</v>
      </c>
      <c r="J21" s="11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4" t="s">
        <v>37</v>
      </c>
      <c r="E23" s="34"/>
      <c r="F23" s="34"/>
      <c r="G23" s="34"/>
      <c r="H23" s="34"/>
      <c r="I23" s="117" t="s">
        <v>29</v>
      </c>
      <c r="J23" s="116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6" t="str">
        <f>IF('Rekapitulace stavby'!E20="","",'Rekapitulace stavby'!E20)</f>
        <v xml:space="preserve"> </v>
      </c>
      <c r="F24" s="34"/>
      <c r="G24" s="34"/>
      <c r="H24" s="34"/>
      <c r="I24" s="117" t="s">
        <v>31</v>
      </c>
      <c r="J24" s="116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4" t="s">
        <v>38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9"/>
      <c r="B27" s="120"/>
      <c r="C27" s="119"/>
      <c r="D27" s="119"/>
      <c r="E27" s="314" t="s">
        <v>1</v>
      </c>
      <c r="F27" s="314"/>
      <c r="G27" s="314"/>
      <c r="H27" s="314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5" t="s">
        <v>39</v>
      </c>
      <c r="E30" s="34"/>
      <c r="F30" s="34"/>
      <c r="G30" s="34"/>
      <c r="H30" s="34"/>
      <c r="I30" s="115"/>
      <c r="J30" s="126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7" t="s">
        <v>41</v>
      </c>
      <c r="G32" s="34"/>
      <c r="H32" s="34"/>
      <c r="I32" s="128" t="s">
        <v>40</v>
      </c>
      <c r="J32" s="127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9" t="s">
        <v>43</v>
      </c>
      <c r="E33" s="114" t="s">
        <v>44</v>
      </c>
      <c r="F33" s="130">
        <f>ROUND((SUM(BE123:BE258)),  2)</f>
        <v>0</v>
      </c>
      <c r="G33" s="34"/>
      <c r="H33" s="34"/>
      <c r="I33" s="131">
        <v>0.21</v>
      </c>
      <c r="J33" s="130">
        <f>ROUND(((SUM(BE123:BE258))*I33),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4" t="s">
        <v>45</v>
      </c>
      <c r="F34" s="130">
        <f>ROUND((SUM(BF123:BF258)),  2)</f>
        <v>0</v>
      </c>
      <c r="G34" s="34"/>
      <c r="H34" s="34"/>
      <c r="I34" s="131">
        <v>0.15</v>
      </c>
      <c r="J34" s="130">
        <f>ROUND(((SUM(BF123:BF258))*I34),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46</v>
      </c>
      <c r="F35" s="130">
        <f>ROUND((SUM(BG123:BG258)),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47</v>
      </c>
      <c r="F36" s="130">
        <f>ROUND((SUM(BH123:BH258)),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48</v>
      </c>
      <c r="F37" s="130">
        <f>ROUND((SUM(BI123:BI258)),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2"/>
      <c r="D39" s="133" t="s">
        <v>49</v>
      </c>
      <c r="E39" s="134"/>
      <c r="F39" s="134"/>
      <c r="G39" s="135" t="s">
        <v>50</v>
      </c>
      <c r="H39" s="136" t="s">
        <v>51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0" t="s">
        <v>52</v>
      </c>
      <c r="E50" s="141"/>
      <c r="F50" s="141"/>
      <c r="G50" s="140" t="s">
        <v>53</v>
      </c>
      <c r="H50" s="141"/>
      <c r="I50" s="142"/>
      <c r="J50" s="141"/>
      <c r="K50" s="141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3" t="s">
        <v>54</v>
      </c>
      <c r="E61" s="144"/>
      <c r="F61" s="145" t="s">
        <v>55</v>
      </c>
      <c r="G61" s="143" t="s">
        <v>54</v>
      </c>
      <c r="H61" s="144"/>
      <c r="I61" s="146"/>
      <c r="J61" s="147" t="s">
        <v>55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0" t="s">
        <v>56</v>
      </c>
      <c r="E65" s="148"/>
      <c r="F65" s="148"/>
      <c r="G65" s="140" t="s">
        <v>57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3" t="s">
        <v>54</v>
      </c>
      <c r="E76" s="144"/>
      <c r="F76" s="145" t="s">
        <v>55</v>
      </c>
      <c r="G76" s="143" t="s">
        <v>54</v>
      </c>
      <c r="H76" s="144"/>
      <c r="I76" s="146"/>
      <c r="J76" s="147" t="s">
        <v>55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5" t="str">
        <f>E7</f>
        <v>Demolice podchodu na AN - chodník na autobusové nádraží</v>
      </c>
      <c r="F85" s="316"/>
      <c r="G85" s="316"/>
      <c r="H85" s="316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6" t="str">
        <f>E9</f>
        <v>SO 101 - Chodník</v>
      </c>
      <c r="F87" s="317"/>
      <c r="G87" s="317"/>
      <c r="H87" s="317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22</v>
      </c>
      <c r="D89" s="36"/>
      <c r="E89" s="36"/>
      <c r="F89" s="27" t="str">
        <f>F12</f>
        <v>Česká Lípa</v>
      </c>
      <c r="G89" s="36"/>
      <c r="H89" s="36"/>
      <c r="I89" s="117" t="s">
        <v>24</v>
      </c>
      <c r="J89" s="66" t="str">
        <f>IF(J12="","",J12)</f>
        <v>24. 11. 2019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28</v>
      </c>
      <c r="D91" s="36"/>
      <c r="E91" s="36"/>
      <c r="F91" s="27" t="str">
        <f>E15</f>
        <v xml:space="preserve"> </v>
      </c>
      <c r="G91" s="36"/>
      <c r="H91" s="36"/>
      <c r="I91" s="117" t="s">
        <v>34</v>
      </c>
      <c r="J91" s="32" t="str">
        <f>E21</f>
        <v>Ing. Martina Hřebřinová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32</v>
      </c>
      <c r="D92" s="36"/>
      <c r="E92" s="36"/>
      <c r="F92" s="27" t="str">
        <f>IF(E18="","",E18)</f>
        <v>Vyplň údaj</v>
      </c>
      <c r="G92" s="36"/>
      <c r="H92" s="36"/>
      <c r="I92" s="117" t="s">
        <v>37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97</v>
      </c>
      <c r="D94" s="157"/>
      <c r="E94" s="157"/>
      <c r="F94" s="157"/>
      <c r="G94" s="157"/>
      <c r="H94" s="157"/>
      <c r="I94" s="158"/>
      <c r="J94" s="159" t="s">
        <v>98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99</v>
      </c>
      <c r="D96" s="36"/>
      <c r="E96" s="36"/>
      <c r="F96" s="36"/>
      <c r="G96" s="36"/>
      <c r="H96" s="36"/>
      <c r="I96" s="115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5" customHeight="1">
      <c r="B97" s="161"/>
      <c r="C97" s="162"/>
      <c r="D97" s="163" t="s">
        <v>101</v>
      </c>
      <c r="E97" s="164"/>
      <c r="F97" s="164"/>
      <c r="G97" s="164"/>
      <c r="H97" s="164"/>
      <c r="I97" s="165"/>
      <c r="J97" s="166">
        <f>J124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102</v>
      </c>
      <c r="E98" s="171"/>
      <c r="F98" s="171"/>
      <c r="G98" s="171"/>
      <c r="H98" s="171"/>
      <c r="I98" s="172"/>
      <c r="J98" s="173">
        <f>J125</f>
        <v>0</v>
      </c>
      <c r="K98" s="169"/>
      <c r="L98" s="174"/>
    </row>
    <row r="99" spans="1:31" s="10" customFormat="1" ht="19.899999999999999" customHeight="1">
      <c r="B99" s="168"/>
      <c r="C99" s="169"/>
      <c r="D99" s="170" t="s">
        <v>103</v>
      </c>
      <c r="E99" s="171"/>
      <c r="F99" s="171"/>
      <c r="G99" s="171"/>
      <c r="H99" s="171"/>
      <c r="I99" s="172"/>
      <c r="J99" s="173">
        <f>J188</f>
        <v>0</v>
      </c>
      <c r="K99" s="169"/>
      <c r="L99" s="174"/>
    </row>
    <row r="100" spans="1:31" s="10" customFormat="1" ht="19.899999999999999" customHeight="1">
      <c r="B100" s="168"/>
      <c r="C100" s="169"/>
      <c r="D100" s="170" t="s">
        <v>104</v>
      </c>
      <c r="E100" s="171"/>
      <c r="F100" s="171"/>
      <c r="G100" s="171"/>
      <c r="H100" s="171"/>
      <c r="I100" s="172"/>
      <c r="J100" s="173">
        <f>J200</f>
        <v>0</v>
      </c>
      <c r="K100" s="169"/>
      <c r="L100" s="174"/>
    </row>
    <row r="101" spans="1:31" s="10" customFormat="1" ht="19.899999999999999" customHeight="1">
      <c r="B101" s="168"/>
      <c r="C101" s="169"/>
      <c r="D101" s="170" t="s">
        <v>105</v>
      </c>
      <c r="E101" s="171"/>
      <c r="F101" s="171"/>
      <c r="G101" s="171"/>
      <c r="H101" s="171"/>
      <c r="I101" s="172"/>
      <c r="J101" s="173">
        <f>J217</f>
        <v>0</v>
      </c>
      <c r="K101" s="169"/>
      <c r="L101" s="174"/>
    </row>
    <row r="102" spans="1:31" s="10" customFormat="1" ht="19.899999999999999" customHeight="1">
      <c r="B102" s="168"/>
      <c r="C102" s="169"/>
      <c r="D102" s="170" t="s">
        <v>106</v>
      </c>
      <c r="E102" s="171"/>
      <c r="F102" s="171"/>
      <c r="G102" s="171"/>
      <c r="H102" s="171"/>
      <c r="I102" s="172"/>
      <c r="J102" s="173">
        <f>J245</f>
        <v>0</v>
      </c>
      <c r="K102" s="169"/>
      <c r="L102" s="174"/>
    </row>
    <row r="103" spans="1:31" s="10" customFormat="1" ht="19.899999999999999" customHeight="1">
      <c r="B103" s="168"/>
      <c r="C103" s="169"/>
      <c r="D103" s="170" t="s">
        <v>107</v>
      </c>
      <c r="E103" s="171"/>
      <c r="F103" s="171"/>
      <c r="G103" s="171"/>
      <c r="H103" s="171"/>
      <c r="I103" s="172"/>
      <c r="J103" s="173">
        <f>J256</f>
        <v>0</v>
      </c>
      <c r="K103" s="169"/>
      <c r="L103" s="174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115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152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155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108</v>
      </c>
      <c r="D110" s="36"/>
      <c r="E110" s="36"/>
      <c r="F110" s="36"/>
      <c r="G110" s="36"/>
      <c r="H110" s="36"/>
      <c r="I110" s="115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5" t="str">
        <f>E7</f>
        <v>Demolice podchodu na AN - chodník na autobusové nádraží</v>
      </c>
      <c r="F113" s="316"/>
      <c r="G113" s="316"/>
      <c r="H113" s="31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94</v>
      </c>
      <c r="D114" s="36"/>
      <c r="E114" s="36"/>
      <c r="F114" s="36"/>
      <c r="G114" s="36"/>
      <c r="H114" s="36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86" t="str">
        <f>E9</f>
        <v>SO 101 - Chodník</v>
      </c>
      <c r="F115" s="317"/>
      <c r="G115" s="317"/>
      <c r="H115" s="317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22</v>
      </c>
      <c r="D117" s="36"/>
      <c r="E117" s="36"/>
      <c r="F117" s="27" t="str">
        <f>F12</f>
        <v>Česká Lípa</v>
      </c>
      <c r="G117" s="36"/>
      <c r="H117" s="36"/>
      <c r="I117" s="117" t="s">
        <v>24</v>
      </c>
      <c r="J117" s="66" t="str">
        <f>IF(J12="","",J12)</f>
        <v>24. 11. 2019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15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28</v>
      </c>
      <c r="D119" s="36"/>
      <c r="E119" s="36"/>
      <c r="F119" s="27" t="str">
        <f>E15</f>
        <v xml:space="preserve"> </v>
      </c>
      <c r="G119" s="36"/>
      <c r="H119" s="36"/>
      <c r="I119" s="117" t="s">
        <v>34</v>
      </c>
      <c r="J119" s="32" t="str">
        <f>E21</f>
        <v>Ing. Martina Hřebřinová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32</v>
      </c>
      <c r="D120" s="36"/>
      <c r="E120" s="36"/>
      <c r="F120" s="27" t="str">
        <f>IF(E18="","",E18)</f>
        <v>Vyplň údaj</v>
      </c>
      <c r="G120" s="36"/>
      <c r="H120" s="36"/>
      <c r="I120" s="117" t="s">
        <v>37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115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75"/>
      <c r="B122" s="176"/>
      <c r="C122" s="177" t="s">
        <v>109</v>
      </c>
      <c r="D122" s="178" t="s">
        <v>64</v>
      </c>
      <c r="E122" s="178" t="s">
        <v>60</v>
      </c>
      <c r="F122" s="178" t="s">
        <v>61</v>
      </c>
      <c r="G122" s="178" t="s">
        <v>110</v>
      </c>
      <c r="H122" s="178" t="s">
        <v>111</v>
      </c>
      <c r="I122" s="179" t="s">
        <v>112</v>
      </c>
      <c r="J122" s="178" t="s">
        <v>98</v>
      </c>
      <c r="K122" s="180" t="s">
        <v>113</v>
      </c>
      <c r="L122" s="181"/>
      <c r="M122" s="75" t="s">
        <v>1</v>
      </c>
      <c r="N122" s="76" t="s">
        <v>43</v>
      </c>
      <c r="O122" s="76" t="s">
        <v>114</v>
      </c>
      <c r="P122" s="76" t="s">
        <v>115</v>
      </c>
      <c r="Q122" s="76" t="s">
        <v>116</v>
      </c>
      <c r="R122" s="76" t="s">
        <v>117</v>
      </c>
      <c r="S122" s="76" t="s">
        <v>118</v>
      </c>
      <c r="T122" s="77" t="s">
        <v>119</v>
      </c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</row>
    <row r="123" spans="1:65" s="2" customFormat="1" ht="22.9" customHeight="1">
      <c r="A123" s="34"/>
      <c r="B123" s="35"/>
      <c r="C123" s="82" t="s">
        <v>120</v>
      </c>
      <c r="D123" s="36"/>
      <c r="E123" s="36"/>
      <c r="F123" s="36"/>
      <c r="G123" s="36"/>
      <c r="H123" s="36"/>
      <c r="I123" s="115"/>
      <c r="J123" s="182">
        <f>BK123</f>
        <v>0</v>
      </c>
      <c r="K123" s="36"/>
      <c r="L123" s="39"/>
      <c r="M123" s="78"/>
      <c r="N123" s="183"/>
      <c r="O123" s="79"/>
      <c r="P123" s="184">
        <f>P124</f>
        <v>0</v>
      </c>
      <c r="Q123" s="79"/>
      <c r="R123" s="184">
        <f>R124</f>
        <v>62.9721350226</v>
      </c>
      <c r="S123" s="79"/>
      <c r="T123" s="185">
        <f>T124</f>
        <v>52.724999999999994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78</v>
      </c>
      <c r="AU123" s="17" t="s">
        <v>100</v>
      </c>
      <c r="BK123" s="186">
        <f>BK124</f>
        <v>0</v>
      </c>
    </row>
    <row r="124" spans="1:65" s="12" customFormat="1" ht="25.9" customHeight="1">
      <c r="B124" s="187"/>
      <c r="C124" s="188"/>
      <c r="D124" s="189" t="s">
        <v>78</v>
      </c>
      <c r="E124" s="190" t="s">
        <v>121</v>
      </c>
      <c r="F124" s="190" t="s">
        <v>122</v>
      </c>
      <c r="G124" s="188"/>
      <c r="H124" s="188"/>
      <c r="I124" s="191"/>
      <c r="J124" s="192">
        <f>BK124</f>
        <v>0</v>
      </c>
      <c r="K124" s="188"/>
      <c r="L124" s="193"/>
      <c r="M124" s="194"/>
      <c r="N124" s="195"/>
      <c r="O124" s="195"/>
      <c r="P124" s="196">
        <f>P125+P188+P200+P217+P245+P256</f>
        <v>0</v>
      </c>
      <c r="Q124" s="195"/>
      <c r="R124" s="196">
        <f>R125+R188+R200+R217+R245+R256</f>
        <v>62.9721350226</v>
      </c>
      <c r="S124" s="195"/>
      <c r="T124" s="197">
        <f>T125+T188+T200+T217+T245+T256</f>
        <v>52.724999999999994</v>
      </c>
      <c r="AR124" s="198" t="s">
        <v>21</v>
      </c>
      <c r="AT124" s="199" t="s">
        <v>78</v>
      </c>
      <c r="AU124" s="199" t="s">
        <v>79</v>
      </c>
      <c r="AY124" s="198" t="s">
        <v>123</v>
      </c>
      <c r="BK124" s="200">
        <f>BK125+BK188+BK200+BK217+BK245+BK256</f>
        <v>0</v>
      </c>
    </row>
    <row r="125" spans="1:65" s="12" customFormat="1" ht="22.9" customHeight="1">
      <c r="B125" s="187"/>
      <c r="C125" s="188"/>
      <c r="D125" s="189" t="s">
        <v>78</v>
      </c>
      <c r="E125" s="201" t="s">
        <v>21</v>
      </c>
      <c r="F125" s="201" t="s">
        <v>124</v>
      </c>
      <c r="G125" s="188"/>
      <c r="H125" s="188"/>
      <c r="I125" s="191"/>
      <c r="J125" s="202">
        <f>BK125</f>
        <v>0</v>
      </c>
      <c r="K125" s="188"/>
      <c r="L125" s="193"/>
      <c r="M125" s="194"/>
      <c r="N125" s="195"/>
      <c r="O125" s="195"/>
      <c r="P125" s="196">
        <f>SUM(P126:P187)</f>
        <v>0</v>
      </c>
      <c r="Q125" s="195"/>
      <c r="R125" s="196">
        <f>SUM(R126:R187)</f>
        <v>38.485410000000002</v>
      </c>
      <c r="S125" s="195"/>
      <c r="T125" s="197">
        <f>SUM(T126:T187)</f>
        <v>46.634999999999998</v>
      </c>
      <c r="AR125" s="198" t="s">
        <v>21</v>
      </c>
      <c r="AT125" s="199" t="s">
        <v>78</v>
      </c>
      <c r="AU125" s="199" t="s">
        <v>21</v>
      </c>
      <c r="AY125" s="198" t="s">
        <v>123</v>
      </c>
      <c r="BK125" s="200">
        <f>SUM(BK126:BK187)</f>
        <v>0</v>
      </c>
    </row>
    <row r="126" spans="1:65" s="2" customFormat="1" ht="21.75" customHeight="1">
      <c r="A126" s="34"/>
      <c r="B126" s="35"/>
      <c r="C126" s="203" t="s">
        <v>21</v>
      </c>
      <c r="D126" s="203" t="s">
        <v>125</v>
      </c>
      <c r="E126" s="204" t="s">
        <v>126</v>
      </c>
      <c r="F126" s="205" t="s">
        <v>127</v>
      </c>
      <c r="G126" s="206" t="s">
        <v>128</v>
      </c>
      <c r="H126" s="207">
        <v>74.3</v>
      </c>
      <c r="I126" s="208"/>
      <c r="J126" s="209">
        <f>ROUND(I126*H126,2)</f>
        <v>0</v>
      </c>
      <c r="K126" s="205" t="s">
        <v>129</v>
      </c>
      <c r="L126" s="39"/>
      <c r="M126" s="210" t="s">
        <v>1</v>
      </c>
      <c r="N126" s="211" t="s">
        <v>44</v>
      </c>
      <c r="O126" s="71"/>
      <c r="P126" s="212">
        <f>O126*H126</f>
        <v>0</v>
      </c>
      <c r="Q126" s="212">
        <v>0</v>
      </c>
      <c r="R126" s="212">
        <f>Q126*H126</f>
        <v>0</v>
      </c>
      <c r="S126" s="212">
        <v>0.57999999999999996</v>
      </c>
      <c r="T126" s="213">
        <f>S126*H126</f>
        <v>43.093999999999994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4" t="s">
        <v>130</v>
      </c>
      <c r="AT126" s="214" t="s">
        <v>125</v>
      </c>
      <c r="AU126" s="214" t="s">
        <v>88</v>
      </c>
      <c r="AY126" s="17" t="s">
        <v>123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7" t="s">
        <v>21</v>
      </c>
      <c r="BK126" s="215">
        <f>ROUND(I126*H126,2)</f>
        <v>0</v>
      </c>
      <c r="BL126" s="17" t="s">
        <v>130</v>
      </c>
      <c r="BM126" s="214" t="s">
        <v>131</v>
      </c>
    </row>
    <row r="127" spans="1:65" s="2" customFormat="1" ht="39">
      <c r="A127" s="34"/>
      <c r="B127" s="35"/>
      <c r="C127" s="36"/>
      <c r="D127" s="216" t="s">
        <v>132</v>
      </c>
      <c r="E127" s="36"/>
      <c r="F127" s="217" t="s">
        <v>133</v>
      </c>
      <c r="G127" s="36"/>
      <c r="H127" s="36"/>
      <c r="I127" s="115"/>
      <c r="J127" s="36"/>
      <c r="K127" s="36"/>
      <c r="L127" s="39"/>
      <c r="M127" s="218"/>
      <c r="N127" s="21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132</v>
      </c>
      <c r="AU127" s="17" t="s">
        <v>88</v>
      </c>
    </row>
    <row r="128" spans="1:65" s="13" customFormat="1" ht="11.25">
      <c r="B128" s="220"/>
      <c r="C128" s="221"/>
      <c r="D128" s="216" t="s">
        <v>134</v>
      </c>
      <c r="E128" s="222" t="s">
        <v>1</v>
      </c>
      <c r="F128" s="223" t="s">
        <v>135</v>
      </c>
      <c r="G128" s="221"/>
      <c r="H128" s="222" t="s">
        <v>1</v>
      </c>
      <c r="I128" s="224"/>
      <c r="J128" s="221"/>
      <c r="K128" s="221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134</v>
      </c>
      <c r="AU128" s="229" t="s">
        <v>88</v>
      </c>
      <c r="AV128" s="13" t="s">
        <v>21</v>
      </c>
      <c r="AW128" s="13" t="s">
        <v>36</v>
      </c>
      <c r="AX128" s="13" t="s">
        <v>79</v>
      </c>
      <c r="AY128" s="229" t="s">
        <v>123</v>
      </c>
    </row>
    <row r="129" spans="1:65" s="14" customFormat="1" ht="11.25">
      <c r="B129" s="230"/>
      <c r="C129" s="231"/>
      <c r="D129" s="216" t="s">
        <v>134</v>
      </c>
      <c r="E129" s="232" t="s">
        <v>1</v>
      </c>
      <c r="F129" s="233" t="s">
        <v>136</v>
      </c>
      <c r="G129" s="231"/>
      <c r="H129" s="234">
        <v>74.3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134</v>
      </c>
      <c r="AU129" s="240" t="s">
        <v>88</v>
      </c>
      <c r="AV129" s="14" t="s">
        <v>88</v>
      </c>
      <c r="AW129" s="14" t="s">
        <v>36</v>
      </c>
      <c r="AX129" s="14" t="s">
        <v>21</v>
      </c>
      <c r="AY129" s="240" t="s">
        <v>123</v>
      </c>
    </row>
    <row r="130" spans="1:65" s="2" customFormat="1" ht="21.75" customHeight="1">
      <c r="A130" s="34"/>
      <c r="B130" s="35"/>
      <c r="C130" s="203" t="s">
        <v>88</v>
      </c>
      <c r="D130" s="203" t="s">
        <v>125</v>
      </c>
      <c r="E130" s="204" t="s">
        <v>137</v>
      </c>
      <c r="F130" s="205" t="s">
        <v>138</v>
      </c>
      <c r="G130" s="206" t="s">
        <v>128</v>
      </c>
      <c r="H130" s="207">
        <v>13.3</v>
      </c>
      <c r="I130" s="208"/>
      <c r="J130" s="209">
        <f>ROUND(I130*H130,2)</f>
        <v>0</v>
      </c>
      <c r="K130" s="205" t="s">
        <v>129</v>
      </c>
      <c r="L130" s="39"/>
      <c r="M130" s="210" t="s">
        <v>1</v>
      </c>
      <c r="N130" s="211" t="s">
        <v>44</v>
      </c>
      <c r="O130" s="71"/>
      <c r="P130" s="212">
        <f>O130*H130</f>
        <v>0</v>
      </c>
      <c r="Q130" s="212">
        <v>0</v>
      </c>
      <c r="R130" s="212">
        <f>Q130*H130</f>
        <v>0</v>
      </c>
      <c r="S130" s="212">
        <v>0.22</v>
      </c>
      <c r="T130" s="213">
        <f>S130*H130</f>
        <v>2.9260000000000002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4" t="s">
        <v>130</v>
      </c>
      <c r="AT130" s="214" t="s">
        <v>125</v>
      </c>
      <c r="AU130" s="214" t="s">
        <v>88</v>
      </c>
      <c r="AY130" s="17" t="s">
        <v>123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7" t="s">
        <v>21</v>
      </c>
      <c r="BK130" s="215">
        <f>ROUND(I130*H130,2)</f>
        <v>0</v>
      </c>
      <c r="BL130" s="17" t="s">
        <v>130</v>
      </c>
      <c r="BM130" s="214" t="s">
        <v>139</v>
      </c>
    </row>
    <row r="131" spans="1:65" s="2" customFormat="1" ht="39">
      <c r="A131" s="34"/>
      <c r="B131" s="35"/>
      <c r="C131" s="36"/>
      <c r="D131" s="216" t="s">
        <v>132</v>
      </c>
      <c r="E131" s="36"/>
      <c r="F131" s="217" t="s">
        <v>140</v>
      </c>
      <c r="G131" s="36"/>
      <c r="H131" s="36"/>
      <c r="I131" s="115"/>
      <c r="J131" s="36"/>
      <c r="K131" s="36"/>
      <c r="L131" s="39"/>
      <c r="M131" s="218"/>
      <c r="N131" s="219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132</v>
      </c>
      <c r="AU131" s="17" t="s">
        <v>88</v>
      </c>
    </row>
    <row r="132" spans="1:65" s="13" customFormat="1" ht="11.25">
      <c r="B132" s="220"/>
      <c r="C132" s="221"/>
      <c r="D132" s="216" t="s">
        <v>134</v>
      </c>
      <c r="E132" s="222" t="s">
        <v>1</v>
      </c>
      <c r="F132" s="223" t="s">
        <v>141</v>
      </c>
      <c r="G132" s="221"/>
      <c r="H132" s="222" t="s">
        <v>1</v>
      </c>
      <c r="I132" s="224"/>
      <c r="J132" s="221"/>
      <c r="K132" s="221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134</v>
      </c>
      <c r="AU132" s="229" t="s">
        <v>88</v>
      </c>
      <c r="AV132" s="13" t="s">
        <v>21</v>
      </c>
      <c r="AW132" s="13" t="s">
        <v>36</v>
      </c>
      <c r="AX132" s="13" t="s">
        <v>79</v>
      </c>
      <c r="AY132" s="229" t="s">
        <v>123</v>
      </c>
    </row>
    <row r="133" spans="1:65" s="14" customFormat="1" ht="11.25">
      <c r="B133" s="230"/>
      <c r="C133" s="231"/>
      <c r="D133" s="216" t="s">
        <v>134</v>
      </c>
      <c r="E133" s="232" t="s">
        <v>1</v>
      </c>
      <c r="F133" s="233" t="s">
        <v>142</v>
      </c>
      <c r="G133" s="231"/>
      <c r="H133" s="234">
        <v>13.3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134</v>
      </c>
      <c r="AU133" s="240" t="s">
        <v>88</v>
      </c>
      <c r="AV133" s="14" t="s">
        <v>88</v>
      </c>
      <c r="AW133" s="14" t="s">
        <v>36</v>
      </c>
      <c r="AX133" s="14" t="s">
        <v>21</v>
      </c>
      <c r="AY133" s="240" t="s">
        <v>123</v>
      </c>
    </row>
    <row r="134" spans="1:65" s="2" customFormat="1" ht="16.5" customHeight="1">
      <c r="A134" s="34"/>
      <c r="B134" s="35"/>
      <c r="C134" s="203" t="s">
        <v>143</v>
      </c>
      <c r="D134" s="203" t="s">
        <v>125</v>
      </c>
      <c r="E134" s="204" t="s">
        <v>144</v>
      </c>
      <c r="F134" s="205" t="s">
        <v>145</v>
      </c>
      <c r="G134" s="206" t="s">
        <v>146</v>
      </c>
      <c r="H134" s="207">
        <v>3</v>
      </c>
      <c r="I134" s="208"/>
      <c r="J134" s="209">
        <f>ROUND(I134*H134,2)</f>
        <v>0</v>
      </c>
      <c r="K134" s="205" t="s">
        <v>129</v>
      </c>
      <c r="L134" s="39"/>
      <c r="M134" s="210" t="s">
        <v>1</v>
      </c>
      <c r="N134" s="211" t="s">
        <v>44</v>
      </c>
      <c r="O134" s="71"/>
      <c r="P134" s="212">
        <f>O134*H134</f>
        <v>0</v>
      </c>
      <c r="Q134" s="212">
        <v>0</v>
      </c>
      <c r="R134" s="212">
        <f>Q134*H134</f>
        <v>0</v>
      </c>
      <c r="S134" s="212">
        <v>0.20499999999999999</v>
      </c>
      <c r="T134" s="213">
        <f>S134*H134</f>
        <v>0.61499999999999999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4" t="s">
        <v>130</v>
      </c>
      <c r="AT134" s="214" t="s">
        <v>125</v>
      </c>
      <c r="AU134" s="214" t="s">
        <v>88</v>
      </c>
      <c r="AY134" s="17" t="s">
        <v>123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7" t="s">
        <v>21</v>
      </c>
      <c r="BK134" s="215">
        <f>ROUND(I134*H134,2)</f>
        <v>0</v>
      </c>
      <c r="BL134" s="17" t="s">
        <v>130</v>
      </c>
      <c r="BM134" s="214" t="s">
        <v>147</v>
      </c>
    </row>
    <row r="135" spans="1:65" s="2" customFormat="1" ht="29.25">
      <c r="A135" s="34"/>
      <c r="B135" s="35"/>
      <c r="C135" s="36"/>
      <c r="D135" s="216" t="s">
        <v>132</v>
      </c>
      <c r="E135" s="36"/>
      <c r="F135" s="217" t="s">
        <v>148</v>
      </c>
      <c r="G135" s="36"/>
      <c r="H135" s="36"/>
      <c r="I135" s="115"/>
      <c r="J135" s="36"/>
      <c r="K135" s="36"/>
      <c r="L135" s="39"/>
      <c r="M135" s="218"/>
      <c r="N135" s="219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132</v>
      </c>
      <c r="AU135" s="17" t="s">
        <v>88</v>
      </c>
    </row>
    <row r="136" spans="1:65" s="13" customFormat="1" ht="11.25">
      <c r="B136" s="220"/>
      <c r="C136" s="221"/>
      <c r="D136" s="216" t="s">
        <v>134</v>
      </c>
      <c r="E136" s="222" t="s">
        <v>1</v>
      </c>
      <c r="F136" s="223" t="s">
        <v>149</v>
      </c>
      <c r="G136" s="221"/>
      <c r="H136" s="222" t="s">
        <v>1</v>
      </c>
      <c r="I136" s="224"/>
      <c r="J136" s="221"/>
      <c r="K136" s="221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134</v>
      </c>
      <c r="AU136" s="229" t="s">
        <v>88</v>
      </c>
      <c r="AV136" s="13" t="s">
        <v>21</v>
      </c>
      <c r="AW136" s="13" t="s">
        <v>36</v>
      </c>
      <c r="AX136" s="13" t="s">
        <v>79</v>
      </c>
      <c r="AY136" s="229" t="s">
        <v>123</v>
      </c>
    </row>
    <row r="137" spans="1:65" s="14" customFormat="1" ht="11.25">
      <c r="B137" s="230"/>
      <c r="C137" s="231"/>
      <c r="D137" s="216" t="s">
        <v>134</v>
      </c>
      <c r="E137" s="232" t="s">
        <v>1</v>
      </c>
      <c r="F137" s="233" t="s">
        <v>150</v>
      </c>
      <c r="G137" s="231"/>
      <c r="H137" s="234">
        <v>3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134</v>
      </c>
      <c r="AU137" s="240" t="s">
        <v>88</v>
      </c>
      <c r="AV137" s="14" t="s">
        <v>88</v>
      </c>
      <c r="AW137" s="14" t="s">
        <v>36</v>
      </c>
      <c r="AX137" s="14" t="s">
        <v>21</v>
      </c>
      <c r="AY137" s="240" t="s">
        <v>123</v>
      </c>
    </row>
    <row r="138" spans="1:65" s="2" customFormat="1" ht="21.75" customHeight="1">
      <c r="A138" s="34"/>
      <c r="B138" s="35"/>
      <c r="C138" s="203" t="s">
        <v>130</v>
      </c>
      <c r="D138" s="203" t="s">
        <v>125</v>
      </c>
      <c r="E138" s="204" t="s">
        <v>151</v>
      </c>
      <c r="F138" s="205" t="s">
        <v>152</v>
      </c>
      <c r="G138" s="206" t="s">
        <v>153</v>
      </c>
      <c r="H138" s="207">
        <v>8.5440000000000005</v>
      </c>
      <c r="I138" s="208"/>
      <c r="J138" s="209">
        <f>ROUND(I138*H138,2)</f>
        <v>0</v>
      </c>
      <c r="K138" s="205" t="s">
        <v>129</v>
      </c>
      <c r="L138" s="39"/>
      <c r="M138" s="210" t="s">
        <v>1</v>
      </c>
      <c r="N138" s="211" t="s">
        <v>44</v>
      </c>
      <c r="O138" s="71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4" t="s">
        <v>130</v>
      </c>
      <c r="AT138" s="214" t="s">
        <v>125</v>
      </c>
      <c r="AU138" s="214" t="s">
        <v>88</v>
      </c>
      <c r="AY138" s="17" t="s">
        <v>123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7" t="s">
        <v>21</v>
      </c>
      <c r="BK138" s="215">
        <f>ROUND(I138*H138,2)</f>
        <v>0</v>
      </c>
      <c r="BL138" s="17" t="s">
        <v>130</v>
      </c>
      <c r="BM138" s="214" t="s">
        <v>154</v>
      </c>
    </row>
    <row r="139" spans="1:65" s="2" customFormat="1" ht="29.25">
      <c r="A139" s="34"/>
      <c r="B139" s="35"/>
      <c r="C139" s="36"/>
      <c r="D139" s="216" t="s">
        <v>132</v>
      </c>
      <c r="E139" s="36"/>
      <c r="F139" s="217" t="s">
        <v>155</v>
      </c>
      <c r="G139" s="36"/>
      <c r="H139" s="36"/>
      <c r="I139" s="115"/>
      <c r="J139" s="36"/>
      <c r="K139" s="36"/>
      <c r="L139" s="39"/>
      <c r="M139" s="218"/>
      <c r="N139" s="21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132</v>
      </c>
      <c r="AU139" s="17" t="s">
        <v>88</v>
      </c>
    </row>
    <row r="140" spans="1:65" s="13" customFormat="1" ht="11.25">
      <c r="B140" s="220"/>
      <c r="C140" s="221"/>
      <c r="D140" s="216" t="s">
        <v>134</v>
      </c>
      <c r="E140" s="222" t="s">
        <v>1</v>
      </c>
      <c r="F140" s="223" t="s">
        <v>156</v>
      </c>
      <c r="G140" s="221"/>
      <c r="H140" s="222" t="s">
        <v>1</v>
      </c>
      <c r="I140" s="224"/>
      <c r="J140" s="221"/>
      <c r="K140" s="221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134</v>
      </c>
      <c r="AU140" s="229" t="s">
        <v>88</v>
      </c>
      <c r="AV140" s="13" t="s">
        <v>21</v>
      </c>
      <c r="AW140" s="13" t="s">
        <v>36</v>
      </c>
      <c r="AX140" s="13" t="s">
        <v>79</v>
      </c>
      <c r="AY140" s="229" t="s">
        <v>123</v>
      </c>
    </row>
    <row r="141" spans="1:65" s="14" customFormat="1" ht="11.25">
      <c r="B141" s="230"/>
      <c r="C141" s="231"/>
      <c r="D141" s="216" t="s">
        <v>134</v>
      </c>
      <c r="E141" s="232" t="s">
        <v>1</v>
      </c>
      <c r="F141" s="233" t="s">
        <v>157</v>
      </c>
      <c r="G141" s="231"/>
      <c r="H141" s="234">
        <v>8.5440000000000005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134</v>
      </c>
      <c r="AU141" s="240" t="s">
        <v>88</v>
      </c>
      <c r="AV141" s="14" t="s">
        <v>88</v>
      </c>
      <c r="AW141" s="14" t="s">
        <v>36</v>
      </c>
      <c r="AX141" s="14" t="s">
        <v>21</v>
      </c>
      <c r="AY141" s="240" t="s">
        <v>123</v>
      </c>
    </row>
    <row r="142" spans="1:65" s="2" customFormat="1" ht="21.75" customHeight="1">
      <c r="A142" s="34"/>
      <c r="B142" s="35"/>
      <c r="C142" s="203" t="s">
        <v>158</v>
      </c>
      <c r="D142" s="203" t="s">
        <v>125</v>
      </c>
      <c r="E142" s="204" t="s">
        <v>159</v>
      </c>
      <c r="F142" s="205" t="s">
        <v>160</v>
      </c>
      <c r="G142" s="206" t="s">
        <v>153</v>
      </c>
      <c r="H142" s="207">
        <v>8.5440000000000005</v>
      </c>
      <c r="I142" s="208"/>
      <c r="J142" s="209">
        <f>ROUND(I142*H142,2)</f>
        <v>0</v>
      </c>
      <c r="K142" s="205" t="s">
        <v>129</v>
      </c>
      <c r="L142" s="39"/>
      <c r="M142" s="210" t="s">
        <v>1</v>
      </c>
      <c r="N142" s="211" t="s">
        <v>44</v>
      </c>
      <c r="O142" s="71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4" t="s">
        <v>130</v>
      </c>
      <c r="AT142" s="214" t="s">
        <v>125</v>
      </c>
      <c r="AU142" s="214" t="s">
        <v>88</v>
      </c>
      <c r="AY142" s="17" t="s">
        <v>123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7" t="s">
        <v>21</v>
      </c>
      <c r="BK142" s="215">
        <f>ROUND(I142*H142,2)</f>
        <v>0</v>
      </c>
      <c r="BL142" s="17" t="s">
        <v>130</v>
      </c>
      <c r="BM142" s="214" t="s">
        <v>161</v>
      </c>
    </row>
    <row r="143" spans="1:65" s="2" customFormat="1" ht="29.25">
      <c r="A143" s="34"/>
      <c r="B143" s="35"/>
      <c r="C143" s="36"/>
      <c r="D143" s="216" t="s">
        <v>132</v>
      </c>
      <c r="E143" s="36"/>
      <c r="F143" s="217" t="s">
        <v>162</v>
      </c>
      <c r="G143" s="36"/>
      <c r="H143" s="36"/>
      <c r="I143" s="115"/>
      <c r="J143" s="36"/>
      <c r="K143" s="36"/>
      <c r="L143" s="39"/>
      <c r="M143" s="218"/>
      <c r="N143" s="219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132</v>
      </c>
      <c r="AU143" s="17" t="s">
        <v>88</v>
      </c>
    </row>
    <row r="144" spans="1:65" s="13" customFormat="1" ht="11.25">
      <c r="B144" s="220"/>
      <c r="C144" s="221"/>
      <c r="D144" s="216" t="s">
        <v>134</v>
      </c>
      <c r="E144" s="222" t="s">
        <v>1</v>
      </c>
      <c r="F144" s="223" t="s">
        <v>163</v>
      </c>
      <c r="G144" s="221"/>
      <c r="H144" s="222" t="s">
        <v>1</v>
      </c>
      <c r="I144" s="224"/>
      <c r="J144" s="221"/>
      <c r="K144" s="221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134</v>
      </c>
      <c r="AU144" s="229" t="s">
        <v>88</v>
      </c>
      <c r="AV144" s="13" t="s">
        <v>21</v>
      </c>
      <c r="AW144" s="13" t="s">
        <v>36</v>
      </c>
      <c r="AX144" s="13" t="s">
        <v>79</v>
      </c>
      <c r="AY144" s="229" t="s">
        <v>123</v>
      </c>
    </row>
    <row r="145" spans="1:65" s="14" customFormat="1" ht="11.25">
      <c r="B145" s="230"/>
      <c r="C145" s="231"/>
      <c r="D145" s="216" t="s">
        <v>134</v>
      </c>
      <c r="E145" s="232" t="s">
        <v>1</v>
      </c>
      <c r="F145" s="233" t="s">
        <v>164</v>
      </c>
      <c r="G145" s="231"/>
      <c r="H145" s="234">
        <v>8.5440000000000005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134</v>
      </c>
      <c r="AU145" s="240" t="s">
        <v>88</v>
      </c>
      <c r="AV145" s="14" t="s">
        <v>88</v>
      </c>
      <c r="AW145" s="14" t="s">
        <v>36</v>
      </c>
      <c r="AX145" s="14" t="s">
        <v>21</v>
      </c>
      <c r="AY145" s="240" t="s">
        <v>123</v>
      </c>
    </row>
    <row r="146" spans="1:65" s="2" customFormat="1" ht="21.75" customHeight="1">
      <c r="A146" s="34"/>
      <c r="B146" s="35"/>
      <c r="C146" s="203" t="s">
        <v>165</v>
      </c>
      <c r="D146" s="203" t="s">
        <v>125</v>
      </c>
      <c r="E146" s="204" t="s">
        <v>166</v>
      </c>
      <c r="F146" s="205" t="s">
        <v>167</v>
      </c>
      <c r="G146" s="206" t="s">
        <v>153</v>
      </c>
      <c r="H146" s="207">
        <v>8.5440000000000005</v>
      </c>
      <c r="I146" s="208"/>
      <c r="J146" s="209">
        <f>ROUND(I146*H146,2)</f>
        <v>0</v>
      </c>
      <c r="K146" s="205" t="s">
        <v>1</v>
      </c>
      <c r="L146" s="39"/>
      <c r="M146" s="210" t="s">
        <v>1</v>
      </c>
      <c r="N146" s="211" t="s">
        <v>44</v>
      </c>
      <c r="O146" s="71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4" t="s">
        <v>130</v>
      </c>
      <c r="AT146" s="214" t="s">
        <v>125</v>
      </c>
      <c r="AU146" s="214" t="s">
        <v>88</v>
      </c>
      <c r="AY146" s="17" t="s">
        <v>123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7" t="s">
        <v>21</v>
      </c>
      <c r="BK146" s="215">
        <f>ROUND(I146*H146,2)</f>
        <v>0</v>
      </c>
      <c r="BL146" s="17" t="s">
        <v>130</v>
      </c>
      <c r="BM146" s="214" t="s">
        <v>168</v>
      </c>
    </row>
    <row r="147" spans="1:65" s="2" customFormat="1" ht="19.5">
      <c r="A147" s="34"/>
      <c r="B147" s="35"/>
      <c r="C147" s="36"/>
      <c r="D147" s="216" t="s">
        <v>132</v>
      </c>
      <c r="E147" s="36"/>
      <c r="F147" s="217" t="s">
        <v>169</v>
      </c>
      <c r="G147" s="36"/>
      <c r="H147" s="36"/>
      <c r="I147" s="115"/>
      <c r="J147" s="36"/>
      <c r="K147" s="36"/>
      <c r="L147" s="39"/>
      <c r="M147" s="218"/>
      <c r="N147" s="219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132</v>
      </c>
      <c r="AU147" s="17" t="s">
        <v>88</v>
      </c>
    </row>
    <row r="148" spans="1:65" s="14" customFormat="1" ht="11.25">
      <c r="B148" s="230"/>
      <c r="C148" s="231"/>
      <c r="D148" s="216" t="s">
        <v>134</v>
      </c>
      <c r="E148" s="232" t="s">
        <v>1</v>
      </c>
      <c r="F148" s="233" t="s">
        <v>170</v>
      </c>
      <c r="G148" s="231"/>
      <c r="H148" s="234">
        <v>8.5440000000000005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134</v>
      </c>
      <c r="AU148" s="240" t="s">
        <v>88</v>
      </c>
      <c r="AV148" s="14" t="s">
        <v>88</v>
      </c>
      <c r="AW148" s="14" t="s">
        <v>36</v>
      </c>
      <c r="AX148" s="14" t="s">
        <v>79</v>
      </c>
      <c r="AY148" s="240" t="s">
        <v>123</v>
      </c>
    </row>
    <row r="149" spans="1:65" s="15" customFormat="1" ht="11.25">
      <c r="B149" s="241"/>
      <c r="C149" s="242"/>
      <c r="D149" s="216" t="s">
        <v>134</v>
      </c>
      <c r="E149" s="243" t="s">
        <v>1</v>
      </c>
      <c r="F149" s="244" t="s">
        <v>171</v>
      </c>
      <c r="G149" s="242"/>
      <c r="H149" s="245">
        <v>8.5440000000000005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134</v>
      </c>
      <c r="AU149" s="251" t="s">
        <v>88</v>
      </c>
      <c r="AV149" s="15" t="s">
        <v>130</v>
      </c>
      <c r="AW149" s="15" t="s">
        <v>36</v>
      </c>
      <c r="AX149" s="15" t="s">
        <v>21</v>
      </c>
      <c r="AY149" s="251" t="s">
        <v>123</v>
      </c>
    </row>
    <row r="150" spans="1:65" s="2" customFormat="1" ht="16.5" customHeight="1">
      <c r="A150" s="34"/>
      <c r="B150" s="35"/>
      <c r="C150" s="203" t="s">
        <v>172</v>
      </c>
      <c r="D150" s="203" t="s">
        <v>125</v>
      </c>
      <c r="E150" s="204" t="s">
        <v>173</v>
      </c>
      <c r="F150" s="205" t="s">
        <v>174</v>
      </c>
      <c r="G150" s="206" t="s">
        <v>153</v>
      </c>
      <c r="H150" s="207">
        <v>8.5440000000000005</v>
      </c>
      <c r="I150" s="208"/>
      <c r="J150" s="209">
        <f>ROUND(I150*H150,2)</f>
        <v>0</v>
      </c>
      <c r="K150" s="205" t="s">
        <v>129</v>
      </c>
      <c r="L150" s="39"/>
      <c r="M150" s="210" t="s">
        <v>1</v>
      </c>
      <c r="N150" s="211" t="s">
        <v>44</v>
      </c>
      <c r="O150" s="71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4" t="s">
        <v>130</v>
      </c>
      <c r="AT150" s="214" t="s">
        <v>125</v>
      </c>
      <c r="AU150" s="214" t="s">
        <v>88</v>
      </c>
      <c r="AY150" s="17" t="s">
        <v>123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7" t="s">
        <v>21</v>
      </c>
      <c r="BK150" s="215">
        <f>ROUND(I150*H150,2)</f>
        <v>0</v>
      </c>
      <c r="BL150" s="17" t="s">
        <v>130</v>
      </c>
      <c r="BM150" s="214" t="s">
        <v>175</v>
      </c>
    </row>
    <row r="151" spans="1:65" s="2" customFormat="1" ht="19.5">
      <c r="A151" s="34"/>
      <c r="B151" s="35"/>
      <c r="C151" s="36"/>
      <c r="D151" s="216" t="s">
        <v>132</v>
      </c>
      <c r="E151" s="36"/>
      <c r="F151" s="217" t="s">
        <v>176</v>
      </c>
      <c r="G151" s="36"/>
      <c r="H151" s="36"/>
      <c r="I151" s="115"/>
      <c r="J151" s="36"/>
      <c r="K151" s="36"/>
      <c r="L151" s="39"/>
      <c r="M151" s="218"/>
      <c r="N151" s="21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132</v>
      </c>
      <c r="AU151" s="17" t="s">
        <v>88</v>
      </c>
    </row>
    <row r="152" spans="1:65" s="14" customFormat="1" ht="11.25">
      <c r="B152" s="230"/>
      <c r="C152" s="231"/>
      <c r="D152" s="216" t="s">
        <v>134</v>
      </c>
      <c r="E152" s="232" t="s">
        <v>1</v>
      </c>
      <c r="F152" s="233" t="s">
        <v>170</v>
      </c>
      <c r="G152" s="231"/>
      <c r="H152" s="234">
        <v>8.5440000000000005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134</v>
      </c>
      <c r="AU152" s="240" t="s">
        <v>88</v>
      </c>
      <c r="AV152" s="14" t="s">
        <v>88</v>
      </c>
      <c r="AW152" s="14" t="s">
        <v>36</v>
      </c>
      <c r="AX152" s="14" t="s">
        <v>79</v>
      </c>
      <c r="AY152" s="240" t="s">
        <v>123</v>
      </c>
    </row>
    <row r="153" spans="1:65" s="15" customFormat="1" ht="11.25">
      <c r="B153" s="241"/>
      <c r="C153" s="242"/>
      <c r="D153" s="216" t="s">
        <v>134</v>
      </c>
      <c r="E153" s="243" t="s">
        <v>1</v>
      </c>
      <c r="F153" s="244" t="s">
        <v>171</v>
      </c>
      <c r="G153" s="242"/>
      <c r="H153" s="245">
        <v>8.5440000000000005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134</v>
      </c>
      <c r="AU153" s="251" t="s">
        <v>88</v>
      </c>
      <c r="AV153" s="15" t="s">
        <v>130</v>
      </c>
      <c r="AW153" s="15" t="s">
        <v>36</v>
      </c>
      <c r="AX153" s="15" t="s">
        <v>21</v>
      </c>
      <c r="AY153" s="251" t="s">
        <v>123</v>
      </c>
    </row>
    <row r="154" spans="1:65" s="2" customFormat="1" ht="21.75" customHeight="1">
      <c r="A154" s="34"/>
      <c r="B154" s="35"/>
      <c r="C154" s="203" t="s">
        <v>177</v>
      </c>
      <c r="D154" s="203" t="s">
        <v>125</v>
      </c>
      <c r="E154" s="204" t="s">
        <v>178</v>
      </c>
      <c r="F154" s="205" t="s">
        <v>179</v>
      </c>
      <c r="G154" s="206" t="s">
        <v>153</v>
      </c>
      <c r="H154" s="207">
        <v>5.4</v>
      </c>
      <c r="I154" s="208"/>
      <c r="J154" s="209">
        <f>ROUND(I154*H154,2)</f>
        <v>0</v>
      </c>
      <c r="K154" s="205" t="s">
        <v>129</v>
      </c>
      <c r="L154" s="39"/>
      <c r="M154" s="210" t="s">
        <v>1</v>
      </c>
      <c r="N154" s="211" t="s">
        <v>44</v>
      </c>
      <c r="O154" s="71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4" t="s">
        <v>130</v>
      </c>
      <c r="AT154" s="214" t="s">
        <v>125</v>
      </c>
      <c r="AU154" s="214" t="s">
        <v>88</v>
      </c>
      <c r="AY154" s="17" t="s">
        <v>123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7" t="s">
        <v>21</v>
      </c>
      <c r="BK154" s="215">
        <f>ROUND(I154*H154,2)</f>
        <v>0</v>
      </c>
      <c r="BL154" s="17" t="s">
        <v>130</v>
      </c>
      <c r="BM154" s="214" t="s">
        <v>180</v>
      </c>
    </row>
    <row r="155" spans="1:65" s="2" customFormat="1" ht="39">
      <c r="A155" s="34"/>
      <c r="B155" s="35"/>
      <c r="C155" s="36"/>
      <c r="D155" s="216" t="s">
        <v>132</v>
      </c>
      <c r="E155" s="36"/>
      <c r="F155" s="217" t="s">
        <v>181</v>
      </c>
      <c r="G155" s="36"/>
      <c r="H155" s="36"/>
      <c r="I155" s="115"/>
      <c r="J155" s="36"/>
      <c r="K155" s="36"/>
      <c r="L155" s="39"/>
      <c r="M155" s="218"/>
      <c r="N155" s="21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132</v>
      </c>
      <c r="AU155" s="17" t="s">
        <v>88</v>
      </c>
    </row>
    <row r="156" spans="1:65" s="13" customFormat="1" ht="11.25">
      <c r="B156" s="220"/>
      <c r="C156" s="221"/>
      <c r="D156" s="216" t="s">
        <v>134</v>
      </c>
      <c r="E156" s="222" t="s">
        <v>1</v>
      </c>
      <c r="F156" s="223" t="s">
        <v>182</v>
      </c>
      <c r="G156" s="221"/>
      <c r="H156" s="222" t="s">
        <v>1</v>
      </c>
      <c r="I156" s="224"/>
      <c r="J156" s="221"/>
      <c r="K156" s="221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134</v>
      </c>
      <c r="AU156" s="229" t="s">
        <v>88</v>
      </c>
      <c r="AV156" s="13" t="s">
        <v>21</v>
      </c>
      <c r="AW156" s="13" t="s">
        <v>36</v>
      </c>
      <c r="AX156" s="13" t="s">
        <v>79</v>
      </c>
      <c r="AY156" s="229" t="s">
        <v>123</v>
      </c>
    </row>
    <row r="157" spans="1:65" s="14" customFormat="1" ht="11.25">
      <c r="B157" s="230"/>
      <c r="C157" s="231"/>
      <c r="D157" s="216" t="s">
        <v>134</v>
      </c>
      <c r="E157" s="232" t="s">
        <v>1</v>
      </c>
      <c r="F157" s="233" t="s">
        <v>183</v>
      </c>
      <c r="G157" s="231"/>
      <c r="H157" s="234">
        <v>5.4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134</v>
      </c>
      <c r="AU157" s="240" t="s">
        <v>88</v>
      </c>
      <c r="AV157" s="14" t="s">
        <v>88</v>
      </c>
      <c r="AW157" s="14" t="s">
        <v>36</v>
      </c>
      <c r="AX157" s="14" t="s">
        <v>21</v>
      </c>
      <c r="AY157" s="240" t="s">
        <v>123</v>
      </c>
    </row>
    <row r="158" spans="1:65" s="2" customFormat="1" ht="21.75" customHeight="1">
      <c r="A158" s="34"/>
      <c r="B158" s="35"/>
      <c r="C158" s="252" t="s">
        <v>184</v>
      </c>
      <c r="D158" s="252" t="s">
        <v>185</v>
      </c>
      <c r="E158" s="253" t="s">
        <v>186</v>
      </c>
      <c r="F158" s="254" t="s">
        <v>187</v>
      </c>
      <c r="G158" s="255" t="s">
        <v>188</v>
      </c>
      <c r="H158" s="256">
        <v>9.7200000000000006</v>
      </c>
      <c r="I158" s="257"/>
      <c r="J158" s="258">
        <f>ROUND(I158*H158,2)</f>
        <v>0</v>
      </c>
      <c r="K158" s="254" t="s">
        <v>129</v>
      </c>
      <c r="L158" s="259"/>
      <c r="M158" s="260" t="s">
        <v>1</v>
      </c>
      <c r="N158" s="261" t="s">
        <v>44</v>
      </c>
      <c r="O158" s="71"/>
      <c r="P158" s="212">
        <f>O158*H158</f>
        <v>0</v>
      </c>
      <c r="Q158" s="212">
        <v>1</v>
      </c>
      <c r="R158" s="212">
        <f>Q158*H158</f>
        <v>9.7200000000000006</v>
      </c>
      <c r="S158" s="212">
        <v>0</v>
      </c>
      <c r="T158" s="21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4" t="s">
        <v>177</v>
      </c>
      <c r="AT158" s="214" t="s">
        <v>185</v>
      </c>
      <c r="AU158" s="214" t="s">
        <v>88</v>
      </c>
      <c r="AY158" s="17" t="s">
        <v>123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7" t="s">
        <v>21</v>
      </c>
      <c r="BK158" s="215">
        <f>ROUND(I158*H158,2)</f>
        <v>0</v>
      </c>
      <c r="BL158" s="17" t="s">
        <v>130</v>
      </c>
      <c r="BM158" s="214" t="s">
        <v>189</v>
      </c>
    </row>
    <row r="159" spans="1:65" s="2" customFormat="1" ht="11.25">
      <c r="A159" s="34"/>
      <c r="B159" s="35"/>
      <c r="C159" s="36"/>
      <c r="D159" s="216" t="s">
        <v>132</v>
      </c>
      <c r="E159" s="36"/>
      <c r="F159" s="217" t="s">
        <v>190</v>
      </c>
      <c r="G159" s="36"/>
      <c r="H159" s="36"/>
      <c r="I159" s="115"/>
      <c r="J159" s="36"/>
      <c r="K159" s="36"/>
      <c r="L159" s="39"/>
      <c r="M159" s="218"/>
      <c r="N159" s="219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132</v>
      </c>
      <c r="AU159" s="17" t="s">
        <v>88</v>
      </c>
    </row>
    <row r="160" spans="1:65" s="14" customFormat="1" ht="11.25">
      <c r="B160" s="230"/>
      <c r="C160" s="231"/>
      <c r="D160" s="216" t="s">
        <v>134</v>
      </c>
      <c r="E160" s="232" t="s">
        <v>1</v>
      </c>
      <c r="F160" s="233" t="s">
        <v>191</v>
      </c>
      <c r="G160" s="231"/>
      <c r="H160" s="234">
        <v>9.7200000000000006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134</v>
      </c>
      <c r="AU160" s="240" t="s">
        <v>88</v>
      </c>
      <c r="AV160" s="14" t="s">
        <v>88</v>
      </c>
      <c r="AW160" s="14" t="s">
        <v>36</v>
      </c>
      <c r="AX160" s="14" t="s">
        <v>21</v>
      </c>
      <c r="AY160" s="240" t="s">
        <v>123</v>
      </c>
    </row>
    <row r="161" spans="1:65" s="2" customFormat="1" ht="16.5" customHeight="1">
      <c r="A161" s="34"/>
      <c r="B161" s="35"/>
      <c r="C161" s="203" t="s">
        <v>26</v>
      </c>
      <c r="D161" s="203" t="s">
        <v>125</v>
      </c>
      <c r="E161" s="204" t="s">
        <v>192</v>
      </c>
      <c r="F161" s="205" t="s">
        <v>193</v>
      </c>
      <c r="G161" s="206" t="s">
        <v>153</v>
      </c>
      <c r="H161" s="207">
        <v>8.5440000000000005</v>
      </c>
      <c r="I161" s="208"/>
      <c r="J161" s="209">
        <f>ROUND(I161*H161,2)</f>
        <v>0</v>
      </c>
      <c r="K161" s="205" t="s">
        <v>129</v>
      </c>
      <c r="L161" s="39"/>
      <c r="M161" s="210" t="s">
        <v>1</v>
      </c>
      <c r="N161" s="211" t="s">
        <v>44</v>
      </c>
      <c r="O161" s="71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4" t="s">
        <v>130</v>
      </c>
      <c r="AT161" s="214" t="s">
        <v>125</v>
      </c>
      <c r="AU161" s="214" t="s">
        <v>88</v>
      </c>
      <c r="AY161" s="17" t="s">
        <v>123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7" t="s">
        <v>21</v>
      </c>
      <c r="BK161" s="215">
        <f>ROUND(I161*H161,2)</f>
        <v>0</v>
      </c>
      <c r="BL161" s="17" t="s">
        <v>130</v>
      </c>
      <c r="BM161" s="214" t="s">
        <v>194</v>
      </c>
    </row>
    <row r="162" spans="1:65" s="2" customFormat="1" ht="11.25">
      <c r="A162" s="34"/>
      <c r="B162" s="35"/>
      <c r="C162" s="36"/>
      <c r="D162" s="216" t="s">
        <v>132</v>
      </c>
      <c r="E162" s="36"/>
      <c r="F162" s="217" t="s">
        <v>193</v>
      </c>
      <c r="G162" s="36"/>
      <c r="H162" s="36"/>
      <c r="I162" s="115"/>
      <c r="J162" s="36"/>
      <c r="K162" s="36"/>
      <c r="L162" s="39"/>
      <c r="M162" s="218"/>
      <c r="N162" s="219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132</v>
      </c>
      <c r="AU162" s="17" t="s">
        <v>88</v>
      </c>
    </row>
    <row r="163" spans="1:65" s="14" customFormat="1" ht="11.25">
      <c r="B163" s="230"/>
      <c r="C163" s="231"/>
      <c r="D163" s="216" t="s">
        <v>134</v>
      </c>
      <c r="E163" s="232" t="s">
        <v>1</v>
      </c>
      <c r="F163" s="233" t="s">
        <v>170</v>
      </c>
      <c r="G163" s="231"/>
      <c r="H163" s="234">
        <v>8.5440000000000005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134</v>
      </c>
      <c r="AU163" s="240" t="s">
        <v>88</v>
      </c>
      <c r="AV163" s="14" t="s">
        <v>88</v>
      </c>
      <c r="AW163" s="14" t="s">
        <v>36</v>
      </c>
      <c r="AX163" s="14" t="s">
        <v>79</v>
      </c>
      <c r="AY163" s="240" t="s">
        <v>123</v>
      </c>
    </row>
    <row r="164" spans="1:65" s="15" customFormat="1" ht="11.25">
      <c r="B164" s="241"/>
      <c r="C164" s="242"/>
      <c r="D164" s="216" t="s">
        <v>134</v>
      </c>
      <c r="E164" s="243" t="s">
        <v>1</v>
      </c>
      <c r="F164" s="244" t="s">
        <v>171</v>
      </c>
      <c r="G164" s="242"/>
      <c r="H164" s="245">
        <v>8.5440000000000005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AT164" s="251" t="s">
        <v>134</v>
      </c>
      <c r="AU164" s="251" t="s">
        <v>88</v>
      </c>
      <c r="AV164" s="15" t="s">
        <v>130</v>
      </c>
      <c r="AW164" s="15" t="s">
        <v>36</v>
      </c>
      <c r="AX164" s="15" t="s">
        <v>21</v>
      </c>
      <c r="AY164" s="251" t="s">
        <v>123</v>
      </c>
    </row>
    <row r="165" spans="1:65" s="2" customFormat="1" ht="21.75" customHeight="1">
      <c r="A165" s="34"/>
      <c r="B165" s="35"/>
      <c r="C165" s="203" t="s">
        <v>195</v>
      </c>
      <c r="D165" s="203" t="s">
        <v>125</v>
      </c>
      <c r="E165" s="204" t="s">
        <v>196</v>
      </c>
      <c r="F165" s="205" t="s">
        <v>197</v>
      </c>
      <c r="G165" s="206" t="s">
        <v>188</v>
      </c>
      <c r="H165" s="207">
        <v>15.379</v>
      </c>
      <c r="I165" s="208"/>
      <c r="J165" s="209">
        <f>ROUND(I165*H165,2)</f>
        <v>0</v>
      </c>
      <c r="K165" s="205" t="s">
        <v>129</v>
      </c>
      <c r="L165" s="39"/>
      <c r="M165" s="210" t="s">
        <v>1</v>
      </c>
      <c r="N165" s="211" t="s">
        <v>44</v>
      </c>
      <c r="O165" s="71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4" t="s">
        <v>130</v>
      </c>
      <c r="AT165" s="214" t="s">
        <v>125</v>
      </c>
      <c r="AU165" s="214" t="s">
        <v>88</v>
      </c>
      <c r="AY165" s="17" t="s">
        <v>123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7" t="s">
        <v>21</v>
      </c>
      <c r="BK165" s="215">
        <f>ROUND(I165*H165,2)</f>
        <v>0</v>
      </c>
      <c r="BL165" s="17" t="s">
        <v>130</v>
      </c>
      <c r="BM165" s="214" t="s">
        <v>198</v>
      </c>
    </row>
    <row r="166" spans="1:65" s="2" customFormat="1" ht="11.25">
      <c r="A166" s="34"/>
      <c r="B166" s="35"/>
      <c r="C166" s="36"/>
      <c r="D166" s="216" t="s">
        <v>132</v>
      </c>
      <c r="E166" s="36"/>
      <c r="F166" s="217" t="s">
        <v>197</v>
      </c>
      <c r="G166" s="36"/>
      <c r="H166" s="36"/>
      <c r="I166" s="115"/>
      <c r="J166" s="36"/>
      <c r="K166" s="36"/>
      <c r="L166" s="39"/>
      <c r="M166" s="218"/>
      <c r="N166" s="21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132</v>
      </c>
      <c r="AU166" s="17" t="s">
        <v>88</v>
      </c>
    </row>
    <row r="167" spans="1:65" s="14" customFormat="1" ht="11.25">
      <c r="B167" s="230"/>
      <c r="C167" s="231"/>
      <c r="D167" s="216" t="s">
        <v>134</v>
      </c>
      <c r="E167" s="232" t="s">
        <v>1</v>
      </c>
      <c r="F167" s="233" t="s">
        <v>199</v>
      </c>
      <c r="G167" s="231"/>
      <c r="H167" s="234">
        <v>15.379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134</v>
      </c>
      <c r="AU167" s="240" t="s">
        <v>88</v>
      </c>
      <c r="AV167" s="14" t="s">
        <v>88</v>
      </c>
      <c r="AW167" s="14" t="s">
        <v>36</v>
      </c>
      <c r="AX167" s="14" t="s">
        <v>21</v>
      </c>
      <c r="AY167" s="240" t="s">
        <v>123</v>
      </c>
    </row>
    <row r="168" spans="1:65" s="2" customFormat="1" ht="21.75" customHeight="1">
      <c r="A168" s="34"/>
      <c r="B168" s="35"/>
      <c r="C168" s="203" t="s">
        <v>200</v>
      </c>
      <c r="D168" s="203" t="s">
        <v>125</v>
      </c>
      <c r="E168" s="204" t="s">
        <v>201</v>
      </c>
      <c r="F168" s="205" t="s">
        <v>202</v>
      </c>
      <c r="G168" s="206" t="s">
        <v>128</v>
      </c>
      <c r="H168" s="207">
        <v>94</v>
      </c>
      <c r="I168" s="208"/>
      <c r="J168" s="209">
        <f>ROUND(I168*H168,2)</f>
        <v>0</v>
      </c>
      <c r="K168" s="205" t="s">
        <v>129</v>
      </c>
      <c r="L168" s="39"/>
      <c r="M168" s="210" t="s">
        <v>1</v>
      </c>
      <c r="N168" s="211" t="s">
        <v>44</v>
      </c>
      <c r="O168" s="71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4" t="s">
        <v>130</v>
      </c>
      <c r="AT168" s="214" t="s">
        <v>125</v>
      </c>
      <c r="AU168" s="214" t="s">
        <v>88</v>
      </c>
      <c r="AY168" s="17" t="s">
        <v>123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7" t="s">
        <v>21</v>
      </c>
      <c r="BK168" s="215">
        <f>ROUND(I168*H168,2)</f>
        <v>0</v>
      </c>
      <c r="BL168" s="17" t="s">
        <v>130</v>
      </c>
      <c r="BM168" s="214" t="s">
        <v>203</v>
      </c>
    </row>
    <row r="169" spans="1:65" s="2" customFormat="1" ht="19.5">
      <c r="A169" s="34"/>
      <c r="B169" s="35"/>
      <c r="C169" s="36"/>
      <c r="D169" s="216" t="s">
        <v>132</v>
      </c>
      <c r="E169" s="36"/>
      <c r="F169" s="217" t="s">
        <v>204</v>
      </c>
      <c r="G169" s="36"/>
      <c r="H169" s="36"/>
      <c r="I169" s="115"/>
      <c r="J169" s="36"/>
      <c r="K169" s="36"/>
      <c r="L169" s="39"/>
      <c r="M169" s="218"/>
      <c r="N169" s="21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132</v>
      </c>
      <c r="AU169" s="17" t="s">
        <v>88</v>
      </c>
    </row>
    <row r="170" spans="1:65" s="2" customFormat="1" ht="16.5" customHeight="1">
      <c r="A170" s="34"/>
      <c r="B170" s="35"/>
      <c r="C170" s="252" t="s">
        <v>205</v>
      </c>
      <c r="D170" s="252" t="s">
        <v>185</v>
      </c>
      <c r="E170" s="253" t="s">
        <v>206</v>
      </c>
      <c r="F170" s="254" t="s">
        <v>207</v>
      </c>
      <c r="G170" s="255" t="s">
        <v>208</v>
      </c>
      <c r="H170" s="256">
        <v>1.41</v>
      </c>
      <c r="I170" s="257"/>
      <c r="J170" s="258">
        <f>ROUND(I170*H170,2)</f>
        <v>0</v>
      </c>
      <c r="K170" s="254" t="s">
        <v>129</v>
      </c>
      <c r="L170" s="259"/>
      <c r="M170" s="260" t="s">
        <v>1</v>
      </c>
      <c r="N170" s="261" t="s">
        <v>44</v>
      </c>
      <c r="O170" s="71"/>
      <c r="P170" s="212">
        <f>O170*H170</f>
        <v>0</v>
      </c>
      <c r="Q170" s="212">
        <v>1E-3</v>
      </c>
      <c r="R170" s="212">
        <f>Q170*H170</f>
        <v>1.41E-3</v>
      </c>
      <c r="S170" s="212">
        <v>0</v>
      </c>
      <c r="T170" s="21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4" t="s">
        <v>177</v>
      </c>
      <c r="AT170" s="214" t="s">
        <v>185</v>
      </c>
      <c r="AU170" s="214" t="s">
        <v>88</v>
      </c>
      <c r="AY170" s="17" t="s">
        <v>123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7" t="s">
        <v>21</v>
      </c>
      <c r="BK170" s="215">
        <f>ROUND(I170*H170,2)</f>
        <v>0</v>
      </c>
      <c r="BL170" s="17" t="s">
        <v>130</v>
      </c>
      <c r="BM170" s="214" t="s">
        <v>209</v>
      </c>
    </row>
    <row r="171" spans="1:65" s="2" customFormat="1" ht="11.25">
      <c r="A171" s="34"/>
      <c r="B171" s="35"/>
      <c r="C171" s="36"/>
      <c r="D171" s="216" t="s">
        <v>132</v>
      </c>
      <c r="E171" s="36"/>
      <c r="F171" s="217" t="s">
        <v>207</v>
      </c>
      <c r="G171" s="36"/>
      <c r="H171" s="36"/>
      <c r="I171" s="115"/>
      <c r="J171" s="36"/>
      <c r="K171" s="36"/>
      <c r="L171" s="39"/>
      <c r="M171" s="218"/>
      <c r="N171" s="219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132</v>
      </c>
      <c r="AU171" s="17" t="s">
        <v>88</v>
      </c>
    </row>
    <row r="172" spans="1:65" s="14" customFormat="1" ht="11.25">
      <c r="B172" s="230"/>
      <c r="C172" s="231"/>
      <c r="D172" s="216" t="s">
        <v>134</v>
      </c>
      <c r="E172" s="231"/>
      <c r="F172" s="233" t="s">
        <v>210</v>
      </c>
      <c r="G172" s="231"/>
      <c r="H172" s="234">
        <v>1.41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134</v>
      </c>
      <c r="AU172" s="240" t="s">
        <v>88</v>
      </c>
      <c r="AV172" s="14" t="s">
        <v>88</v>
      </c>
      <c r="AW172" s="14" t="s">
        <v>4</v>
      </c>
      <c r="AX172" s="14" t="s">
        <v>21</v>
      </c>
      <c r="AY172" s="240" t="s">
        <v>123</v>
      </c>
    </row>
    <row r="173" spans="1:65" s="2" customFormat="1" ht="16.5" customHeight="1">
      <c r="A173" s="34"/>
      <c r="B173" s="35"/>
      <c r="C173" s="203" t="s">
        <v>211</v>
      </c>
      <c r="D173" s="203" t="s">
        <v>125</v>
      </c>
      <c r="E173" s="204" t="s">
        <v>212</v>
      </c>
      <c r="F173" s="205" t="s">
        <v>213</v>
      </c>
      <c r="G173" s="206" t="s">
        <v>128</v>
      </c>
      <c r="H173" s="207">
        <v>74.3</v>
      </c>
      <c r="I173" s="208"/>
      <c r="J173" s="209">
        <f>ROUND(I173*H173,2)</f>
        <v>0</v>
      </c>
      <c r="K173" s="205" t="s">
        <v>129</v>
      </c>
      <c r="L173" s="39"/>
      <c r="M173" s="210" t="s">
        <v>1</v>
      </c>
      <c r="N173" s="211" t="s">
        <v>44</v>
      </c>
      <c r="O173" s="71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4" t="s">
        <v>130</v>
      </c>
      <c r="AT173" s="214" t="s">
        <v>125</v>
      </c>
      <c r="AU173" s="214" t="s">
        <v>88</v>
      </c>
      <c r="AY173" s="17" t="s">
        <v>123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7" t="s">
        <v>21</v>
      </c>
      <c r="BK173" s="215">
        <f>ROUND(I173*H173,2)</f>
        <v>0</v>
      </c>
      <c r="BL173" s="17" t="s">
        <v>130</v>
      </c>
      <c r="BM173" s="214" t="s">
        <v>214</v>
      </c>
    </row>
    <row r="174" spans="1:65" s="2" customFormat="1" ht="19.5">
      <c r="A174" s="34"/>
      <c r="B174" s="35"/>
      <c r="C174" s="36"/>
      <c r="D174" s="216" t="s">
        <v>132</v>
      </c>
      <c r="E174" s="36"/>
      <c r="F174" s="217" t="s">
        <v>215</v>
      </c>
      <c r="G174" s="36"/>
      <c r="H174" s="36"/>
      <c r="I174" s="115"/>
      <c r="J174" s="36"/>
      <c r="K174" s="36"/>
      <c r="L174" s="39"/>
      <c r="M174" s="218"/>
      <c r="N174" s="219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132</v>
      </c>
      <c r="AU174" s="17" t="s">
        <v>88</v>
      </c>
    </row>
    <row r="175" spans="1:65" s="13" customFormat="1" ht="11.25">
      <c r="B175" s="220"/>
      <c r="C175" s="221"/>
      <c r="D175" s="216" t="s">
        <v>134</v>
      </c>
      <c r="E175" s="222" t="s">
        <v>1</v>
      </c>
      <c r="F175" s="223" t="s">
        <v>216</v>
      </c>
      <c r="G175" s="221"/>
      <c r="H175" s="222" t="s">
        <v>1</v>
      </c>
      <c r="I175" s="224"/>
      <c r="J175" s="221"/>
      <c r="K175" s="221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134</v>
      </c>
      <c r="AU175" s="229" t="s">
        <v>88</v>
      </c>
      <c r="AV175" s="13" t="s">
        <v>21</v>
      </c>
      <c r="AW175" s="13" t="s">
        <v>36</v>
      </c>
      <c r="AX175" s="13" t="s">
        <v>79</v>
      </c>
      <c r="AY175" s="229" t="s">
        <v>123</v>
      </c>
    </row>
    <row r="176" spans="1:65" s="14" customFormat="1" ht="11.25">
      <c r="B176" s="230"/>
      <c r="C176" s="231"/>
      <c r="D176" s="216" t="s">
        <v>134</v>
      </c>
      <c r="E176" s="232" t="s">
        <v>1</v>
      </c>
      <c r="F176" s="233" t="s">
        <v>217</v>
      </c>
      <c r="G176" s="231"/>
      <c r="H176" s="234">
        <v>74.3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134</v>
      </c>
      <c r="AU176" s="240" t="s">
        <v>88</v>
      </c>
      <c r="AV176" s="14" t="s">
        <v>88</v>
      </c>
      <c r="AW176" s="14" t="s">
        <v>36</v>
      </c>
      <c r="AX176" s="14" t="s">
        <v>21</v>
      </c>
      <c r="AY176" s="240" t="s">
        <v>123</v>
      </c>
    </row>
    <row r="177" spans="1:65" s="2" customFormat="1" ht="21.75" customHeight="1">
      <c r="A177" s="34"/>
      <c r="B177" s="35"/>
      <c r="C177" s="203" t="s">
        <v>8</v>
      </c>
      <c r="D177" s="203" t="s">
        <v>125</v>
      </c>
      <c r="E177" s="204" t="s">
        <v>218</v>
      </c>
      <c r="F177" s="205" t="s">
        <v>219</v>
      </c>
      <c r="G177" s="206" t="s">
        <v>128</v>
      </c>
      <c r="H177" s="207">
        <v>94</v>
      </c>
      <c r="I177" s="208"/>
      <c r="J177" s="209">
        <f>ROUND(I177*H177,2)</f>
        <v>0</v>
      </c>
      <c r="K177" s="205" t="s">
        <v>129</v>
      </c>
      <c r="L177" s="39"/>
      <c r="M177" s="210" t="s">
        <v>1</v>
      </c>
      <c r="N177" s="211" t="s">
        <v>44</v>
      </c>
      <c r="O177" s="71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4" t="s">
        <v>130</v>
      </c>
      <c r="AT177" s="214" t="s">
        <v>125</v>
      </c>
      <c r="AU177" s="214" t="s">
        <v>88</v>
      </c>
      <c r="AY177" s="17" t="s">
        <v>123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7" t="s">
        <v>21</v>
      </c>
      <c r="BK177" s="215">
        <f>ROUND(I177*H177,2)</f>
        <v>0</v>
      </c>
      <c r="BL177" s="17" t="s">
        <v>130</v>
      </c>
      <c r="BM177" s="214" t="s">
        <v>220</v>
      </c>
    </row>
    <row r="178" spans="1:65" s="2" customFormat="1" ht="19.5">
      <c r="A178" s="34"/>
      <c r="B178" s="35"/>
      <c r="C178" s="36"/>
      <c r="D178" s="216" t="s">
        <v>132</v>
      </c>
      <c r="E178" s="36"/>
      <c r="F178" s="217" t="s">
        <v>221</v>
      </c>
      <c r="G178" s="36"/>
      <c r="H178" s="36"/>
      <c r="I178" s="115"/>
      <c r="J178" s="36"/>
      <c r="K178" s="36"/>
      <c r="L178" s="39"/>
      <c r="M178" s="218"/>
      <c r="N178" s="219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132</v>
      </c>
      <c r="AU178" s="17" t="s">
        <v>88</v>
      </c>
    </row>
    <row r="179" spans="1:65" s="13" customFormat="1" ht="11.25">
      <c r="B179" s="220"/>
      <c r="C179" s="221"/>
      <c r="D179" s="216" t="s">
        <v>134</v>
      </c>
      <c r="E179" s="222" t="s">
        <v>1</v>
      </c>
      <c r="F179" s="223" t="s">
        <v>222</v>
      </c>
      <c r="G179" s="221"/>
      <c r="H179" s="222" t="s">
        <v>1</v>
      </c>
      <c r="I179" s="224"/>
      <c r="J179" s="221"/>
      <c r="K179" s="221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134</v>
      </c>
      <c r="AU179" s="229" t="s">
        <v>88</v>
      </c>
      <c r="AV179" s="13" t="s">
        <v>21</v>
      </c>
      <c r="AW179" s="13" t="s">
        <v>36</v>
      </c>
      <c r="AX179" s="13" t="s">
        <v>79</v>
      </c>
      <c r="AY179" s="229" t="s">
        <v>123</v>
      </c>
    </row>
    <row r="180" spans="1:65" s="14" customFormat="1" ht="11.25">
      <c r="B180" s="230"/>
      <c r="C180" s="231"/>
      <c r="D180" s="216" t="s">
        <v>134</v>
      </c>
      <c r="E180" s="232" t="s">
        <v>1</v>
      </c>
      <c r="F180" s="233" t="s">
        <v>223</v>
      </c>
      <c r="G180" s="231"/>
      <c r="H180" s="234">
        <v>94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134</v>
      </c>
      <c r="AU180" s="240" t="s">
        <v>88</v>
      </c>
      <c r="AV180" s="14" t="s">
        <v>88</v>
      </c>
      <c r="AW180" s="14" t="s">
        <v>36</v>
      </c>
      <c r="AX180" s="14" t="s">
        <v>79</v>
      </c>
      <c r="AY180" s="240" t="s">
        <v>123</v>
      </c>
    </row>
    <row r="181" spans="1:65" s="15" customFormat="1" ht="11.25">
      <c r="B181" s="241"/>
      <c r="C181" s="242"/>
      <c r="D181" s="216" t="s">
        <v>134</v>
      </c>
      <c r="E181" s="243" t="s">
        <v>1</v>
      </c>
      <c r="F181" s="244" t="s">
        <v>171</v>
      </c>
      <c r="G181" s="242"/>
      <c r="H181" s="245">
        <v>94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AT181" s="251" t="s">
        <v>134</v>
      </c>
      <c r="AU181" s="251" t="s">
        <v>88</v>
      </c>
      <c r="AV181" s="15" t="s">
        <v>130</v>
      </c>
      <c r="AW181" s="15" t="s">
        <v>36</v>
      </c>
      <c r="AX181" s="15" t="s">
        <v>21</v>
      </c>
      <c r="AY181" s="251" t="s">
        <v>123</v>
      </c>
    </row>
    <row r="182" spans="1:65" s="2" customFormat="1" ht="16.5" customHeight="1">
      <c r="A182" s="34"/>
      <c r="B182" s="35"/>
      <c r="C182" s="252" t="s">
        <v>224</v>
      </c>
      <c r="D182" s="252" t="s">
        <v>185</v>
      </c>
      <c r="E182" s="253" t="s">
        <v>225</v>
      </c>
      <c r="F182" s="254" t="s">
        <v>226</v>
      </c>
      <c r="G182" s="255" t="s">
        <v>188</v>
      </c>
      <c r="H182" s="256">
        <v>28.763999999999999</v>
      </c>
      <c r="I182" s="257"/>
      <c r="J182" s="258">
        <f>ROUND(I182*H182,2)</f>
        <v>0</v>
      </c>
      <c r="K182" s="254" t="s">
        <v>129</v>
      </c>
      <c r="L182" s="259"/>
      <c r="M182" s="260" t="s">
        <v>1</v>
      </c>
      <c r="N182" s="261" t="s">
        <v>44</v>
      </c>
      <c r="O182" s="71"/>
      <c r="P182" s="212">
        <f>O182*H182</f>
        <v>0</v>
      </c>
      <c r="Q182" s="212">
        <v>1</v>
      </c>
      <c r="R182" s="212">
        <f>Q182*H182</f>
        <v>28.763999999999999</v>
      </c>
      <c r="S182" s="212">
        <v>0</v>
      </c>
      <c r="T182" s="21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4" t="s">
        <v>177</v>
      </c>
      <c r="AT182" s="214" t="s">
        <v>185</v>
      </c>
      <c r="AU182" s="214" t="s">
        <v>88</v>
      </c>
      <c r="AY182" s="17" t="s">
        <v>123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7" t="s">
        <v>21</v>
      </c>
      <c r="BK182" s="215">
        <f>ROUND(I182*H182,2)</f>
        <v>0</v>
      </c>
      <c r="BL182" s="17" t="s">
        <v>130</v>
      </c>
      <c r="BM182" s="214" t="s">
        <v>227</v>
      </c>
    </row>
    <row r="183" spans="1:65" s="2" customFormat="1" ht="11.25">
      <c r="A183" s="34"/>
      <c r="B183" s="35"/>
      <c r="C183" s="36"/>
      <c r="D183" s="216" t="s">
        <v>132</v>
      </c>
      <c r="E183" s="36"/>
      <c r="F183" s="217" t="s">
        <v>228</v>
      </c>
      <c r="G183" s="36"/>
      <c r="H183" s="36"/>
      <c r="I183" s="115"/>
      <c r="J183" s="36"/>
      <c r="K183" s="36"/>
      <c r="L183" s="39"/>
      <c r="M183" s="218"/>
      <c r="N183" s="219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132</v>
      </c>
      <c r="AU183" s="17" t="s">
        <v>88</v>
      </c>
    </row>
    <row r="184" spans="1:65" s="14" customFormat="1" ht="11.25">
      <c r="B184" s="230"/>
      <c r="C184" s="231"/>
      <c r="D184" s="216" t="s">
        <v>134</v>
      </c>
      <c r="E184" s="232" t="s">
        <v>1</v>
      </c>
      <c r="F184" s="233" t="s">
        <v>229</v>
      </c>
      <c r="G184" s="231"/>
      <c r="H184" s="234">
        <v>15.98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134</v>
      </c>
      <c r="AU184" s="240" t="s">
        <v>88</v>
      </c>
      <c r="AV184" s="14" t="s">
        <v>88</v>
      </c>
      <c r="AW184" s="14" t="s">
        <v>36</v>
      </c>
      <c r="AX184" s="14" t="s">
        <v>21</v>
      </c>
      <c r="AY184" s="240" t="s">
        <v>123</v>
      </c>
    </row>
    <row r="185" spans="1:65" s="14" customFormat="1" ht="11.25">
      <c r="B185" s="230"/>
      <c r="C185" s="231"/>
      <c r="D185" s="216" t="s">
        <v>134</v>
      </c>
      <c r="E185" s="231"/>
      <c r="F185" s="233" t="s">
        <v>230</v>
      </c>
      <c r="G185" s="231"/>
      <c r="H185" s="234">
        <v>28.763999999999999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134</v>
      </c>
      <c r="AU185" s="240" t="s">
        <v>88</v>
      </c>
      <c r="AV185" s="14" t="s">
        <v>88</v>
      </c>
      <c r="AW185" s="14" t="s">
        <v>4</v>
      </c>
      <c r="AX185" s="14" t="s">
        <v>21</v>
      </c>
      <c r="AY185" s="240" t="s">
        <v>123</v>
      </c>
    </row>
    <row r="186" spans="1:65" s="2" customFormat="1" ht="16.5" customHeight="1">
      <c r="A186" s="34"/>
      <c r="B186" s="35"/>
      <c r="C186" s="203" t="s">
        <v>231</v>
      </c>
      <c r="D186" s="203" t="s">
        <v>125</v>
      </c>
      <c r="E186" s="204" t="s">
        <v>232</v>
      </c>
      <c r="F186" s="205" t="s">
        <v>233</v>
      </c>
      <c r="G186" s="206" t="s">
        <v>128</v>
      </c>
      <c r="H186" s="207">
        <v>94</v>
      </c>
      <c r="I186" s="208"/>
      <c r="J186" s="209">
        <f>ROUND(I186*H186,2)</f>
        <v>0</v>
      </c>
      <c r="K186" s="205" t="s">
        <v>129</v>
      </c>
      <c r="L186" s="39"/>
      <c r="M186" s="210" t="s">
        <v>1</v>
      </c>
      <c r="N186" s="211" t="s">
        <v>44</v>
      </c>
      <c r="O186" s="71"/>
      <c r="P186" s="212">
        <f>O186*H186</f>
        <v>0</v>
      </c>
      <c r="Q186" s="212">
        <v>0</v>
      </c>
      <c r="R186" s="212">
        <f>Q186*H186</f>
        <v>0</v>
      </c>
      <c r="S186" s="212">
        <v>0</v>
      </c>
      <c r="T186" s="21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4" t="s">
        <v>130</v>
      </c>
      <c r="AT186" s="214" t="s">
        <v>125</v>
      </c>
      <c r="AU186" s="214" t="s">
        <v>88</v>
      </c>
      <c r="AY186" s="17" t="s">
        <v>123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7" t="s">
        <v>21</v>
      </c>
      <c r="BK186" s="215">
        <f>ROUND(I186*H186,2)</f>
        <v>0</v>
      </c>
      <c r="BL186" s="17" t="s">
        <v>130</v>
      </c>
      <c r="BM186" s="214" t="s">
        <v>234</v>
      </c>
    </row>
    <row r="187" spans="1:65" s="2" customFormat="1" ht="11.25">
      <c r="A187" s="34"/>
      <c r="B187" s="35"/>
      <c r="C187" s="36"/>
      <c r="D187" s="216" t="s">
        <v>132</v>
      </c>
      <c r="E187" s="36"/>
      <c r="F187" s="217" t="s">
        <v>235</v>
      </c>
      <c r="G187" s="36"/>
      <c r="H187" s="36"/>
      <c r="I187" s="115"/>
      <c r="J187" s="36"/>
      <c r="K187" s="36"/>
      <c r="L187" s="39"/>
      <c r="M187" s="218"/>
      <c r="N187" s="219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132</v>
      </c>
      <c r="AU187" s="17" t="s">
        <v>88</v>
      </c>
    </row>
    <row r="188" spans="1:65" s="12" customFormat="1" ht="22.9" customHeight="1">
      <c r="B188" s="187"/>
      <c r="C188" s="188"/>
      <c r="D188" s="189" t="s">
        <v>78</v>
      </c>
      <c r="E188" s="201" t="s">
        <v>88</v>
      </c>
      <c r="F188" s="201" t="s">
        <v>236</v>
      </c>
      <c r="G188" s="188"/>
      <c r="H188" s="188"/>
      <c r="I188" s="191"/>
      <c r="J188" s="202">
        <f>BK188</f>
        <v>0</v>
      </c>
      <c r="K188" s="188"/>
      <c r="L188" s="193"/>
      <c r="M188" s="194"/>
      <c r="N188" s="195"/>
      <c r="O188" s="195"/>
      <c r="P188" s="196">
        <f>SUM(P189:P199)</f>
        <v>0</v>
      </c>
      <c r="Q188" s="195"/>
      <c r="R188" s="196">
        <f>SUM(R189:R199)</f>
        <v>3.3927156E-2</v>
      </c>
      <c r="S188" s="195"/>
      <c r="T188" s="197">
        <f>SUM(T189:T199)</f>
        <v>0</v>
      </c>
      <c r="AR188" s="198" t="s">
        <v>21</v>
      </c>
      <c r="AT188" s="199" t="s">
        <v>78</v>
      </c>
      <c r="AU188" s="199" t="s">
        <v>21</v>
      </c>
      <c r="AY188" s="198" t="s">
        <v>123</v>
      </c>
      <c r="BK188" s="200">
        <f>SUM(BK189:BK199)</f>
        <v>0</v>
      </c>
    </row>
    <row r="189" spans="1:65" s="2" customFormat="1" ht="21.75" customHeight="1">
      <c r="A189" s="34"/>
      <c r="B189" s="35"/>
      <c r="C189" s="203" t="s">
        <v>237</v>
      </c>
      <c r="D189" s="203" t="s">
        <v>125</v>
      </c>
      <c r="E189" s="204" t="s">
        <v>238</v>
      </c>
      <c r="F189" s="205" t="s">
        <v>239</v>
      </c>
      <c r="G189" s="206" t="s">
        <v>153</v>
      </c>
      <c r="H189" s="207">
        <v>8.5</v>
      </c>
      <c r="I189" s="208"/>
      <c r="J189" s="209">
        <f>ROUND(I189*H189,2)</f>
        <v>0</v>
      </c>
      <c r="K189" s="205" t="s">
        <v>129</v>
      </c>
      <c r="L189" s="39"/>
      <c r="M189" s="210" t="s">
        <v>1</v>
      </c>
      <c r="N189" s="211" t="s">
        <v>44</v>
      </c>
      <c r="O189" s="71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4" t="s">
        <v>130</v>
      </c>
      <c r="AT189" s="214" t="s">
        <v>125</v>
      </c>
      <c r="AU189" s="214" t="s">
        <v>88</v>
      </c>
      <c r="AY189" s="17" t="s">
        <v>123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7" t="s">
        <v>21</v>
      </c>
      <c r="BK189" s="215">
        <f>ROUND(I189*H189,2)</f>
        <v>0</v>
      </c>
      <c r="BL189" s="17" t="s">
        <v>130</v>
      </c>
      <c r="BM189" s="214" t="s">
        <v>240</v>
      </c>
    </row>
    <row r="190" spans="1:65" s="2" customFormat="1" ht="19.5">
      <c r="A190" s="34"/>
      <c r="B190" s="35"/>
      <c r="C190" s="36"/>
      <c r="D190" s="216" t="s">
        <v>132</v>
      </c>
      <c r="E190" s="36"/>
      <c r="F190" s="217" t="s">
        <v>241</v>
      </c>
      <c r="G190" s="36"/>
      <c r="H190" s="36"/>
      <c r="I190" s="115"/>
      <c r="J190" s="36"/>
      <c r="K190" s="36"/>
      <c r="L190" s="39"/>
      <c r="M190" s="218"/>
      <c r="N190" s="219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132</v>
      </c>
      <c r="AU190" s="17" t="s">
        <v>88</v>
      </c>
    </row>
    <row r="191" spans="1:65" s="13" customFormat="1" ht="11.25">
      <c r="B191" s="220"/>
      <c r="C191" s="221"/>
      <c r="D191" s="216" t="s">
        <v>134</v>
      </c>
      <c r="E191" s="222" t="s">
        <v>1</v>
      </c>
      <c r="F191" s="223" t="s">
        <v>242</v>
      </c>
      <c r="G191" s="221"/>
      <c r="H191" s="222" t="s">
        <v>1</v>
      </c>
      <c r="I191" s="224"/>
      <c r="J191" s="221"/>
      <c r="K191" s="221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134</v>
      </c>
      <c r="AU191" s="229" t="s">
        <v>88</v>
      </c>
      <c r="AV191" s="13" t="s">
        <v>21</v>
      </c>
      <c r="AW191" s="13" t="s">
        <v>36</v>
      </c>
      <c r="AX191" s="13" t="s">
        <v>79</v>
      </c>
      <c r="AY191" s="229" t="s">
        <v>123</v>
      </c>
    </row>
    <row r="192" spans="1:65" s="14" customFormat="1" ht="11.25">
      <c r="B192" s="230"/>
      <c r="C192" s="231"/>
      <c r="D192" s="216" t="s">
        <v>134</v>
      </c>
      <c r="E192" s="232" t="s">
        <v>1</v>
      </c>
      <c r="F192" s="233" t="s">
        <v>243</v>
      </c>
      <c r="G192" s="231"/>
      <c r="H192" s="234">
        <v>8.5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134</v>
      </c>
      <c r="AU192" s="240" t="s">
        <v>88</v>
      </c>
      <c r="AV192" s="14" t="s">
        <v>88</v>
      </c>
      <c r="AW192" s="14" t="s">
        <v>36</v>
      </c>
      <c r="AX192" s="14" t="s">
        <v>21</v>
      </c>
      <c r="AY192" s="240" t="s">
        <v>123</v>
      </c>
    </row>
    <row r="193" spans="1:65" s="2" customFormat="1" ht="21.75" customHeight="1">
      <c r="A193" s="34"/>
      <c r="B193" s="35"/>
      <c r="C193" s="203" t="s">
        <v>244</v>
      </c>
      <c r="D193" s="203" t="s">
        <v>125</v>
      </c>
      <c r="E193" s="204" t="s">
        <v>245</v>
      </c>
      <c r="F193" s="205" t="s">
        <v>246</v>
      </c>
      <c r="G193" s="206" t="s">
        <v>128</v>
      </c>
      <c r="H193" s="207">
        <v>64.08</v>
      </c>
      <c r="I193" s="208"/>
      <c r="J193" s="209">
        <f>ROUND(I193*H193,2)</f>
        <v>0</v>
      </c>
      <c r="K193" s="205" t="s">
        <v>129</v>
      </c>
      <c r="L193" s="39"/>
      <c r="M193" s="210" t="s">
        <v>1</v>
      </c>
      <c r="N193" s="211" t="s">
        <v>44</v>
      </c>
      <c r="O193" s="71"/>
      <c r="P193" s="212">
        <f>O193*H193</f>
        <v>0</v>
      </c>
      <c r="Q193" s="212">
        <v>3.0945000000000001E-4</v>
      </c>
      <c r="R193" s="212">
        <f>Q193*H193</f>
        <v>1.9829556000000002E-2</v>
      </c>
      <c r="S193" s="212">
        <v>0</v>
      </c>
      <c r="T193" s="213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4" t="s">
        <v>130</v>
      </c>
      <c r="AT193" s="214" t="s">
        <v>125</v>
      </c>
      <c r="AU193" s="214" t="s">
        <v>88</v>
      </c>
      <c r="AY193" s="17" t="s">
        <v>123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7" t="s">
        <v>21</v>
      </c>
      <c r="BK193" s="215">
        <f>ROUND(I193*H193,2)</f>
        <v>0</v>
      </c>
      <c r="BL193" s="17" t="s">
        <v>130</v>
      </c>
      <c r="BM193" s="214" t="s">
        <v>247</v>
      </c>
    </row>
    <row r="194" spans="1:65" s="2" customFormat="1" ht="29.25">
      <c r="A194" s="34"/>
      <c r="B194" s="35"/>
      <c r="C194" s="36"/>
      <c r="D194" s="216" t="s">
        <v>132</v>
      </c>
      <c r="E194" s="36"/>
      <c r="F194" s="217" t="s">
        <v>248</v>
      </c>
      <c r="G194" s="36"/>
      <c r="H194" s="36"/>
      <c r="I194" s="115"/>
      <c r="J194" s="36"/>
      <c r="K194" s="36"/>
      <c r="L194" s="39"/>
      <c r="M194" s="218"/>
      <c r="N194" s="219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132</v>
      </c>
      <c r="AU194" s="17" t="s">
        <v>88</v>
      </c>
    </row>
    <row r="195" spans="1:65" s="13" customFormat="1" ht="11.25">
      <c r="B195" s="220"/>
      <c r="C195" s="221"/>
      <c r="D195" s="216" t="s">
        <v>134</v>
      </c>
      <c r="E195" s="222" t="s">
        <v>1</v>
      </c>
      <c r="F195" s="223" t="s">
        <v>242</v>
      </c>
      <c r="G195" s="221"/>
      <c r="H195" s="222" t="s">
        <v>1</v>
      </c>
      <c r="I195" s="224"/>
      <c r="J195" s="221"/>
      <c r="K195" s="221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134</v>
      </c>
      <c r="AU195" s="229" t="s">
        <v>88</v>
      </c>
      <c r="AV195" s="13" t="s">
        <v>21</v>
      </c>
      <c r="AW195" s="13" t="s">
        <v>36</v>
      </c>
      <c r="AX195" s="13" t="s">
        <v>79</v>
      </c>
      <c r="AY195" s="229" t="s">
        <v>123</v>
      </c>
    </row>
    <row r="196" spans="1:65" s="14" customFormat="1" ht="11.25">
      <c r="B196" s="230"/>
      <c r="C196" s="231"/>
      <c r="D196" s="216" t="s">
        <v>134</v>
      </c>
      <c r="E196" s="232" t="s">
        <v>1</v>
      </c>
      <c r="F196" s="233" t="s">
        <v>249</v>
      </c>
      <c r="G196" s="231"/>
      <c r="H196" s="234">
        <v>64.08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134</v>
      </c>
      <c r="AU196" s="240" t="s">
        <v>88</v>
      </c>
      <c r="AV196" s="14" t="s">
        <v>88</v>
      </c>
      <c r="AW196" s="14" t="s">
        <v>36</v>
      </c>
      <c r="AX196" s="14" t="s">
        <v>21</v>
      </c>
      <c r="AY196" s="240" t="s">
        <v>123</v>
      </c>
    </row>
    <row r="197" spans="1:65" s="2" customFormat="1" ht="21.75" customHeight="1">
      <c r="A197" s="34"/>
      <c r="B197" s="35"/>
      <c r="C197" s="252" t="s">
        <v>250</v>
      </c>
      <c r="D197" s="252" t="s">
        <v>185</v>
      </c>
      <c r="E197" s="253" t="s">
        <v>251</v>
      </c>
      <c r="F197" s="254" t="s">
        <v>252</v>
      </c>
      <c r="G197" s="255" t="s">
        <v>128</v>
      </c>
      <c r="H197" s="256">
        <v>70.488</v>
      </c>
      <c r="I197" s="257"/>
      <c r="J197" s="258">
        <f>ROUND(I197*H197,2)</f>
        <v>0</v>
      </c>
      <c r="K197" s="254" t="s">
        <v>129</v>
      </c>
      <c r="L197" s="259"/>
      <c r="M197" s="260" t="s">
        <v>1</v>
      </c>
      <c r="N197" s="261" t="s">
        <v>44</v>
      </c>
      <c r="O197" s="71"/>
      <c r="P197" s="212">
        <f>O197*H197</f>
        <v>0</v>
      </c>
      <c r="Q197" s="212">
        <v>2.0000000000000001E-4</v>
      </c>
      <c r="R197" s="212">
        <f>Q197*H197</f>
        <v>1.40976E-2</v>
      </c>
      <c r="S197" s="212">
        <v>0</v>
      </c>
      <c r="T197" s="21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4" t="s">
        <v>177</v>
      </c>
      <c r="AT197" s="214" t="s">
        <v>185</v>
      </c>
      <c r="AU197" s="214" t="s">
        <v>88</v>
      </c>
      <c r="AY197" s="17" t="s">
        <v>123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17" t="s">
        <v>21</v>
      </c>
      <c r="BK197" s="215">
        <f>ROUND(I197*H197,2)</f>
        <v>0</v>
      </c>
      <c r="BL197" s="17" t="s">
        <v>130</v>
      </c>
      <c r="BM197" s="214" t="s">
        <v>253</v>
      </c>
    </row>
    <row r="198" spans="1:65" s="2" customFormat="1" ht="19.5">
      <c r="A198" s="34"/>
      <c r="B198" s="35"/>
      <c r="C198" s="36"/>
      <c r="D198" s="216" t="s">
        <v>132</v>
      </c>
      <c r="E198" s="36"/>
      <c r="F198" s="217" t="s">
        <v>252</v>
      </c>
      <c r="G198" s="36"/>
      <c r="H198" s="36"/>
      <c r="I198" s="115"/>
      <c r="J198" s="36"/>
      <c r="K198" s="36"/>
      <c r="L198" s="39"/>
      <c r="M198" s="218"/>
      <c r="N198" s="219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132</v>
      </c>
      <c r="AU198" s="17" t="s">
        <v>88</v>
      </c>
    </row>
    <row r="199" spans="1:65" s="14" customFormat="1" ht="11.25">
      <c r="B199" s="230"/>
      <c r="C199" s="231"/>
      <c r="D199" s="216" t="s">
        <v>134</v>
      </c>
      <c r="E199" s="231"/>
      <c r="F199" s="233" t="s">
        <v>254</v>
      </c>
      <c r="G199" s="231"/>
      <c r="H199" s="234">
        <v>70.488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134</v>
      </c>
      <c r="AU199" s="240" t="s">
        <v>88</v>
      </c>
      <c r="AV199" s="14" t="s">
        <v>88</v>
      </c>
      <c r="AW199" s="14" t="s">
        <v>4</v>
      </c>
      <c r="AX199" s="14" t="s">
        <v>21</v>
      </c>
      <c r="AY199" s="240" t="s">
        <v>123</v>
      </c>
    </row>
    <row r="200" spans="1:65" s="12" customFormat="1" ht="22.9" customHeight="1">
      <c r="B200" s="187"/>
      <c r="C200" s="188"/>
      <c r="D200" s="189" t="s">
        <v>78</v>
      </c>
      <c r="E200" s="201" t="s">
        <v>158</v>
      </c>
      <c r="F200" s="201" t="s">
        <v>255</v>
      </c>
      <c r="G200" s="188"/>
      <c r="H200" s="188"/>
      <c r="I200" s="191"/>
      <c r="J200" s="202">
        <f>BK200</f>
        <v>0</v>
      </c>
      <c r="K200" s="188"/>
      <c r="L200" s="193"/>
      <c r="M200" s="194"/>
      <c r="N200" s="195"/>
      <c r="O200" s="195"/>
      <c r="P200" s="196">
        <f>SUM(P201:P216)</f>
        <v>0</v>
      </c>
      <c r="Q200" s="195"/>
      <c r="R200" s="196">
        <f>SUM(R201:R216)</f>
        <v>16.47974</v>
      </c>
      <c r="S200" s="195"/>
      <c r="T200" s="197">
        <f>SUM(T201:T216)</f>
        <v>0</v>
      </c>
      <c r="AR200" s="198" t="s">
        <v>21</v>
      </c>
      <c r="AT200" s="199" t="s">
        <v>78</v>
      </c>
      <c r="AU200" s="199" t="s">
        <v>21</v>
      </c>
      <c r="AY200" s="198" t="s">
        <v>123</v>
      </c>
      <c r="BK200" s="200">
        <f>SUM(BK201:BK216)</f>
        <v>0</v>
      </c>
    </row>
    <row r="201" spans="1:65" s="2" customFormat="1" ht="16.5" customHeight="1">
      <c r="A201" s="34"/>
      <c r="B201" s="35"/>
      <c r="C201" s="203" t="s">
        <v>7</v>
      </c>
      <c r="D201" s="203" t="s">
        <v>125</v>
      </c>
      <c r="E201" s="204" t="s">
        <v>256</v>
      </c>
      <c r="F201" s="205" t="s">
        <v>257</v>
      </c>
      <c r="G201" s="206" t="s">
        <v>128</v>
      </c>
      <c r="H201" s="207">
        <v>74.3</v>
      </c>
      <c r="I201" s="208"/>
      <c r="J201" s="209">
        <f>ROUND(I201*H201,2)</f>
        <v>0</v>
      </c>
      <c r="K201" s="205" t="s">
        <v>129</v>
      </c>
      <c r="L201" s="39"/>
      <c r="M201" s="210" t="s">
        <v>1</v>
      </c>
      <c r="N201" s="211" t="s">
        <v>44</v>
      </c>
      <c r="O201" s="71"/>
      <c r="P201" s="212">
        <f>O201*H201</f>
        <v>0</v>
      </c>
      <c r="Q201" s="212">
        <v>0</v>
      </c>
      <c r="R201" s="212">
        <f>Q201*H201</f>
        <v>0</v>
      </c>
      <c r="S201" s="212">
        <v>0</v>
      </c>
      <c r="T201" s="21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4" t="s">
        <v>130</v>
      </c>
      <c r="AT201" s="214" t="s">
        <v>125</v>
      </c>
      <c r="AU201" s="214" t="s">
        <v>88</v>
      </c>
      <c r="AY201" s="17" t="s">
        <v>123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17" t="s">
        <v>21</v>
      </c>
      <c r="BK201" s="215">
        <f>ROUND(I201*H201,2)</f>
        <v>0</v>
      </c>
      <c r="BL201" s="17" t="s">
        <v>130</v>
      </c>
      <c r="BM201" s="214" t="s">
        <v>258</v>
      </c>
    </row>
    <row r="202" spans="1:65" s="2" customFormat="1" ht="19.5">
      <c r="A202" s="34"/>
      <c r="B202" s="35"/>
      <c r="C202" s="36"/>
      <c r="D202" s="216" t="s">
        <v>132</v>
      </c>
      <c r="E202" s="36"/>
      <c r="F202" s="217" t="s">
        <v>259</v>
      </c>
      <c r="G202" s="36"/>
      <c r="H202" s="36"/>
      <c r="I202" s="115"/>
      <c r="J202" s="36"/>
      <c r="K202" s="36"/>
      <c r="L202" s="39"/>
      <c r="M202" s="218"/>
      <c r="N202" s="219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132</v>
      </c>
      <c r="AU202" s="17" t="s">
        <v>88</v>
      </c>
    </row>
    <row r="203" spans="1:65" s="13" customFormat="1" ht="11.25">
      <c r="B203" s="220"/>
      <c r="C203" s="221"/>
      <c r="D203" s="216" t="s">
        <v>134</v>
      </c>
      <c r="E203" s="222" t="s">
        <v>1</v>
      </c>
      <c r="F203" s="223" t="s">
        <v>260</v>
      </c>
      <c r="G203" s="221"/>
      <c r="H203" s="222" t="s">
        <v>1</v>
      </c>
      <c r="I203" s="224"/>
      <c r="J203" s="221"/>
      <c r="K203" s="221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134</v>
      </c>
      <c r="AU203" s="229" t="s">
        <v>88</v>
      </c>
      <c r="AV203" s="13" t="s">
        <v>21</v>
      </c>
      <c r="AW203" s="13" t="s">
        <v>36</v>
      </c>
      <c r="AX203" s="13" t="s">
        <v>79</v>
      </c>
      <c r="AY203" s="229" t="s">
        <v>123</v>
      </c>
    </row>
    <row r="204" spans="1:65" s="14" customFormat="1" ht="11.25">
      <c r="B204" s="230"/>
      <c r="C204" s="231"/>
      <c r="D204" s="216" t="s">
        <v>134</v>
      </c>
      <c r="E204" s="232" t="s">
        <v>1</v>
      </c>
      <c r="F204" s="233" t="s">
        <v>217</v>
      </c>
      <c r="G204" s="231"/>
      <c r="H204" s="234">
        <v>74.3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134</v>
      </c>
      <c r="AU204" s="240" t="s">
        <v>88</v>
      </c>
      <c r="AV204" s="14" t="s">
        <v>88</v>
      </c>
      <c r="AW204" s="14" t="s">
        <v>36</v>
      </c>
      <c r="AX204" s="14" t="s">
        <v>21</v>
      </c>
      <c r="AY204" s="240" t="s">
        <v>123</v>
      </c>
    </row>
    <row r="205" spans="1:65" s="2" customFormat="1" ht="21.75" customHeight="1">
      <c r="A205" s="34"/>
      <c r="B205" s="35"/>
      <c r="C205" s="203" t="s">
        <v>261</v>
      </c>
      <c r="D205" s="203" t="s">
        <v>125</v>
      </c>
      <c r="E205" s="204" t="s">
        <v>262</v>
      </c>
      <c r="F205" s="205" t="s">
        <v>263</v>
      </c>
      <c r="G205" s="206" t="s">
        <v>128</v>
      </c>
      <c r="H205" s="207">
        <v>74.3</v>
      </c>
      <c r="I205" s="208"/>
      <c r="J205" s="209">
        <f>ROUND(I205*H205,2)</f>
        <v>0</v>
      </c>
      <c r="K205" s="205" t="s">
        <v>1</v>
      </c>
      <c r="L205" s="39"/>
      <c r="M205" s="210" t="s">
        <v>1</v>
      </c>
      <c r="N205" s="211" t="s">
        <v>44</v>
      </c>
      <c r="O205" s="71"/>
      <c r="P205" s="212">
        <f>O205*H205</f>
        <v>0</v>
      </c>
      <c r="Q205" s="212">
        <v>0</v>
      </c>
      <c r="R205" s="212">
        <f>Q205*H205</f>
        <v>0</v>
      </c>
      <c r="S205" s="212">
        <v>0</v>
      </c>
      <c r="T205" s="21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4" t="s">
        <v>130</v>
      </c>
      <c r="AT205" s="214" t="s">
        <v>125</v>
      </c>
      <c r="AU205" s="214" t="s">
        <v>88</v>
      </c>
      <c r="AY205" s="17" t="s">
        <v>123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17" t="s">
        <v>21</v>
      </c>
      <c r="BK205" s="215">
        <f>ROUND(I205*H205,2)</f>
        <v>0</v>
      </c>
      <c r="BL205" s="17" t="s">
        <v>130</v>
      </c>
      <c r="BM205" s="214" t="s">
        <v>264</v>
      </c>
    </row>
    <row r="206" spans="1:65" s="2" customFormat="1" ht="29.25">
      <c r="A206" s="34"/>
      <c r="B206" s="35"/>
      <c r="C206" s="36"/>
      <c r="D206" s="216" t="s">
        <v>132</v>
      </c>
      <c r="E206" s="36"/>
      <c r="F206" s="217" t="s">
        <v>265</v>
      </c>
      <c r="G206" s="36"/>
      <c r="H206" s="36"/>
      <c r="I206" s="115"/>
      <c r="J206" s="36"/>
      <c r="K206" s="36"/>
      <c r="L206" s="39"/>
      <c r="M206" s="218"/>
      <c r="N206" s="219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132</v>
      </c>
      <c r="AU206" s="17" t="s">
        <v>88</v>
      </c>
    </row>
    <row r="207" spans="1:65" s="13" customFormat="1" ht="11.25">
      <c r="B207" s="220"/>
      <c r="C207" s="221"/>
      <c r="D207" s="216" t="s">
        <v>134</v>
      </c>
      <c r="E207" s="222" t="s">
        <v>1</v>
      </c>
      <c r="F207" s="223" t="s">
        <v>260</v>
      </c>
      <c r="G207" s="221"/>
      <c r="H207" s="222" t="s">
        <v>1</v>
      </c>
      <c r="I207" s="224"/>
      <c r="J207" s="221"/>
      <c r="K207" s="221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134</v>
      </c>
      <c r="AU207" s="229" t="s">
        <v>88</v>
      </c>
      <c r="AV207" s="13" t="s">
        <v>21</v>
      </c>
      <c r="AW207" s="13" t="s">
        <v>36</v>
      </c>
      <c r="AX207" s="13" t="s">
        <v>79</v>
      </c>
      <c r="AY207" s="229" t="s">
        <v>123</v>
      </c>
    </row>
    <row r="208" spans="1:65" s="14" customFormat="1" ht="11.25">
      <c r="B208" s="230"/>
      <c r="C208" s="231"/>
      <c r="D208" s="216" t="s">
        <v>134</v>
      </c>
      <c r="E208" s="232" t="s">
        <v>1</v>
      </c>
      <c r="F208" s="233" t="s">
        <v>217</v>
      </c>
      <c r="G208" s="231"/>
      <c r="H208" s="234">
        <v>74.3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134</v>
      </c>
      <c r="AU208" s="240" t="s">
        <v>88</v>
      </c>
      <c r="AV208" s="14" t="s">
        <v>88</v>
      </c>
      <c r="AW208" s="14" t="s">
        <v>36</v>
      </c>
      <c r="AX208" s="14" t="s">
        <v>21</v>
      </c>
      <c r="AY208" s="240" t="s">
        <v>123</v>
      </c>
    </row>
    <row r="209" spans="1:65" s="2" customFormat="1" ht="21.75" customHeight="1">
      <c r="A209" s="34"/>
      <c r="B209" s="35"/>
      <c r="C209" s="203" t="s">
        <v>266</v>
      </c>
      <c r="D209" s="203" t="s">
        <v>125</v>
      </c>
      <c r="E209" s="204" t="s">
        <v>267</v>
      </c>
      <c r="F209" s="205" t="s">
        <v>268</v>
      </c>
      <c r="G209" s="206" t="s">
        <v>128</v>
      </c>
      <c r="H209" s="207">
        <v>74.3</v>
      </c>
      <c r="I209" s="208"/>
      <c r="J209" s="209">
        <f>ROUND(I209*H209,2)</f>
        <v>0</v>
      </c>
      <c r="K209" s="205" t="s">
        <v>129</v>
      </c>
      <c r="L209" s="39"/>
      <c r="M209" s="210" t="s">
        <v>1</v>
      </c>
      <c r="N209" s="211" t="s">
        <v>44</v>
      </c>
      <c r="O209" s="71"/>
      <c r="P209" s="212">
        <f>O209*H209</f>
        <v>0</v>
      </c>
      <c r="Q209" s="212">
        <v>8.4250000000000005E-2</v>
      </c>
      <c r="R209" s="212">
        <f>Q209*H209</f>
        <v>6.2597750000000003</v>
      </c>
      <c r="S209" s="212">
        <v>0</v>
      </c>
      <c r="T209" s="213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4" t="s">
        <v>130</v>
      </c>
      <c r="AT209" s="214" t="s">
        <v>125</v>
      </c>
      <c r="AU209" s="214" t="s">
        <v>88</v>
      </c>
      <c r="AY209" s="17" t="s">
        <v>123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17" t="s">
        <v>21</v>
      </c>
      <c r="BK209" s="215">
        <f>ROUND(I209*H209,2)</f>
        <v>0</v>
      </c>
      <c r="BL209" s="17" t="s">
        <v>130</v>
      </c>
      <c r="BM209" s="214" t="s">
        <v>269</v>
      </c>
    </row>
    <row r="210" spans="1:65" s="2" customFormat="1" ht="48.75">
      <c r="A210" s="34"/>
      <c r="B210" s="35"/>
      <c r="C210" s="36"/>
      <c r="D210" s="216" t="s">
        <v>132</v>
      </c>
      <c r="E210" s="36"/>
      <c r="F210" s="217" t="s">
        <v>270</v>
      </c>
      <c r="G210" s="36"/>
      <c r="H210" s="36"/>
      <c r="I210" s="115"/>
      <c r="J210" s="36"/>
      <c r="K210" s="36"/>
      <c r="L210" s="39"/>
      <c r="M210" s="218"/>
      <c r="N210" s="21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132</v>
      </c>
      <c r="AU210" s="17" t="s">
        <v>88</v>
      </c>
    </row>
    <row r="211" spans="1:65" s="13" customFormat="1" ht="11.25">
      <c r="B211" s="220"/>
      <c r="C211" s="221"/>
      <c r="D211" s="216" t="s">
        <v>134</v>
      </c>
      <c r="E211" s="222" t="s">
        <v>1</v>
      </c>
      <c r="F211" s="223" t="s">
        <v>271</v>
      </c>
      <c r="G211" s="221"/>
      <c r="H211" s="222" t="s">
        <v>1</v>
      </c>
      <c r="I211" s="224"/>
      <c r="J211" s="221"/>
      <c r="K211" s="221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134</v>
      </c>
      <c r="AU211" s="229" t="s">
        <v>88</v>
      </c>
      <c r="AV211" s="13" t="s">
        <v>21</v>
      </c>
      <c r="AW211" s="13" t="s">
        <v>36</v>
      </c>
      <c r="AX211" s="13" t="s">
        <v>79</v>
      </c>
      <c r="AY211" s="229" t="s">
        <v>123</v>
      </c>
    </row>
    <row r="212" spans="1:65" s="13" customFormat="1" ht="11.25">
      <c r="B212" s="220"/>
      <c r="C212" s="221"/>
      <c r="D212" s="216" t="s">
        <v>134</v>
      </c>
      <c r="E212" s="222" t="s">
        <v>1</v>
      </c>
      <c r="F212" s="223" t="s">
        <v>272</v>
      </c>
      <c r="G212" s="221"/>
      <c r="H212" s="222" t="s">
        <v>1</v>
      </c>
      <c r="I212" s="224"/>
      <c r="J212" s="221"/>
      <c r="K212" s="221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134</v>
      </c>
      <c r="AU212" s="229" t="s">
        <v>88</v>
      </c>
      <c r="AV212" s="13" t="s">
        <v>21</v>
      </c>
      <c r="AW212" s="13" t="s">
        <v>36</v>
      </c>
      <c r="AX212" s="13" t="s">
        <v>79</v>
      </c>
      <c r="AY212" s="229" t="s">
        <v>123</v>
      </c>
    </row>
    <row r="213" spans="1:65" s="14" customFormat="1" ht="11.25">
      <c r="B213" s="230"/>
      <c r="C213" s="231"/>
      <c r="D213" s="216" t="s">
        <v>134</v>
      </c>
      <c r="E213" s="232" t="s">
        <v>1</v>
      </c>
      <c r="F213" s="233" t="s">
        <v>217</v>
      </c>
      <c r="G213" s="231"/>
      <c r="H213" s="234">
        <v>74.3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134</v>
      </c>
      <c r="AU213" s="240" t="s">
        <v>88</v>
      </c>
      <c r="AV213" s="14" t="s">
        <v>88</v>
      </c>
      <c r="AW213" s="14" t="s">
        <v>36</v>
      </c>
      <c r="AX213" s="14" t="s">
        <v>21</v>
      </c>
      <c r="AY213" s="240" t="s">
        <v>123</v>
      </c>
    </row>
    <row r="214" spans="1:65" s="2" customFormat="1" ht="16.5" customHeight="1">
      <c r="A214" s="34"/>
      <c r="B214" s="35"/>
      <c r="C214" s="252" t="s">
        <v>273</v>
      </c>
      <c r="D214" s="252" t="s">
        <v>185</v>
      </c>
      <c r="E214" s="253" t="s">
        <v>274</v>
      </c>
      <c r="F214" s="254" t="s">
        <v>275</v>
      </c>
      <c r="G214" s="255" t="s">
        <v>128</v>
      </c>
      <c r="H214" s="256">
        <v>78.015000000000001</v>
      </c>
      <c r="I214" s="257"/>
      <c r="J214" s="258">
        <f>ROUND(I214*H214,2)</f>
        <v>0</v>
      </c>
      <c r="K214" s="254" t="s">
        <v>129</v>
      </c>
      <c r="L214" s="259"/>
      <c r="M214" s="260" t="s">
        <v>1</v>
      </c>
      <c r="N214" s="261" t="s">
        <v>44</v>
      </c>
      <c r="O214" s="71"/>
      <c r="P214" s="212">
        <f>O214*H214</f>
        <v>0</v>
      </c>
      <c r="Q214" s="212">
        <v>0.13100000000000001</v>
      </c>
      <c r="R214" s="212">
        <f>Q214*H214</f>
        <v>10.219965</v>
      </c>
      <c r="S214" s="212">
        <v>0</v>
      </c>
      <c r="T214" s="213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4" t="s">
        <v>276</v>
      </c>
      <c r="AT214" s="214" t="s">
        <v>185</v>
      </c>
      <c r="AU214" s="214" t="s">
        <v>88</v>
      </c>
      <c r="AY214" s="17" t="s">
        <v>123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17" t="s">
        <v>21</v>
      </c>
      <c r="BK214" s="215">
        <f>ROUND(I214*H214,2)</f>
        <v>0</v>
      </c>
      <c r="BL214" s="17" t="s">
        <v>276</v>
      </c>
      <c r="BM214" s="214" t="s">
        <v>277</v>
      </c>
    </row>
    <row r="215" spans="1:65" s="2" customFormat="1" ht="11.25">
      <c r="A215" s="34"/>
      <c r="B215" s="35"/>
      <c r="C215" s="36"/>
      <c r="D215" s="216" t="s">
        <v>132</v>
      </c>
      <c r="E215" s="36"/>
      <c r="F215" s="217" t="s">
        <v>275</v>
      </c>
      <c r="G215" s="36"/>
      <c r="H215" s="36"/>
      <c r="I215" s="115"/>
      <c r="J215" s="36"/>
      <c r="K215" s="36"/>
      <c r="L215" s="39"/>
      <c r="M215" s="218"/>
      <c r="N215" s="219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132</v>
      </c>
      <c r="AU215" s="17" t="s">
        <v>88</v>
      </c>
    </row>
    <row r="216" spans="1:65" s="14" customFormat="1" ht="11.25">
      <c r="B216" s="230"/>
      <c r="C216" s="231"/>
      <c r="D216" s="216" t="s">
        <v>134</v>
      </c>
      <c r="E216" s="231"/>
      <c r="F216" s="233" t="s">
        <v>278</v>
      </c>
      <c r="G216" s="231"/>
      <c r="H216" s="234">
        <v>78.015000000000001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134</v>
      </c>
      <c r="AU216" s="240" t="s">
        <v>88</v>
      </c>
      <c r="AV216" s="14" t="s">
        <v>88</v>
      </c>
      <c r="AW216" s="14" t="s">
        <v>4</v>
      </c>
      <c r="AX216" s="14" t="s">
        <v>21</v>
      </c>
      <c r="AY216" s="240" t="s">
        <v>123</v>
      </c>
    </row>
    <row r="217" spans="1:65" s="12" customFormat="1" ht="22.9" customHeight="1">
      <c r="B217" s="187"/>
      <c r="C217" s="188"/>
      <c r="D217" s="189" t="s">
        <v>78</v>
      </c>
      <c r="E217" s="201" t="s">
        <v>184</v>
      </c>
      <c r="F217" s="201" t="s">
        <v>279</v>
      </c>
      <c r="G217" s="188"/>
      <c r="H217" s="188"/>
      <c r="I217" s="191"/>
      <c r="J217" s="202">
        <f>BK217</f>
        <v>0</v>
      </c>
      <c r="K217" s="188"/>
      <c r="L217" s="193"/>
      <c r="M217" s="194"/>
      <c r="N217" s="195"/>
      <c r="O217" s="195"/>
      <c r="P217" s="196">
        <f>SUM(P218:P244)</f>
        <v>0</v>
      </c>
      <c r="Q217" s="195"/>
      <c r="R217" s="196">
        <f>SUM(R218:R244)</f>
        <v>7.9730578665999987</v>
      </c>
      <c r="S217" s="195"/>
      <c r="T217" s="197">
        <f>SUM(T218:T244)</f>
        <v>6.09</v>
      </c>
      <c r="AR217" s="198" t="s">
        <v>21</v>
      </c>
      <c r="AT217" s="199" t="s">
        <v>78</v>
      </c>
      <c r="AU217" s="199" t="s">
        <v>21</v>
      </c>
      <c r="AY217" s="198" t="s">
        <v>123</v>
      </c>
      <c r="BK217" s="200">
        <f>SUM(BK218:BK244)</f>
        <v>0</v>
      </c>
    </row>
    <row r="218" spans="1:65" s="2" customFormat="1" ht="21.75" customHeight="1">
      <c r="A218" s="34"/>
      <c r="B218" s="35"/>
      <c r="C218" s="203" t="s">
        <v>280</v>
      </c>
      <c r="D218" s="203" t="s">
        <v>125</v>
      </c>
      <c r="E218" s="204" t="s">
        <v>281</v>
      </c>
      <c r="F218" s="205" t="s">
        <v>282</v>
      </c>
      <c r="G218" s="206" t="s">
        <v>146</v>
      </c>
      <c r="H218" s="207">
        <v>7.7</v>
      </c>
      <c r="I218" s="208"/>
      <c r="J218" s="209">
        <f>ROUND(I218*H218,2)</f>
        <v>0</v>
      </c>
      <c r="K218" s="205" t="s">
        <v>129</v>
      </c>
      <c r="L218" s="39"/>
      <c r="M218" s="210" t="s">
        <v>1</v>
      </c>
      <c r="N218" s="211" t="s">
        <v>44</v>
      </c>
      <c r="O218" s="71"/>
      <c r="P218" s="212">
        <f>O218*H218</f>
        <v>0</v>
      </c>
      <c r="Q218" s="212">
        <v>0.12949959999999999</v>
      </c>
      <c r="R218" s="212">
        <f>Q218*H218</f>
        <v>0.99714691999999994</v>
      </c>
      <c r="S218" s="212">
        <v>0</v>
      </c>
      <c r="T218" s="213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4" t="s">
        <v>130</v>
      </c>
      <c r="AT218" s="214" t="s">
        <v>125</v>
      </c>
      <c r="AU218" s="214" t="s">
        <v>88</v>
      </c>
      <c r="AY218" s="17" t="s">
        <v>123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7" t="s">
        <v>21</v>
      </c>
      <c r="BK218" s="215">
        <f>ROUND(I218*H218,2)</f>
        <v>0</v>
      </c>
      <c r="BL218" s="17" t="s">
        <v>130</v>
      </c>
      <c r="BM218" s="214" t="s">
        <v>283</v>
      </c>
    </row>
    <row r="219" spans="1:65" s="2" customFormat="1" ht="29.25">
      <c r="A219" s="34"/>
      <c r="B219" s="35"/>
      <c r="C219" s="36"/>
      <c r="D219" s="216" t="s">
        <v>132</v>
      </c>
      <c r="E219" s="36"/>
      <c r="F219" s="217" t="s">
        <v>284</v>
      </c>
      <c r="G219" s="36"/>
      <c r="H219" s="36"/>
      <c r="I219" s="115"/>
      <c r="J219" s="36"/>
      <c r="K219" s="36"/>
      <c r="L219" s="39"/>
      <c r="M219" s="218"/>
      <c r="N219" s="21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132</v>
      </c>
      <c r="AU219" s="17" t="s">
        <v>88</v>
      </c>
    </row>
    <row r="220" spans="1:65" s="13" customFormat="1" ht="11.25">
      <c r="B220" s="220"/>
      <c r="C220" s="221"/>
      <c r="D220" s="216" t="s">
        <v>134</v>
      </c>
      <c r="E220" s="222" t="s">
        <v>1</v>
      </c>
      <c r="F220" s="223" t="s">
        <v>285</v>
      </c>
      <c r="G220" s="221"/>
      <c r="H220" s="222" t="s">
        <v>1</v>
      </c>
      <c r="I220" s="224"/>
      <c r="J220" s="221"/>
      <c r="K220" s="221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134</v>
      </c>
      <c r="AU220" s="229" t="s">
        <v>88</v>
      </c>
      <c r="AV220" s="13" t="s">
        <v>21</v>
      </c>
      <c r="AW220" s="13" t="s">
        <v>36</v>
      </c>
      <c r="AX220" s="13" t="s">
        <v>79</v>
      </c>
      <c r="AY220" s="229" t="s">
        <v>123</v>
      </c>
    </row>
    <row r="221" spans="1:65" s="14" customFormat="1" ht="11.25">
      <c r="B221" s="230"/>
      <c r="C221" s="231"/>
      <c r="D221" s="216" t="s">
        <v>134</v>
      </c>
      <c r="E221" s="232" t="s">
        <v>1</v>
      </c>
      <c r="F221" s="233" t="s">
        <v>286</v>
      </c>
      <c r="G221" s="231"/>
      <c r="H221" s="234">
        <v>7.7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134</v>
      </c>
      <c r="AU221" s="240" t="s">
        <v>88</v>
      </c>
      <c r="AV221" s="14" t="s">
        <v>88</v>
      </c>
      <c r="AW221" s="14" t="s">
        <v>36</v>
      </c>
      <c r="AX221" s="14" t="s">
        <v>21</v>
      </c>
      <c r="AY221" s="240" t="s">
        <v>123</v>
      </c>
    </row>
    <row r="222" spans="1:65" s="2" customFormat="1" ht="16.5" customHeight="1">
      <c r="A222" s="34"/>
      <c r="B222" s="35"/>
      <c r="C222" s="252" t="s">
        <v>287</v>
      </c>
      <c r="D222" s="252" t="s">
        <v>185</v>
      </c>
      <c r="E222" s="253" t="s">
        <v>288</v>
      </c>
      <c r="F222" s="254" t="s">
        <v>289</v>
      </c>
      <c r="G222" s="255" t="s">
        <v>146</v>
      </c>
      <c r="H222" s="256">
        <v>8.0850000000000009</v>
      </c>
      <c r="I222" s="257"/>
      <c r="J222" s="258">
        <f>ROUND(I222*H222,2)</f>
        <v>0</v>
      </c>
      <c r="K222" s="254" t="s">
        <v>129</v>
      </c>
      <c r="L222" s="259"/>
      <c r="M222" s="260" t="s">
        <v>1</v>
      </c>
      <c r="N222" s="261" t="s">
        <v>44</v>
      </c>
      <c r="O222" s="71"/>
      <c r="P222" s="212">
        <f>O222*H222</f>
        <v>0</v>
      </c>
      <c r="Q222" s="212">
        <v>5.5E-2</v>
      </c>
      <c r="R222" s="212">
        <f>Q222*H222</f>
        <v>0.44467500000000004</v>
      </c>
      <c r="S222" s="212">
        <v>0</v>
      </c>
      <c r="T222" s="213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4" t="s">
        <v>177</v>
      </c>
      <c r="AT222" s="214" t="s">
        <v>185</v>
      </c>
      <c r="AU222" s="214" t="s">
        <v>88</v>
      </c>
      <c r="AY222" s="17" t="s">
        <v>123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17" t="s">
        <v>21</v>
      </c>
      <c r="BK222" s="215">
        <f>ROUND(I222*H222,2)</f>
        <v>0</v>
      </c>
      <c r="BL222" s="17" t="s">
        <v>130</v>
      </c>
      <c r="BM222" s="214" t="s">
        <v>290</v>
      </c>
    </row>
    <row r="223" spans="1:65" s="2" customFormat="1" ht="11.25">
      <c r="A223" s="34"/>
      <c r="B223" s="35"/>
      <c r="C223" s="36"/>
      <c r="D223" s="216" t="s">
        <v>132</v>
      </c>
      <c r="E223" s="36"/>
      <c r="F223" s="217" t="s">
        <v>289</v>
      </c>
      <c r="G223" s="36"/>
      <c r="H223" s="36"/>
      <c r="I223" s="115"/>
      <c r="J223" s="36"/>
      <c r="K223" s="36"/>
      <c r="L223" s="39"/>
      <c r="M223" s="218"/>
      <c r="N223" s="21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132</v>
      </c>
      <c r="AU223" s="17" t="s">
        <v>88</v>
      </c>
    </row>
    <row r="224" spans="1:65" s="14" customFormat="1" ht="11.25">
      <c r="B224" s="230"/>
      <c r="C224" s="231"/>
      <c r="D224" s="216" t="s">
        <v>134</v>
      </c>
      <c r="E224" s="231"/>
      <c r="F224" s="233" t="s">
        <v>291</v>
      </c>
      <c r="G224" s="231"/>
      <c r="H224" s="234">
        <v>8.0850000000000009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134</v>
      </c>
      <c r="AU224" s="240" t="s">
        <v>88</v>
      </c>
      <c r="AV224" s="14" t="s">
        <v>88</v>
      </c>
      <c r="AW224" s="14" t="s">
        <v>4</v>
      </c>
      <c r="AX224" s="14" t="s">
        <v>21</v>
      </c>
      <c r="AY224" s="240" t="s">
        <v>123</v>
      </c>
    </row>
    <row r="225" spans="1:65" s="2" customFormat="1" ht="21.75" customHeight="1">
      <c r="A225" s="34"/>
      <c r="B225" s="35"/>
      <c r="C225" s="203" t="s">
        <v>292</v>
      </c>
      <c r="D225" s="203" t="s">
        <v>125</v>
      </c>
      <c r="E225" s="204" t="s">
        <v>293</v>
      </c>
      <c r="F225" s="205" t="s">
        <v>294</v>
      </c>
      <c r="G225" s="206" t="s">
        <v>146</v>
      </c>
      <c r="H225" s="207">
        <v>50.1</v>
      </c>
      <c r="I225" s="208"/>
      <c r="J225" s="209">
        <f>ROUND(I225*H225,2)</f>
        <v>0</v>
      </c>
      <c r="K225" s="205" t="s">
        <v>129</v>
      </c>
      <c r="L225" s="39"/>
      <c r="M225" s="210" t="s">
        <v>1</v>
      </c>
      <c r="N225" s="211" t="s">
        <v>44</v>
      </c>
      <c r="O225" s="71"/>
      <c r="P225" s="212">
        <f>O225*H225</f>
        <v>0</v>
      </c>
      <c r="Q225" s="212">
        <v>0.10094599999999999</v>
      </c>
      <c r="R225" s="212">
        <f>Q225*H225</f>
        <v>5.0573945999999994</v>
      </c>
      <c r="S225" s="212">
        <v>0</v>
      </c>
      <c r="T225" s="21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4" t="s">
        <v>130</v>
      </c>
      <c r="AT225" s="214" t="s">
        <v>125</v>
      </c>
      <c r="AU225" s="214" t="s">
        <v>88</v>
      </c>
      <c r="AY225" s="17" t="s">
        <v>123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17" t="s">
        <v>21</v>
      </c>
      <c r="BK225" s="215">
        <f>ROUND(I225*H225,2)</f>
        <v>0</v>
      </c>
      <c r="BL225" s="17" t="s">
        <v>130</v>
      </c>
      <c r="BM225" s="214" t="s">
        <v>295</v>
      </c>
    </row>
    <row r="226" spans="1:65" s="2" customFormat="1" ht="29.25">
      <c r="A226" s="34"/>
      <c r="B226" s="35"/>
      <c r="C226" s="36"/>
      <c r="D226" s="216" t="s">
        <v>132</v>
      </c>
      <c r="E226" s="36"/>
      <c r="F226" s="217" t="s">
        <v>296</v>
      </c>
      <c r="G226" s="36"/>
      <c r="H226" s="36"/>
      <c r="I226" s="115"/>
      <c r="J226" s="36"/>
      <c r="K226" s="36"/>
      <c r="L226" s="39"/>
      <c r="M226" s="218"/>
      <c r="N226" s="219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132</v>
      </c>
      <c r="AU226" s="17" t="s">
        <v>88</v>
      </c>
    </row>
    <row r="227" spans="1:65" s="13" customFormat="1" ht="11.25">
      <c r="B227" s="220"/>
      <c r="C227" s="221"/>
      <c r="D227" s="216" t="s">
        <v>134</v>
      </c>
      <c r="E227" s="222" t="s">
        <v>1</v>
      </c>
      <c r="F227" s="223" t="s">
        <v>297</v>
      </c>
      <c r="G227" s="221"/>
      <c r="H227" s="222" t="s">
        <v>1</v>
      </c>
      <c r="I227" s="224"/>
      <c r="J227" s="221"/>
      <c r="K227" s="221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134</v>
      </c>
      <c r="AU227" s="229" t="s">
        <v>88</v>
      </c>
      <c r="AV227" s="13" t="s">
        <v>21</v>
      </c>
      <c r="AW227" s="13" t="s">
        <v>36</v>
      </c>
      <c r="AX227" s="13" t="s">
        <v>79</v>
      </c>
      <c r="AY227" s="229" t="s">
        <v>123</v>
      </c>
    </row>
    <row r="228" spans="1:65" s="14" customFormat="1" ht="11.25">
      <c r="B228" s="230"/>
      <c r="C228" s="231"/>
      <c r="D228" s="216" t="s">
        <v>134</v>
      </c>
      <c r="E228" s="232" t="s">
        <v>1</v>
      </c>
      <c r="F228" s="233" t="s">
        <v>298</v>
      </c>
      <c r="G228" s="231"/>
      <c r="H228" s="234">
        <v>50.1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134</v>
      </c>
      <c r="AU228" s="240" t="s">
        <v>88</v>
      </c>
      <c r="AV228" s="14" t="s">
        <v>88</v>
      </c>
      <c r="AW228" s="14" t="s">
        <v>36</v>
      </c>
      <c r="AX228" s="14" t="s">
        <v>21</v>
      </c>
      <c r="AY228" s="240" t="s">
        <v>123</v>
      </c>
    </row>
    <row r="229" spans="1:65" s="2" customFormat="1" ht="16.5" customHeight="1">
      <c r="A229" s="34"/>
      <c r="B229" s="35"/>
      <c r="C229" s="252" t="s">
        <v>299</v>
      </c>
      <c r="D229" s="252" t="s">
        <v>185</v>
      </c>
      <c r="E229" s="253" t="s">
        <v>300</v>
      </c>
      <c r="F229" s="254" t="s">
        <v>301</v>
      </c>
      <c r="G229" s="255" t="s">
        <v>146</v>
      </c>
      <c r="H229" s="256">
        <v>52.604999999999997</v>
      </c>
      <c r="I229" s="257"/>
      <c r="J229" s="258">
        <f>ROUND(I229*H229,2)</f>
        <v>0</v>
      </c>
      <c r="K229" s="254" t="s">
        <v>129</v>
      </c>
      <c r="L229" s="259"/>
      <c r="M229" s="260" t="s">
        <v>1</v>
      </c>
      <c r="N229" s="261" t="s">
        <v>44</v>
      </c>
      <c r="O229" s="71"/>
      <c r="P229" s="212">
        <f>O229*H229</f>
        <v>0</v>
      </c>
      <c r="Q229" s="212">
        <v>2.8000000000000001E-2</v>
      </c>
      <c r="R229" s="212">
        <f>Q229*H229</f>
        <v>1.4729399999999999</v>
      </c>
      <c r="S229" s="212">
        <v>0</v>
      </c>
      <c r="T229" s="213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4" t="s">
        <v>177</v>
      </c>
      <c r="AT229" s="214" t="s">
        <v>185</v>
      </c>
      <c r="AU229" s="214" t="s">
        <v>88</v>
      </c>
      <c r="AY229" s="17" t="s">
        <v>123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17" t="s">
        <v>21</v>
      </c>
      <c r="BK229" s="215">
        <f>ROUND(I229*H229,2)</f>
        <v>0</v>
      </c>
      <c r="BL229" s="17" t="s">
        <v>130</v>
      </c>
      <c r="BM229" s="214" t="s">
        <v>302</v>
      </c>
    </row>
    <row r="230" spans="1:65" s="2" customFormat="1" ht="11.25">
      <c r="A230" s="34"/>
      <c r="B230" s="35"/>
      <c r="C230" s="36"/>
      <c r="D230" s="216" t="s">
        <v>132</v>
      </c>
      <c r="E230" s="36"/>
      <c r="F230" s="217" t="s">
        <v>301</v>
      </c>
      <c r="G230" s="36"/>
      <c r="H230" s="36"/>
      <c r="I230" s="115"/>
      <c r="J230" s="36"/>
      <c r="K230" s="36"/>
      <c r="L230" s="39"/>
      <c r="M230" s="218"/>
      <c r="N230" s="219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132</v>
      </c>
      <c r="AU230" s="17" t="s">
        <v>88</v>
      </c>
    </row>
    <row r="231" spans="1:65" s="14" customFormat="1" ht="11.25">
      <c r="B231" s="230"/>
      <c r="C231" s="231"/>
      <c r="D231" s="216" t="s">
        <v>134</v>
      </c>
      <c r="E231" s="231"/>
      <c r="F231" s="233" t="s">
        <v>303</v>
      </c>
      <c r="G231" s="231"/>
      <c r="H231" s="234">
        <v>52.604999999999997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134</v>
      </c>
      <c r="AU231" s="240" t="s">
        <v>88</v>
      </c>
      <c r="AV231" s="14" t="s">
        <v>88</v>
      </c>
      <c r="AW231" s="14" t="s">
        <v>4</v>
      </c>
      <c r="AX231" s="14" t="s">
        <v>21</v>
      </c>
      <c r="AY231" s="240" t="s">
        <v>123</v>
      </c>
    </row>
    <row r="232" spans="1:65" s="2" customFormat="1" ht="21.75" customHeight="1">
      <c r="A232" s="34"/>
      <c r="B232" s="35"/>
      <c r="C232" s="203" t="s">
        <v>304</v>
      </c>
      <c r="D232" s="203" t="s">
        <v>125</v>
      </c>
      <c r="E232" s="204" t="s">
        <v>305</v>
      </c>
      <c r="F232" s="205" t="s">
        <v>306</v>
      </c>
      <c r="G232" s="206" t="s">
        <v>146</v>
      </c>
      <c r="H232" s="207">
        <v>7.7</v>
      </c>
      <c r="I232" s="208"/>
      <c r="J232" s="209">
        <f>ROUND(I232*H232,2)</f>
        <v>0</v>
      </c>
      <c r="K232" s="205" t="s">
        <v>129</v>
      </c>
      <c r="L232" s="39"/>
      <c r="M232" s="210" t="s">
        <v>1</v>
      </c>
      <c r="N232" s="211" t="s">
        <v>44</v>
      </c>
      <c r="O232" s="71"/>
      <c r="P232" s="212">
        <f>O232*H232</f>
        <v>0</v>
      </c>
      <c r="Q232" s="212">
        <v>1.863E-6</v>
      </c>
      <c r="R232" s="212">
        <f>Q232*H232</f>
        <v>1.4345100000000001E-5</v>
      </c>
      <c r="S232" s="212">
        <v>0</v>
      </c>
      <c r="T232" s="213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4" t="s">
        <v>130</v>
      </c>
      <c r="AT232" s="214" t="s">
        <v>125</v>
      </c>
      <c r="AU232" s="214" t="s">
        <v>88</v>
      </c>
      <c r="AY232" s="17" t="s">
        <v>123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7" t="s">
        <v>21</v>
      </c>
      <c r="BK232" s="215">
        <f>ROUND(I232*H232,2)</f>
        <v>0</v>
      </c>
      <c r="BL232" s="17" t="s">
        <v>130</v>
      </c>
      <c r="BM232" s="214" t="s">
        <v>307</v>
      </c>
    </row>
    <row r="233" spans="1:65" s="2" customFormat="1" ht="19.5">
      <c r="A233" s="34"/>
      <c r="B233" s="35"/>
      <c r="C233" s="36"/>
      <c r="D233" s="216" t="s">
        <v>132</v>
      </c>
      <c r="E233" s="36"/>
      <c r="F233" s="217" t="s">
        <v>308</v>
      </c>
      <c r="G233" s="36"/>
      <c r="H233" s="36"/>
      <c r="I233" s="115"/>
      <c r="J233" s="36"/>
      <c r="K233" s="36"/>
      <c r="L233" s="39"/>
      <c r="M233" s="218"/>
      <c r="N233" s="21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132</v>
      </c>
      <c r="AU233" s="17" t="s">
        <v>88</v>
      </c>
    </row>
    <row r="234" spans="1:65" s="14" customFormat="1" ht="11.25">
      <c r="B234" s="230"/>
      <c r="C234" s="231"/>
      <c r="D234" s="216" t="s">
        <v>134</v>
      </c>
      <c r="E234" s="232" t="s">
        <v>1</v>
      </c>
      <c r="F234" s="233" t="s">
        <v>309</v>
      </c>
      <c r="G234" s="231"/>
      <c r="H234" s="234">
        <v>7.7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134</v>
      </c>
      <c r="AU234" s="240" t="s">
        <v>88</v>
      </c>
      <c r="AV234" s="14" t="s">
        <v>88</v>
      </c>
      <c r="AW234" s="14" t="s">
        <v>36</v>
      </c>
      <c r="AX234" s="14" t="s">
        <v>79</v>
      </c>
      <c r="AY234" s="240" t="s">
        <v>123</v>
      </c>
    </row>
    <row r="235" spans="1:65" s="2" customFormat="1" ht="21.75" customHeight="1">
      <c r="A235" s="34"/>
      <c r="B235" s="35"/>
      <c r="C235" s="203" t="s">
        <v>310</v>
      </c>
      <c r="D235" s="203" t="s">
        <v>125</v>
      </c>
      <c r="E235" s="204" t="s">
        <v>311</v>
      </c>
      <c r="F235" s="205" t="s">
        <v>312</v>
      </c>
      <c r="G235" s="206" t="s">
        <v>146</v>
      </c>
      <c r="H235" s="207">
        <v>7.7</v>
      </c>
      <c r="I235" s="208"/>
      <c r="J235" s="209">
        <f>ROUND(I235*H235,2)</f>
        <v>0</v>
      </c>
      <c r="K235" s="205" t="s">
        <v>129</v>
      </c>
      <c r="L235" s="39"/>
      <c r="M235" s="210" t="s">
        <v>1</v>
      </c>
      <c r="N235" s="211" t="s">
        <v>44</v>
      </c>
      <c r="O235" s="71"/>
      <c r="P235" s="212">
        <f>O235*H235</f>
        <v>0</v>
      </c>
      <c r="Q235" s="212">
        <v>1.132E-4</v>
      </c>
      <c r="R235" s="212">
        <f>Q235*H235</f>
        <v>8.7164000000000002E-4</v>
      </c>
      <c r="S235" s="212">
        <v>0</v>
      </c>
      <c r="T235" s="213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4" t="s">
        <v>130</v>
      </c>
      <c r="AT235" s="214" t="s">
        <v>125</v>
      </c>
      <c r="AU235" s="214" t="s">
        <v>88</v>
      </c>
      <c r="AY235" s="17" t="s">
        <v>123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17" t="s">
        <v>21</v>
      </c>
      <c r="BK235" s="215">
        <f>ROUND(I235*H235,2)</f>
        <v>0</v>
      </c>
      <c r="BL235" s="17" t="s">
        <v>130</v>
      </c>
      <c r="BM235" s="214" t="s">
        <v>313</v>
      </c>
    </row>
    <row r="236" spans="1:65" s="2" customFormat="1" ht="29.25">
      <c r="A236" s="34"/>
      <c r="B236" s="35"/>
      <c r="C236" s="36"/>
      <c r="D236" s="216" t="s">
        <v>132</v>
      </c>
      <c r="E236" s="36"/>
      <c r="F236" s="217" t="s">
        <v>314</v>
      </c>
      <c r="G236" s="36"/>
      <c r="H236" s="36"/>
      <c r="I236" s="115"/>
      <c r="J236" s="36"/>
      <c r="K236" s="36"/>
      <c r="L236" s="39"/>
      <c r="M236" s="218"/>
      <c r="N236" s="219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132</v>
      </c>
      <c r="AU236" s="17" t="s">
        <v>88</v>
      </c>
    </row>
    <row r="237" spans="1:65" s="14" customFormat="1" ht="11.25">
      <c r="B237" s="230"/>
      <c r="C237" s="231"/>
      <c r="D237" s="216" t="s">
        <v>134</v>
      </c>
      <c r="E237" s="232" t="s">
        <v>1</v>
      </c>
      <c r="F237" s="233" t="s">
        <v>286</v>
      </c>
      <c r="G237" s="231"/>
      <c r="H237" s="234">
        <v>7.7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134</v>
      </c>
      <c r="AU237" s="240" t="s">
        <v>88</v>
      </c>
      <c r="AV237" s="14" t="s">
        <v>88</v>
      </c>
      <c r="AW237" s="14" t="s">
        <v>36</v>
      </c>
      <c r="AX237" s="14" t="s">
        <v>79</v>
      </c>
      <c r="AY237" s="240" t="s">
        <v>123</v>
      </c>
    </row>
    <row r="238" spans="1:65" s="2" customFormat="1" ht="16.5" customHeight="1">
      <c r="A238" s="34"/>
      <c r="B238" s="35"/>
      <c r="C238" s="203" t="s">
        <v>315</v>
      </c>
      <c r="D238" s="203" t="s">
        <v>125</v>
      </c>
      <c r="E238" s="204" t="s">
        <v>316</v>
      </c>
      <c r="F238" s="205" t="s">
        <v>317</v>
      </c>
      <c r="G238" s="206" t="s">
        <v>146</v>
      </c>
      <c r="H238" s="207">
        <v>7.7</v>
      </c>
      <c r="I238" s="208"/>
      <c r="J238" s="209">
        <f>ROUND(I238*H238,2)</f>
        <v>0</v>
      </c>
      <c r="K238" s="205" t="s">
        <v>129</v>
      </c>
      <c r="L238" s="39"/>
      <c r="M238" s="210" t="s">
        <v>1</v>
      </c>
      <c r="N238" s="211" t="s">
        <v>44</v>
      </c>
      <c r="O238" s="71"/>
      <c r="P238" s="212">
        <f>O238*H238</f>
        <v>0</v>
      </c>
      <c r="Q238" s="212">
        <v>1.995E-6</v>
      </c>
      <c r="R238" s="212">
        <f>Q238*H238</f>
        <v>1.5361499999999999E-5</v>
      </c>
      <c r="S238" s="212">
        <v>0</v>
      </c>
      <c r="T238" s="21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4" t="s">
        <v>130</v>
      </c>
      <c r="AT238" s="214" t="s">
        <v>125</v>
      </c>
      <c r="AU238" s="214" t="s">
        <v>88</v>
      </c>
      <c r="AY238" s="17" t="s">
        <v>123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17" t="s">
        <v>21</v>
      </c>
      <c r="BK238" s="215">
        <f>ROUND(I238*H238,2)</f>
        <v>0</v>
      </c>
      <c r="BL238" s="17" t="s">
        <v>130</v>
      </c>
      <c r="BM238" s="214" t="s">
        <v>318</v>
      </c>
    </row>
    <row r="239" spans="1:65" s="2" customFormat="1" ht="19.5">
      <c r="A239" s="34"/>
      <c r="B239" s="35"/>
      <c r="C239" s="36"/>
      <c r="D239" s="216" t="s">
        <v>132</v>
      </c>
      <c r="E239" s="36"/>
      <c r="F239" s="217" t="s">
        <v>319</v>
      </c>
      <c r="G239" s="36"/>
      <c r="H239" s="36"/>
      <c r="I239" s="115"/>
      <c r="J239" s="36"/>
      <c r="K239" s="36"/>
      <c r="L239" s="39"/>
      <c r="M239" s="218"/>
      <c r="N239" s="219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132</v>
      </c>
      <c r="AU239" s="17" t="s">
        <v>88</v>
      </c>
    </row>
    <row r="240" spans="1:65" s="14" customFormat="1" ht="11.25">
      <c r="B240" s="230"/>
      <c r="C240" s="231"/>
      <c r="D240" s="216" t="s">
        <v>134</v>
      </c>
      <c r="E240" s="232" t="s">
        <v>1</v>
      </c>
      <c r="F240" s="233" t="s">
        <v>309</v>
      </c>
      <c r="G240" s="231"/>
      <c r="H240" s="234">
        <v>7.7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134</v>
      </c>
      <c r="AU240" s="240" t="s">
        <v>88</v>
      </c>
      <c r="AV240" s="14" t="s">
        <v>88</v>
      </c>
      <c r="AW240" s="14" t="s">
        <v>36</v>
      </c>
      <c r="AX240" s="14" t="s">
        <v>21</v>
      </c>
      <c r="AY240" s="240" t="s">
        <v>123</v>
      </c>
    </row>
    <row r="241" spans="1:65" s="2" customFormat="1" ht="21.75" customHeight="1">
      <c r="A241" s="34"/>
      <c r="B241" s="35"/>
      <c r="C241" s="203" t="s">
        <v>320</v>
      </c>
      <c r="D241" s="203" t="s">
        <v>125</v>
      </c>
      <c r="E241" s="204" t="s">
        <v>321</v>
      </c>
      <c r="F241" s="205" t="s">
        <v>322</v>
      </c>
      <c r="G241" s="206" t="s">
        <v>146</v>
      </c>
      <c r="H241" s="207">
        <v>2.9</v>
      </c>
      <c r="I241" s="208"/>
      <c r="J241" s="209">
        <f>ROUND(I241*H241,2)</f>
        <v>0</v>
      </c>
      <c r="K241" s="205" t="s">
        <v>129</v>
      </c>
      <c r="L241" s="39"/>
      <c r="M241" s="210" t="s">
        <v>1</v>
      </c>
      <c r="N241" s="211" t="s">
        <v>44</v>
      </c>
      <c r="O241" s="71"/>
      <c r="P241" s="212">
        <f>O241*H241</f>
        <v>0</v>
      </c>
      <c r="Q241" s="212">
        <v>0</v>
      </c>
      <c r="R241" s="212">
        <f>Q241*H241</f>
        <v>0</v>
      </c>
      <c r="S241" s="212">
        <v>2.1</v>
      </c>
      <c r="T241" s="213">
        <f>S241*H241</f>
        <v>6.09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4" t="s">
        <v>130</v>
      </c>
      <c r="AT241" s="214" t="s">
        <v>125</v>
      </c>
      <c r="AU241" s="214" t="s">
        <v>88</v>
      </c>
      <c r="AY241" s="17" t="s">
        <v>123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17" t="s">
        <v>21</v>
      </c>
      <c r="BK241" s="215">
        <f>ROUND(I241*H241,2)</f>
        <v>0</v>
      </c>
      <c r="BL241" s="17" t="s">
        <v>130</v>
      </c>
      <c r="BM241" s="214" t="s">
        <v>323</v>
      </c>
    </row>
    <row r="242" spans="1:65" s="2" customFormat="1" ht="39">
      <c r="A242" s="34"/>
      <c r="B242" s="35"/>
      <c r="C242" s="36"/>
      <c r="D242" s="216" t="s">
        <v>132</v>
      </c>
      <c r="E242" s="36"/>
      <c r="F242" s="217" t="s">
        <v>324</v>
      </c>
      <c r="G242" s="36"/>
      <c r="H242" s="36"/>
      <c r="I242" s="115"/>
      <c r="J242" s="36"/>
      <c r="K242" s="36"/>
      <c r="L242" s="39"/>
      <c r="M242" s="218"/>
      <c r="N242" s="219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132</v>
      </c>
      <c r="AU242" s="17" t="s">
        <v>88</v>
      </c>
    </row>
    <row r="243" spans="1:65" s="13" customFormat="1" ht="11.25">
      <c r="B243" s="220"/>
      <c r="C243" s="221"/>
      <c r="D243" s="216" t="s">
        <v>134</v>
      </c>
      <c r="E243" s="222" t="s">
        <v>1</v>
      </c>
      <c r="F243" s="223" t="s">
        <v>325</v>
      </c>
      <c r="G243" s="221"/>
      <c r="H243" s="222" t="s">
        <v>1</v>
      </c>
      <c r="I243" s="224"/>
      <c r="J243" s="221"/>
      <c r="K243" s="221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134</v>
      </c>
      <c r="AU243" s="229" t="s">
        <v>88</v>
      </c>
      <c r="AV243" s="13" t="s">
        <v>21</v>
      </c>
      <c r="AW243" s="13" t="s">
        <v>36</v>
      </c>
      <c r="AX243" s="13" t="s">
        <v>79</v>
      </c>
      <c r="AY243" s="229" t="s">
        <v>123</v>
      </c>
    </row>
    <row r="244" spans="1:65" s="14" customFormat="1" ht="11.25">
      <c r="B244" s="230"/>
      <c r="C244" s="231"/>
      <c r="D244" s="216" t="s">
        <v>134</v>
      </c>
      <c r="E244" s="232" t="s">
        <v>1</v>
      </c>
      <c r="F244" s="233" t="s">
        <v>326</v>
      </c>
      <c r="G244" s="231"/>
      <c r="H244" s="234">
        <v>2.9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134</v>
      </c>
      <c r="AU244" s="240" t="s">
        <v>88</v>
      </c>
      <c r="AV244" s="14" t="s">
        <v>88</v>
      </c>
      <c r="AW244" s="14" t="s">
        <v>36</v>
      </c>
      <c r="AX244" s="14" t="s">
        <v>21</v>
      </c>
      <c r="AY244" s="240" t="s">
        <v>123</v>
      </c>
    </row>
    <row r="245" spans="1:65" s="12" customFormat="1" ht="22.9" customHeight="1">
      <c r="B245" s="187"/>
      <c r="C245" s="188"/>
      <c r="D245" s="189" t="s">
        <v>78</v>
      </c>
      <c r="E245" s="201" t="s">
        <v>327</v>
      </c>
      <c r="F245" s="201" t="s">
        <v>328</v>
      </c>
      <c r="G245" s="188"/>
      <c r="H245" s="188"/>
      <c r="I245" s="191"/>
      <c r="J245" s="202">
        <f>BK245</f>
        <v>0</v>
      </c>
      <c r="K245" s="188"/>
      <c r="L245" s="193"/>
      <c r="M245" s="194"/>
      <c r="N245" s="195"/>
      <c r="O245" s="195"/>
      <c r="P245" s="196">
        <f>SUM(P246:P255)</f>
        <v>0</v>
      </c>
      <c r="Q245" s="195"/>
      <c r="R245" s="196">
        <f>SUM(R246:R255)</f>
        <v>0</v>
      </c>
      <c r="S245" s="195"/>
      <c r="T245" s="197">
        <f>SUM(T246:T255)</f>
        <v>0</v>
      </c>
      <c r="AR245" s="198" t="s">
        <v>21</v>
      </c>
      <c r="AT245" s="199" t="s">
        <v>78</v>
      </c>
      <c r="AU245" s="199" t="s">
        <v>21</v>
      </c>
      <c r="AY245" s="198" t="s">
        <v>123</v>
      </c>
      <c r="BK245" s="200">
        <f>SUM(BK246:BK255)</f>
        <v>0</v>
      </c>
    </row>
    <row r="246" spans="1:65" s="2" customFormat="1" ht="16.5" customHeight="1">
      <c r="A246" s="34"/>
      <c r="B246" s="35"/>
      <c r="C246" s="203" t="s">
        <v>329</v>
      </c>
      <c r="D246" s="203" t="s">
        <v>125</v>
      </c>
      <c r="E246" s="204" t="s">
        <v>330</v>
      </c>
      <c r="F246" s="205" t="s">
        <v>331</v>
      </c>
      <c r="G246" s="206" t="s">
        <v>188</v>
      </c>
      <c r="H246" s="207">
        <v>52.725000000000001</v>
      </c>
      <c r="I246" s="208"/>
      <c r="J246" s="209">
        <f>ROUND(I246*H246,2)</f>
        <v>0</v>
      </c>
      <c r="K246" s="205" t="s">
        <v>1</v>
      </c>
      <c r="L246" s="39"/>
      <c r="M246" s="210" t="s">
        <v>1</v>
      </c>
      <c r="N246" s="211" t="s">
        <v>44</v>
      </c>
      <c r="O246" s="71"/>
      <c r="P246" s="212">
        <f>O246*H246</f>
        <v>0</v>
      </c>
      <c r="Q246" s="212">
        <v>0</v>
      </c>
      <c r="R246" s="212">
        <f>Q246*H246</f>
        <v>0</v>
      </c>
      <c r="S246" s="212">
        <v>0</v>
      </c>
      <c r="T246" s="213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4" t="s">
        <v>130</v>
      </c>
      <c r="AT246" s="214" t="s">
        <v>125</v>
      </c>
      <c r="AU246" s="214" t="s">
        <v>88</v>
      </c>
      <c r="AY246" s="17" t="s">
        <v>123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17" t="s">
        <v>21</v>
      </c>
      <c r="BK246" s="215">
        <f>ROUND(I246*H246,2)</f>
        <v>0</v>
      </c>
      <c r="BL246" s="17" t="s">
        <v>130</v>
      </c>
      <c r="BM246" s="214" t="s">
        <v>332</v>
      </c>
    </row>
    <row r="247" spans="1:65" s="2" customFormat="1" ht="19.5">
      <c r="A247" s="34"/>
      <c r="B247" s="35"/>
      <c r="C247" s="36"/>
      <c r="D247" s="216" t="s">
        <v>132</v>
      </c>
      <c r="E247" s="36"/>
      <c r="F247" s="217" t="s">
        <v>333</v>
      </c>
      <c r="G247" s="36"/>
      <c r="H247" s="36"/>
      <c r="I247" s="115"/>
      <c r="J247" s="36"/>
      <c r="K247" s="36"/>
      <c r="L247" s="39"/>
      <c r="M247" s="218"/>
      <c r="N247" s="219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132</v>
      </c>
      <c r="AU247" s="17" t="s">
        <v>88</v>
      </c>
    </row>
    <row r="248" spans="1:65" s="2" customFormat="1" ht="21.75" customHeight="1">
      <c r="A248" s="34"/>
      <c r="B248" s="35"/>
      <c r="C248" s="203" t="s">
        <v>334</v>
      </c>
      <c r="D248" s="203" t="s">
        <v>125</v>
      </c>
      <c r="E248" s="204" t="s">
        <v>335</v>
      </c>
      <c r="F248" s="205" t="s">
        <v>336</v>
      </c>
      <c r="G248" s="206" t="s">
        <v>188</v>
      </c>
      <c r="H248" s="207">
        <v>52.725000000000001</v>
      </c>
      <c r="I248" s="208"/>
      <c r="J248" s="209">
        <f>ROUND(I248*H248,2)</f>
        <v>0</v>
      </c>
      <c r="K248" s="205" t="s">
        <v>129</v>
      </c>
      <c r="L248" s="39"/>
      <c r="M248" s="210" t="s">
        <v>1</v>
      </c>
      <c r="N248" s="211" t="s">
        <v>44</v>
      </c>
      <c r="O248" s="71"/>
      <c r="P248" s="212">
        <f>O248*H248</f>
        <v>0</v>
      </c>
      <c r="Q248" s="212">
        <v>0</v>
      </c>
      <c r="R248" s="212">
        <f>Q248*H248</f>
        <v>0</v>
      </c>
      <c r="S248" s="212">
        <v>0</v>
      </c>
      <c r="T248" s="21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4" t="s">
        <v>130</v>
      </c>
      <c r="AT248" s="214" t="s">
        <v>125</v>
      </c>
      <c r="AU248" s="214" t="s">
        <v>88</v>
      </c>
      <c r="AY248" s="17" t="s">
        <v>123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17" t="s">
        <v>21</v>
      </c>
      <c r="BK248" s="215">
        <f>ROUND(I248*H248,2)</f>
        <v>0</v>
      </c>
      <c r="BL248" s="17" t="s">
        <v>130</v>
      </c>
      <c r="BM248" s="214" t="s">
        <v>337</v>
      </c>
    </row>
    <row r="249" spans="1:65" s="2" customFormat="1" ht="11.25">
      <c r="A249" s="34"/>
      <c r="B249" s="35"/>
      <c r="C249" s="36"/>
      <c r="D249" s="216" t="s">
        <v>132</v>
      </c>
      <c r="E249" s="36"/>
      <c r="F249" s="217" t="s">
        <v>338</v>
      </c>
      <c r="G249" s="36"/>
      <c r="H249" s="36"/>
      <c r="I249" s="115"/>
      <c r="J249" s="36"/>
      <c r="K249" s="36"/>
      <c r="L249" s="39"/>
      <c r="M249" s="218"/>
      <c r="N249" s="21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132</v>
      </c>
      <c r="AU249" s="17" t="s">
        <v>88</v>
      </c>
    </row>
    <row r="250" spans="1:65" s="2" customFormat="1" ht="21.75" customHeight="1">
      <c r="A250" s="34"/>
      <c r="B250" s="35"/>
      <c r="C250" s="203" t="s">
        <v>339</v>
      </c>
      <c r="D250" s="203" t="s">
        <v>125</v>
      </c>
      <c r="E250" s="204" t="s">
        <v>340</v>
      </c>
      <c r="F250" s="205" t="s">
        <v>341</v>
      </c>
      <c r="G250" s="206" t="s">
        <v>188</v>
      </c>
      <c r="H250" s="207">
        <v>0.61499999999999999</v>
      </c>
      <c r="I250" s="208"/>
      <c r="J250" s="209">
        <f>ROUND(I250*H250,2)</f>
        <v>0</v>
      </c>
      <c r="K250" s="205" t="s">
        <v>129</v>
      </c>
      <c r="L250" s="39"/>
      <c r="M250" s="210" t="s">
        <v>1</v>
      </c>
      <c r="N250" s="211" t="s">
        <v>44</v>
      </c>
      <c r="O250" s="71"/>
      <c r="P250" s="212">
        <f>O250*H250</f>
        <v>0</v>
      </c>
      <c r="Q250" s="212">
        <v>0</v>
      </c>
      <c r="R250" s="212">
        <f>Q250*H250</f>
        <v>0</v>
      </c>
      <c r="S250" s="212">
        <v>0</v>
      </c>
      <c r="T250" s="21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4" t="s">
        <v>130</v>
      </c>
      <c r="AT250" s="214" t="s">
        <v>125</v>
      </c>
      <c r="AU250" s="214" t="s">
        <v>88</v>
      </c>
      <c r="AY250" s="17" t="s">
        <v>123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17" t="s">
        <v>21</v>
      </c>
      <c r="BK250" s="215">
        <f>ROUND(I250*H250,2)</f>
        <v>0</v>
      </c>
      <c r="BL250" s="17" t="s">
        <v>130</v>
      </c>
      <c r="BM250" s="214" t="s">
        <v>342</v>
      </c>
    </row>
    <row r="251" spans="1:65" s="2" customFormat="1" ht="29.25">
      <c r="A251" s="34"/>
      <c r="B251" s="35"/>
      <c r="C251" s="36"/>
      <c r="D251" s="216" t="s">
        <v>132</v>
      </c>
      <c r="E251" s="36"/>
      <c r="F251" s="217" t="s">
        <v>343</v>
      </c>
      <c r="G251" s="36"/>
      <c r="H251" s="36"/>
      <c r="I251" s="115"/>
      <c r="J251" s="36"/>
      <c r="K251" s="36"/>
      <c r="L251" s="39"/>
      <c r="M251" s="218"/>
      <c r="N251" s="219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132</v>
      </c>
      <c r="AU251" s="17" t="s">
        <v>88</v>
      </c>
    </row>
    <row r="252" spans="1:65" s="2" customFormat="1" ht="21.75" customHeight="1">
      <c r="A252" s="34"/>
      <c r="B252" s="35"/>
      <c r="C252" s="203" t="s">
        <v>344</v>
      </c>
      <c r="D252" s="203" t="s">
        <v>125</v>
      </c>
      <c r="E252" s="204" t="s">
        <v>345</v>
      </c>
      <c r="F252" s="205" t="s">
        <v>346</v>
      </c>
      <c r="G252" s="206" t="s">
        <v>188</v>
      </c>
      <c r="H252" s="207">
        <v>2.9260000000000002</v>
      </c>
      <c r="I252" s="208"/>
      <c r="J252" s="209">
        <f>ROUND(I252*H252,2)</f>
        <v>0</v>
      </c>
      <c r="K252" s="205" t="s">
        <v>129</v>
      </c>
      <c r="L252" s="39"/>
      <c r="M252" s="210" t="s">
        <v>1</v>
      </c>
      <c r="N252" s="211" t="s">
        <v>44</v>
      </c>
      <c r="O252" s="71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4" t="s">
        <v>130</v>
      </c>
      <c r="AT252" s="214" t="s">
        <v>125</v>
      </c>
      <c r="AU252" s="214" t="s">
        <v>88</v>
      </c>
      <c r="AY252" s="17" t="s">
        <v>123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17" t="s">
        <v>21</v>
      </c>
      <c r="BK252" s="215">
        <f>ROUND(I252*H252,2)</f>
        <v>0</v>
      </c>
      <c r="BL252" s="17" t="s">
        <v>130</v>
      </c>
      <c r="BM252" s="214" t="s">
        <v>347</v>
      </c>
    </row>
    <row r="253" spans="1:65" s="2" customFormat="1" ht="29.25">
      <c r="A253" s="34"/>
      <c r="B253" s="35"/>
      <c r="C253" s="36"/>
      <c r="D253" s="216" t="s">
        <v>132</v>
      </c>
      <c r="E253" s="36"/>
      <c r="F253" s="217" t="s">
        <v>348</v>
      </c>
      <c r="G253" s="36"/>
      <c r="H253" s="36"/>
      <c r="I253" s="115"/>
      <c r="J253" s="36"/>
      <c r="K253" s="36"/>
      <c r="L253" s="39"/>
      <c r="M253" s="218"/>
      <c r="N253" s="21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132</v>
      </c>
      <c r="AU253" s="17" t="s">
        <v>88</v>
      </c>
    </row>
    <row r="254" spans="1:65" s="2" customFormat="1" ht="21.75" customHeight="1">
      <c r="A254" s="34"/>
      <c r="B254" s="35"/>
      <c r="C254" s="203" t="s">
        <v>349</v>
      </c>
      <c r="D254" s="203" t="s">
        <v>125</v>
      </c>
      <c r="E254" s="204" t="s">
        <v>350</v>
      </c>
      <c r="F254" s="205" t="s">
        <v>351</v>
      </c>
      <c r="G254" s="206" t="s">
        <v>188</v>
      </c>
      <c r="H254" s="207">
        <v>43.094000000000001</v>
      </c>
      <c r="I254" s="208"/>
      <c r="J254" s="209">
        <f>ROUND(I254*H254,2)</f>
        <v>0</v>
      </c>
      <c r="K254" s="205" t="s">
        <v>129</v>
      </c>
      <c r="L254" s="39"/>
      <c r="M254" s="210" t="s">
        <v>1</v>
      </c>
      <c r="N254" s="211" t="s">
        <v>44</v>
      </c>
      <c r="O254" s="71"/>
      <c r="P254" s="212">
        <f>O254*H254</f>
        <v>0</v>
      </c>
      <c r="Q254" s="212">
        <v>0</v>
      </c>
      <c r="R254" s="212">
        <f>Q254*H254</f>
        <v>0</v>
      </c>
      <c r="S254" s="212">
        <v>0</v>
      </c>
      <c r="T254" s="213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4" t="s">
        <v>130</v>
      </c>
      <c r="AT254" s="214" t="s">
        <v>125</v>
      </c>
      <c r="AU254" s="214" t="s">
        <v>88</v>
      </c>
      <c r="AY254" s="17" t="s">
        <v>123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17" t="s">
        <v>21</v>
      </c>
      <c r="BK254" s="215">
        <f>ROUND(I254*H254,2)</f>
        <v>0</v>
      </c>
      <c r="BL254" s="17" t="s">
        <v>130</v>
      </c>
      <c r="BM254" s="214" t="s">
        <v>352</v>
      </c>
    </row>
    <row r="255" spans="1:65" s="2" customFormat="1" ht="29.25">
      <c r="A255" s="34"/>
      <c r="B255" s="35"/>
      <c r="C255" s="36"/>
      <c r="D255" s="216" t="s">
        <v>132</v>
      </c>
      <c r="E255" s="36"/>
      <c r="F255" s="217" t="s">
        <v>353</v>
      </c>
      <c r="G255" s="36"/>
      <c r="H255" s="36"/>
      <c r="I255" s="115"/>
      <c r="J255" s="36"/>
      <c r="K255" s="36"/>
      <c r="L255" s="39"/>
      <c r="M255" s="218"/>
      <c r="N255" s="219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132</v>
      </c>
      <c r="AU255" s="17" t="s">
        <v>88</v>
      </c>
    </row>
    <row r="256" spans="1:65" s="12" customFormat="1" ht="22.9" customHeight="1">
      <c r="B256" s="187"/>
      <c r="C256" s="188"/>
      <c r="D256" s="189" t="s">
        <v>78</v>
      </c>
      <c r="E256" s="201" t="s">
        <v>354</v>
      </c>
      <c r="F256" s="201" t="s">
        <v>355</v>
      </c>
      <c r="G256" s="188"/>
      <c r="H256" s="188"/>
      <c r="I256" s="191"/>
      <c r="J256" s="202">
        <f>BK256</f>
        <v>0</v>
      </c>
      <c r="K256" s="188"/>
      <c r="L256" s="193"/>
      <c r="M256" s="194"/>
      <c r="N256" s="195"/>
      <c r="O256" s="195"/>
      <c r="P256" s="196">
        <f>SUM(P257:P258)</f>
        <v>0</v>
      </c>
      <c r="Q256" s="195"/>
      <c r="R256" s="196">
        <f>SUM(R257:R258)</f>
        <v>0</v>
      </c>
      <c r="S256" s="195"/>
      <c r="T256" s="197">
        <f>SUM(T257:T258)</f>
        <v>0</v>
      </c>
      <c r="AR256" s="198" t="s">
        <v>21</v>
      </c>
      <c r="AT256" s="199" t="s">
        <v>78</v>
      </c>
      <c r="AU256" s="199" t="s">
        <v>21</v>
      </c>
      <c r="AY256" s="198" t="s">
        <v>123</v>
      </c>
      <c r="BK256" s="200">
        <f>SUM(BK257:BK258)</f>
        <v>0</v>
      </c>
    </row>
    <row r="257" spans="1:65" s="2" customFormat="1" ht="21.75" customHeight="1">
      <c r="A257" s="34"/>
      <c r="B257" s="35"/>
      <c r="C257" s="203" t="s">
        <v>356</v>
      </c>
      <c r="D257" s="203" t="s">
        <v>125</v>
      </c>
      <c r="E257" s="204" t="s">
        <v>357</v>
      </c>
      <c r="F257" s="205" t="s">
        <v>358</v>
      </c>
      <c r="G257" s="206" t="s">
        <v>188</v>
      </c>
      <c r="H257" s="207">
        <v>52.752000000000002</v>
      </c>
      <c r="I257" s="208"/>
      <c r="J257" s="209">
        <f>ROUND(I257*H257,2)</f>
        <v>0</v>
      </c>
      <c r="K257" s="205" t="s">
        <v>129</v>
      </c>
      <c r="L257" s="39"/>
      <c r="M257" s="210" t="s">
        <v>1</v>
      </c>
      <c r="N257" s="211" t="s">
        <v>44</v>
      </c>
      <c r="O257" s="71"/>
      <c r="P257" s="212">
        <f>O257*H257</f>
        <v>0</v>
      </c>
      <c r="Q257" s="212">
        <v>0</v>
      </c>
      <c r="R257" s="212">
        <f>Q257*H257</f>
        <v>0</v>
      </c>
      <c r="S257" s="212">
        <v>0</v>
      </c>
      <c r="T257" s="213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4" t="s">
        <v>130</v>
      </c>
      <c r="AT257" s="214" t="s">
        <v>125</v>
      </c>
      <c r="AU257" s="214" t="s">
        <v>88</v>
      </c>
      <c r="AY257" s="17" t="s">
        <v>123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17" t="s">
        <v>21</v>
      </c>
      <c r="BK257" s="215">
        <f>ROUND(I257*H257,2)</f>
        <v>0</v>
      </c>
      <c r="BL257" s="17" t="s">
        <v>130</v>
      </c>
      <c r="BM257" s="214" t="s">
        <v>359</v>
      </c>
    </row>
    <row r="258" spans="1:65" s="2" customFormat="1" ht="19.5">
      <c r="A258" s="34"/>
      <c r="B258" s="35"/>
      <c r="C258" s="36"/>
      <c r="D258" s="216" t="s">
        <v>132</v>
      </c>
      <c r="E258" s="36"/>
      <c r="F258" s="217" t="s">
        <v>360</v>
      </c>
      <c r="G258" s="36"/>
      <c r="H258" s="36"/>
      <c r="I258" s="115"/>
      <c r="J258" s="36"/>
      <c r="K258" s="36"/>
      <c r="L258" s="39"/>
      <c r="M258" s="262"/>
      <c r="N258" s="263"/>
      <c r="O258" s="264"/>
      <c r="P258" s="264"/>
      <c r="Q258" s="264"/>
      <c r="R258" s="264"/>
      <c r="S258" s="264"/>
      <c r="T258" s="26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132</v>
      </c>
      <c r="AU258" s="17" t="s">
        <v>88</v>
      </c>
    </row>
    <row r="259" spans="1:65" s="2" customFormat="1" ht="6.95" customHeight="1">
      <c r="A259" s="34"/>
      <c r="B259" s="54"/>
      <c r="C259" s="55"/>
      <c r="D259" s="55"/>
      <c r="E259" s="55"/>
      <c r="F259" s="55"/>
      <c r="G259" s="55"/>
      <c r="H259" s="55"/>
      <c r="I259" s="152"/>
      <c r="J259" s="55"/>
      <c r="K259" s="55"/>
      <c r="L259" s="39"/>
      <c r="M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</row>
  </sheetData>
  <sheetProtection algorithmName="SHA-512" hashValue="njEUV7IzhZwoqpEFXieZ6PNAta/J7WRw5GQrodcZx5COKWCuTaSfgBS6cJbN2ZaAtrPm+sBhXMKKEkUoxyz0Zg==" saltValue="RSq7q2xPaQrUf9uToOX5Kxcj++6ugXA1BARiIFXcKfxsj929Hk1mcaGRamuUL2FUg+leGX8ouNcBqNWgpW7HFg==" spinCount="100000" sheet="1" objects="1" scenarios="1" formatColumns="0" formatRows="0" autoFilter="0"/>
  <autoFilter ref="C122:K258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92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88</v>
      </c>
    </row>
    <row r="4" spans="1:46" s="1" customFormat="1" ht="24.95" hidden="1" customHeight="1">
      <c r="B4" s="20"/>
      <c r="D4" s="112" t="s">
        <v>93</v>
      </c>
      <c r="I4" s="108"/>
      <c r="L4" s="20"/>
      <c r="M4" s="113" t="s">
        <v>10</v>
      </c>
      <c r="AT4" s="17" t="s">
        <v>4</v>
      </c>
    </row>
    <row r="5" spans="1:46" s="1" customFormat="1" ht="6.95" hidden="1" customHeight="1">
      <c r="B5" s="20"/>
      <c r="I5" s="108"/>
      <c r="L5" s="20"/>
    </row>
    <row r="6" spans="1:46" s="1" customFormat="1" ht="12" hidden="1" customHeight="1">
      <c r="B6" s="20"/>
      <c r="D6" s="114" t="s">
        <v>16</v>
      </c>
      <c r="I6" s="108"/>
      <c r="L6" s="20"/>
    </row>
    <row r="7" spans="1:46" s="1" customFormat="1" ht="16.5" hidden="1" customHeight="1">
      <c r="B7" s="20"/>
      <c r="E7" s="308" t="str">
        <f>'Rekapitulace stavby'!K6</f>
        <v>Demolice podchodu na AN - chodník na autobusové nádraží</v>
      </c>
      <c r="F7" s="309"/>
      <c r="G7" s="309"/>
      <c r="H7" s="309"/>
      <c r="I7" s="108"/>
      <c r="L7" s="20"/>
    </row>
    <row r="8" spans="1:46" s="2" customFormat="1" ht="12" hidden="1" customHeight="1">
      <c r="A8" s="34"/>
      <c r="B8" s="39"/>
      <c r="C8" s="34"/>
      <c r="D8" s="114" t="s">
        <v>94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10" t="s">
        <v>361</v>
      </c>
      <c r="F9" s="311"/>
      <c r="G9" s="311"/>
      <c r="H9" s="311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4" t="s">
        <v>19</v>
      </c>
      <c r="E11" s="34"/>
      <c r="F11" s="116" t="s">
        <v>1</v>
      </c>
      <c r="G11" s="34"/>
      <c r="H11" s="34"/>
      <c r="I11" s="117" t="s">
        <v>20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4" t="s">
        <v>22</v>
      </c>
      <c r="E12" s="34"/>
      <c r="F12" s="116" t="s">
        <v>23</v>
      </c>
      <c r="G12" s="34"/>
      <c r="H12" s="34"/>
      <c r="I12" s="117" t="s">
        <v>24</v>
      </c>
      <c r="J12" s="118" t="str">
        <f>'Rekapitulace stavby'!AN8</f>
        <v>24. 11. 2019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4" t="s">
        <v>28</v>
      </c>
      <c r="E14" s="34"/>
      <c r="F14" s="34"/>
      <c r="G14" s="34"/>
      <c r="H14" s="34"/>
      <c r="I14" s="117" t="s">
        <v>29</v>
      </c>
      <c r="J14" s="116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6" t="str">
        <f>IF('Rekapitulace stavby'!E11="","",'Rekapitulace stavby'!E11)</f>
        <v xml:space="preserve"> </v>
      </c>
      <c r="F15" s="34"/>
      <c r="G15" s="34"/>
      <c r="H15" s="34"/>
      <c r="I15" s="117" t="s">
        <v>31</v>
      </c>
      <c r="J15" s="116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4" t="s">
        <v>32</v>
      </c>
      <c r="E17" s="34"/>
      <c r="F17" s="34"/>
      <c r="G17" s="34"/>
      <c r="H17" s="34"/>
      <c r="I17" s="117" t="s">
        <v>29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12" t="str">
        <f>'Rekapitulace stavby'!E14</f>
        <v>Vyplň údaj</v>
      </c>
      <c r="F18" s="313"/>
      <c r="G18" s="313"/>
      <c r="H18" s="313"/>
      <c r="I18" s="117" t="s">
        <v>31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4" t="s">
        <v>34</v>
      </c>
      <c r="E20" s="34"/>
      <c r="F20" s="34"/>
      <c r="G20" s="34"/>
      <c r="H20" s="34"/>
      <c r="I20" s="117" t="s">
        <v>29</v>
      </c>
      <c r="J20" s="116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6" t="s">
        <v>35</v>
      </c>
      <c r="F21" s="34"/>
      <c r="G21" s="34"/>
      <c r="H21" s="34"/>
      <c r="I21" s="117" t="s">
        <v>31</v>
      </c>
      <c r="J21" s="11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4" t="s">
        <v>37</v>
      </c>
      <c r="E23" s="34"/>
      <c r="F23" s="34"/>
      <c r="G23" s="34"/>
      <c r="H23" s="34"/>
      <c r="I23" s="117" t="s">
        <v>29</v>
      </c>
      <c r="J23" s="116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6" t="str">
        <f>IF('Rekapitulace stavby'!E20="","",'Rekapitulace stavby'!E20)</f>
        <v xml:space="preserve"> </v>
      </c>
      <c r="F24" s="34"/>
      <c r="G24" s="34"/>
      <c r="H24" s="34"/>
      <c r="I24" s="117" t="s">
        <v>31</v>
      </c>
      <c r="J24" s="116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4" t="s">
        <v>38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9"/>
      <c r="B27" s="120"/>
      <c r="C27" s="119"/>
      <c r="D27" s="119"/>
      <c r="E27" s="314" t="s">
        <v>1</v>
      </c>
      <c r="F27" s="314"/>
      <c r="G27" s="314"/>
      <c r="H27" s="314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5" t="s">
        <v>39</v>
      </c>
      <c r="E30" s="34"/>
      <c r="F30" s="34"/>
      <c r="G30" s="34"/>
      <c r="H30" s="34"/>
      <c r="I30" s="115"/>
      <c r="J30" s="126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7" t="s">
        <v>41</v>
      </c>
      <c r="G32" s="34"/>
      <c r="H32" s="34"/>
      <c r="I32" s="128" t="s">
        <v>40</v>
      </c>
      <c r="J32" s="127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9" t="s">
        <v>43</v>
      </c>
      <c r="E33" s="114" t="s">
        <v>44</v>
      </c>
      <c r="F33" s="130">
        <f>ROUND((SUM(BE117:BE135)),  2)</f>
        <v>0</v>
      </c>
      <c r="G33" s="34"/>
      <c r="H33" s="34"/>
      <c r="I33" s="131">
        <v>0.21</v>
      </c>
      <c r="J33" s="130">
        <f>ROUND(((SUM(BE117:BE135))*I33),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4" t="s">
        <v>45</v>
      </c>
      <c r="F34" s="130">
        <f>ROUND((SUM(BF117:BF135)),  2)</f>
        <v>0</v>
      </c>
      <c r="G34" s="34"/>
      <c r="H34" s="34"/>
      <c r="I34" s="131">
        <v>0.15</v>
      </c>
      <c r="J34" s="130">
        <f>ROUND(((SUM(BF117:BF135))*I34),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46</v>
      </c>
      <c r="F35" s="130">
        <f>ROUND((SUM(BG117:BG135)),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47</v>
      </c>
      <c r="F36" s="130">
        <f>ROUND((SUM(BH117:BH135)),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48</v>
      </c>
      <c r="F37" s="130">
        <f>ROUND((SUM(BI117:BI135)),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2"/>
      <c r="D39" s="133" t="s">
        <v>49</v>
      </c>
      <c r="E39" s="134"/>
      <c r="F39" s="134"/>
      <c r="G39" s="135" t="s">
        <v>50</v>
      </c>
      <c r="H39" s="136" t="s">
        <v>51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0" t="s">
        <v>52</v>
      </c>
      <c r="E50" s="141"/>
      <c r="F50" s="141"/>
      <c r="G50" s="140" t="s">
        <v>53</v>
      </c>
      <c r="H50" s="141"/>
      <c r="I50" s="142"/>
      <c r="J50" s="141"/>
      <c r="K50" s="141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3" t="s">
        <v>54</v>
      </c>
      <c r="E61" s="144"/>
      <c r="F61" s="145" t="s">
        <v>55</v>
      </c>
      <c r="G61" s="143" t="s">
        <v>54</v>
      </c>
      <c r="H61" s="144"/>
      <c r="I61" s="146"/>
      <c r="J61" s="147" t="s">
        <v>55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0" t="s">
        <v>56</v>
      </c>
      <c r="E65" s="148"/>
      <c r="F65" s="148"/>
      <c r="G65" s="140" t="s">
        <v>57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3" t="s">
        <v>54</v>
      </c>
      <c r="E76" s="144"/>
      <c r="F76" s="145" t="s">
        <v>55</v>
      </c>
      <c r="G76" s="143" t="s">
        <v>54</v>
      </c>
      <c r="H76" s="144"/>
      <c r="I76" s="146"/>
      <c r="J76" s="147" t="s">
        <v>55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5" t="str">
        <f>E7</f>
        <v>Demolice podchodu na AN - chodník na autobusové nádraží</v>
      </c>
      <c r="F85" s="316"/>
      <c r="G85" s="316"/>
      <c r="H85" s="316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6" t="str">
        <f>E9</f>
        <v>VRN - Vedlejší rozpočtové náklady</v>
      </c>
      <c r="F87" s="317"/>
      <c r="G87" s="317"/>
      <c r="H87" s="317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22</v>
      </c>
      <c r="D89" s="36"/>
      <c r="E89" s="36"/>
      <c r="F89" s="27" t="str">
        <f>F12</f>
        <v>Česká Lípa</v>
      </c>
      <c r="G89" s="36"/>
      <c r="H89" s="36"/>
      <c r="I89" s="117" t="s">
        <v>24</v>
      </c>
      <c r="J89" s="66" t="str">
        <f>IF(J12="","",J12)</f>
        <v>24. 11. 2019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28</v>
      </c>
      <c r="D91" s="36"/>
      <c r="E91" s="36"/>
      <c r="F91" s="27" t="str">
        <f>E15</f>
        <v xml:space="preserve"> </v>
      </c>
      <c r="G91" s="36"/>
      <c r="H91" s="36"/>
      <c r="I91" s="117" t="s">
        <v>34</v>
      </c>
      <c r="J91" s="32" t="str">
        <f>E21</f>
        <v>Ing. Martina Hřebřinová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32</v>
      </c>
      <c r="D92" s="36"/>
      <c r="E92" s="36"/>
      <c r="F92" s="27" t="str">
        <f>IF(E18="","",E18)</f>
        <v>Vyplň údaj</v>
      </c>
      <c r="G92" s="36"/>
      <c r="H92" s="36"/>
      <c r="I92" s="117" t="s">
        <v>37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97</v>
      </c>
      <c r="D94" s="157"/>
      <c r="E94" s="157"/>
      <c r="F94" s="157"/>
      <c r="G94" s="157"/>
      <c r="H94" s="157"/>
      <c r="I94" s="158"/>
      <c r="J94" s="159" t="s">
        <v>98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99</v>
      </c>
      <c r="D96" s="36"/>
      <c r="E96" s="36"/>
      <c r="F96" s="36"/>
      <c r="G96" s="36"/>
      <c r="H96" s="36"/>
      <c r="I96" s="115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5" customHeight="1">
      <c r="B97" s="161"/>
      <c r="C97" s="162"/>
      <c r="D97" s="163" t="s">
        <v>361</v>
      </c>
      <c r="E97" s="164"/>
      <c r="F97" s="164"/>
      <c r="G97" s="164"/>
      <c r="H97" s="164"/>
      <c r="I97" s="165"/>
      <c r="J97" s="166">
        <f>J118</f>
        <v>0</v>
      </c>
      <c r="K97" s="162"/>
      <c r="L97" s="167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115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152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155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108</v>
      </c>
      <c r="D104" s="36"/>
      <c r="E104" s="36"/>
      <c r="F104" s="36"/>
      <c r="G104" s="36"/>
      <c r="H104" s="36"/>
      <c r="I104" s="115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115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115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6.5" customHeight="1">
      <c r="A107" s="34"/>
      <c r="B107" s="35"/>
      <c r="C107" s="36"/>
      <c r="D107" s="36"/>
      <c r="E107" s="315" t="str">
        <f>E7</f>
        <v>Demolice podchodu na AN - chodník na autobusové nádraží</v>
      </c>
      <c r="F107" s="316"/>
      <c r="G107" s="316"/>
      <c r="H107" s="316"/>
      <c r="I107" s="115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94</v>
      </c>
      <c r="D108" s="36"/>
      <c r="E108" s="36"/>
      <c r="F108" s="36"/>
      <c r="G108" s="36"/>
      <c r="H108" s="36"/>
      <c r="I108" s="115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86" t="str">
        <f>E9</f>
        <v>VRN - Vedlejší rozpočtové náklady</v>
      </c>
      <c r="F109" s="317"/>
      <c r="G109" s="317"/>
      <c r="H109" s="317"/>
      <c r="I109" s="115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115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22</v>
      </c>
      <c r="D111" s="36"/>
      <c r="E111" s="36"/>
      <c r="F111" s="27" t="str">
        <f>F12</f>
        <v>Česká Lípa</v>
      </c>
      <c r="G111" s="36"/>
      <c r="H111" s="36"/>
      <c r="I111" s="117" t="s">
        <v>24</v>
      </c>
      <c r="J111" s="66" t="str">
        <f>IF(J12="","",J12)</f>
        <v>24. 11. 2019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5.7" customHeight="1">
      <c r="A113" s="34"/>
      <c r="B113" s="35"/>
      <c r="C113" s="29" t="s">
        <v>28</v>
      </c>
      <c r="D113" s="36"/>
      <c r="E113" s="36"/>
      <c r="F113" s="27" t="str">
        <f>E15</f>
        <v xml:space="preserve"> </v>
      </c>
      <c r="G113" s="36"/>
      <c r="H113" s="36"/>
      <c r="I113" s="117" t="s">
        <v>34</v>
      </c>
      <c r="J113" s="32" t="str">
        <f>E21</f>
        <v>Ing. Martina Hřebřinová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32</v>
      </c>
      <c r="D114" s="36"/>
      <c r="E114" s="36"/>
      <c r="F114" s="27" t="str">
        <f>IF(E18="","",E18)</f>
        <v>Vyplň údaj</v>
      </c>
      <c r="G114" s="36"/>
      <c r="H114" s="36"/>
      <c r="I114" s="117" t="s">
        <v>37</v>
      </c>
      <c r="J114" s="32" t="str">
        <f>E24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75"/>
      <c r="B116" s="176"/>
      <c r="C116" s="177" t="s">
        <v>109</v>
      </c>
      <c r="D116" s="178" t="s">
        <v>64</v>
      </c>
      <c r="E116" s="178" t="s">
        <v>60</v>
      </c>
      <c r="F116" s="178" t="s">
        <v>61</v>
      </c>
      <c r="G116" s="178" t="s">
        <v>110</v>
      </c>
      <c r="H116" s="178" t="s">
        <v>111</v>
      </c>
      <c r="I116" s="179" t="s">
        <v>112</v>
      </c>
      <c r="J116" s="178" t="s">
        <v>98</v>
      </c>
      <c r="K116" s="180" t="s">
        <v>113</v>
      </c>
      <c r="L116" s="181"/>
      <c r="M116" s="75" t="s">
        <v>1</v>
      </c>
      <c r="N116" s="76" t="s">
        <v>43</v>
      </c>
      <c r="O116" s="76" t="s">
        <v>114</v>
      </c>
      <c r="P116" s="76" t="s">
        <v>115</v>
      </c>
      <c r="Q116" s="76" t="s">
        <v>116</v>
      </c>
      <c r="R116" s="76" t="s">
        <v>117</v>
      </c>
      <c r="S116" s="76" t="s">
        <v>118</v>
      </c>
      <c r="T116" s="77" t="s">
        <v>119</v>
      </c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pans="1:65" s="2" customFormat="1" ht="22.9" customHeight="1">
      <c r="A117" s="34"/>
      <c r="B117" s="35"/>
      <c r="C117" s="82" t="s">
        <v>120</v>
      </c>
      <c r="D117" s="36"/>
      <c r="E117" s="36"/>
      <c r="F117" s="36"/>
      <c r="G117" s="36"/>
      <c r="H117" s="36"/>
      <c r="I117" s="115"/>
      <c r="J117" s="182">
        <f>BK117</f>
        <v>0</v>
      </c>
      <c r="K117" s="36"/>
      <c r="L117" s="39"/>
      <c r="M117" s="78"/>
      <c r="N117" s="183"/>
      <c r="O117" s="79"/>
      <c r="P117" s="184">
        <f>P118</f>
        <v>0</v>
      </c>
      <c r="Q117" s="79"/>
      <c r="R117" s="184">
        <f>R118</f>
        <v>0</v>
      </c>
      <c r="S117" s="79"/>
      <c r="T117" s="185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78</v>
      </c>
      <c r="AU117" s="17" t="s">
        <v>100</v>
      </c>
      <c r="BK117" s="186">
        <f>BK118</f>
        <v>0</v>
      </c>
    </row>
    <row r="118" spans="1:65" s="12" customFormat="1" ht="25.9" customHeight="1">
      <c r="B118" s="187"/>
      <c r="C118" s="188"/>
      <c r="D118" s="189" t="s">
        <v>78</v>
      </c>
      <c r="E118" s="190" t="s">
        <v>89</v>
      </c>
      <c r="F118" s="190" t="s">
        <v>90</v>
      </c>
      <c r="G118" s="188"/>
      <c r="H118" s="188"/>
      <c r="I118" s="191"/>
      <c r="J118" s="192">
        <f>BK118</f>
        <v>0</v>
      </c>
      <c r="K118" s="188"/>
      <c r="L118" s="193"/>
      <c r="M118" s="194"/>
      <c r="N118" s="195"/>
      <c r="O118" s="195"/>
      <c r="P118" s="196">
        <f>SUM(P119:P135)</f>
        <v>0</v>
      </c>
      <c r="Q118" s="195"/>
      <c r="R118" s="196">
        <f>SUM(R119:R135)</f>
        <v>0</v>
      </c>
      <c r="S118" s="195"/>
      <c r="T118" s="197">
        <f>SUM(T119:T135)</f>
        <v>0</v>
      </c>
      <c r="AR118" s="198" t="s">
        <v>158</v>
      </c>
      <c r="AT118" s="199" t="s">
        <v>78</v>
      </c>
      <c r="AU118" s="199" t="s">
        <v>79</v>
      </c>
      <c r="AY118" s="198" t="s">
        <v>123</v>
      </c>
      <c r="BK118" s="200">
        <f>SUM(BK119:BK135)</f>
        <v>0</v>
      </c>
    </row>
    <row r="119" spans="1:65" s="2" customFormat="1" ht="21.75" customHeight="1">
      <c r="A119" s="34"/>
      <c r="B119" s="35"/>
      <c r="C119" s="203" t="s">
        <v>21</v>
      </c>
      <c r="D119" s="203" t="s">
        <v>125</v>
      </c>
      <c r="E119" s="204" t="s">
        <v>362</v>
      </c>
      <c r="F119" s="205" t="s">
        <v>363</v>
      </c>
      <c r="G119" s="206" t="s">
        <v>364</v>
      </c>
      <c r="H119" s="207">
        <v>1</v>
      </c>
      <c r="I119" s="208"/>
      <c r="J119" s="209">
        <f>ROUND(I119*H119,2)</f>
        <v>0</v>
      </c>
      <c r="K119" s="205" t="s">
        <v>129</v>
      </c>
      <c r="L119" s="39"/>
      <c r="M119" s="210" t="s">
        <v>1</v>
      </c>
      <c r="N119" s="211" t="s">
        <v>44</v>
      </c>
      <c r="O119" s="71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4" t="s">
        <v>365</v>
      </c>
      <c r="AT119" s="214" t="s">
        <v>125</v>
      </c>
      <c r="AU119" s="214" t="s">
        <v>21</v>
      </c>
      <c r="AY119" s="17" t="s">
        <v>123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7" t="s">
        <v>21</v>
      </c>
      <c r="BK119" s="215">
        <f>ROUND(I119*H119,2)</f>
        <v>0</v>
      </c>
      <c r="BL119" s="17" t="s">
        <v>365</v>
      </c>
      <c r="BM119" s="214" t="s">
        <v>366</v>
      </c>
    </row>
    <row r="120" spans="1:65" s="2" customFormat="1" ht="11.25">
      <c r="A120" s="34"/>
      <c r="B120" s="35"/>
      <c r="C120" s="36"/>
      <c r="D120" s="216" t="s">
        <v>132</v>
      </c>
      <c r="E120" s="36"/>
      <c r="F120" s="217" t="s">
        <v>367</v>
      </c>
      <c r="G120" s="36"/>
      <c r="H120" s="36"/>
      <c r="I120" s="115"/>
      <c r="J120" s="36"/>
      <c r="K120" s="36"/>
      <c r="L120" s="39"/>
      <c r="M120" s="218"/>
      <c r="N120" s="219"/>
      <c r="O120" s="71"/>
      <c r="P120" s="71"/>
      <c r="Q120" s="71"/>
      <c r="R120" s="71"/>
      <c r="S120" s="71"/>
      <c r="T120" s="72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132</v>
      </c>
      <c r="AU120" s="17" t="s">
        <v>21</v>
      </c>
    </row>
    <row r="121" spans="1:65" s="2" customFormat="1" ht="16.5" customHeight="1">
      <c r="A121" s="34"/>
      <c r="B121" s="35"/>
      <c r="C121" s="203" t="s">
        <v>88</v>
      </c>
      <c r="D121" s="203" t="s">
        <v>125</v>
      </c>
      <c r="E121" s="204" t="s">
        <v>368</v>
      </c>
      <c r="F121" s="205" t="s">
        <v>369</v>
      </c>
      <c r="G121" s="206" t="s">
        <v>364</v>
      </c>
      <c r="H121" s="207">
        <v>1</v>
      </c>
      <c r="I121" s="208"/>
      <c r="J121" s="209">
        <f>ROUND(I121*H121,2)</f>
        <v>0</v>
      </c>
      <c r="K121" s="205" t="s">
        <v>129</v>
      </c>
      <c r="L121" s="39"/>
      <c r="M121" s="210" t="s">
        <v>1</v>
      </c>
      <c r="N121" s="211" t="s">
        <v>44</v>
      </c>
      <c r="O121" s="71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4" t="s">
        <v>365</v>
      </c>
      <c r="AT121" s="214" t="s">
        <v>125</v>
      </c>
      <c r="AU121" s="214" t="s">
        <v>21</v>
      </c>
      <c r="AY121" s="17" t="s">
        <v>123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7" t="s">
        <v>21</v>
      </c>
      <c r="BK121" s="215">
        <f>ROUND(I121*H121,2)</f>
        <v>0</v>
      </c>
      <c r="BL121" s="17" t="s">
        <v>365</v>
      </c>
      <c r="BM121" s="214" t="s">
        <v>370</v>
      </c>
    </row>
    <row r="122" spans="1:65" s="2" customFormat="1" ht="146.25">
      <c r="A122" s="34"/>
      <c r="B122" s="35"/>
      <c r="C122" s="36"/>
      <c r="D122" s="216" t="s">
        <v>132</v>
      </c>
      <c r="E122" s="36"/>
      <c r="F122" s="217" t="s">
        <v>371</v>
      </c>
      <c r="G122" s="36"/>
      <c r="H122" s="36"/>
      <c r="I122" s="115"/>
      <c r="J122" s="36"/>
      <c r="K122" s="36"/>
      <c r="L122" s="39"/>
      <c r="M122" s="218"/>
      <c r="N122" s="219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132</v>
      </c>
      <c r="AU122" s="17" t="s">
        <v>21</v>
      </c>
    </row>
    <row r="123" spans="1:65" s="2" customFormat="1" ht="29.25">
      <c r="A123" s="34"/>
      <c r="B123" s="35"/>
      <c r="C123" s="36"/>
      <c r="D123" s="216" t="s">
        <v>372</v>
      </c>
      <c r="E123" s="36"/>
      <c r="F123" s="266" t="s">
        <v>373</v>
      </c>
      <c r="G123" s="36"/>
      <c r="H123" s="36"/>
      <c r="I123" s="115"/>
      <c r="J123" s="36"/>
      <c r="K123" s="36"/>
      <c r="L123" s="39"/>
      <c r="M123" s="218"/>
      <c r="N123" s="219"/>
      <c r="O123" s="71"/>
      <c r="P123" s="71"/>
      <c r="Q123" s="71"/>
      <c r="R123" s="71"/>
      <c r="S123" s="71"/>
      <c r="T123" s="72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372</v>
      </c>
      <c r="AU123" s="17" t="s">
        <v>21</v>
      </c>
    </row>
    <row r="124" spans="1:65" s="2" customFormat="1" ht="16.5" customHeight="1">
      <c r="A124" s="34"/>
      <c r="B124" s="35"/>
      <c r="C124" s="203" t="s">
        <v>143</v>
      </c>
      <c r="D124" s="203" t="s">
        <v>125</v>
      </c>
      <c r="E124" s="204" t="s">
        <v>374</v>
      </c>
      <c r="F124" s="205" t="s">
        <v>375</v>
      </c>
      <c r="G124" s="206" t="s">
        <v>364</v>
      </c>
      <c r="H124" s="207">
        <v>1</v>
      </c>
      <c r="I124" s="208"/>
      <c r="J124" s="209">
        <f>ROUND(I124*H124,2)</f>
        <v>0</v>
      </c>
      <c r="K124" s="205" t="s">
        <v>129</v>
      </c>
      <c r="L124" s="39"/>
      <c r="M124" s="210" t="s">
        <v>1</v>
      </c>
      <c r="N124" s="211" t="s">
        <v>44</v>
      </c>
      <c r="O124" s="71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4" t="s">
        <v>365</v>
      </c>
      <c r="AT124" s="214" t="s">
        <v>125</v>
      </c>
      <c r="AU124" s="214" t="s">
        <v>21</v>
      </c>
      <c r="AY124" s="17" t="s">
        <v>123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7" t="s">
        <v>21</v>
      </c>
      <c r="BK124" s="215">
        <f>ROUND(I124*H124,2)</f>
        <v>0</v>
      </c>
      <c r="BL124" s="17" t="s">
        <v>365</v>
      </c>
      <c r="BM124" s="214" t="s">
        <v>376</v>
      </c>
    </row>
    <row r="125" spans="1:65" s="2" customFormat="1" ht="136.5">
      <c r="A125" s="34"/>
      <c r="B125" s="35"/>
      <c r="C125" s="36"/>
      <c r="D125" s="216" t="s">
        <v>132</v>
      </c>
      <c r="E125" s="36"/>
      <c r="F125" s="217" t="s">
        <v>377</v>
      </c>
      <c r="G125" s="36"/>
      <c r="H125" s="36"/>
      <c r="I125" s="115"/>
      <c r="J125" s="36"/>
      <c r="K125" s="36"/>
      <c r="L125" s="39"/>
      <c r="M125" s="218"/>
      <c r="N125" s="219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132</v>
      </c>
      <c r="AU125" s="17" t="s">
        <v>21</v>
      </c>
    </row>
    <row r="126" spans="1:65" s="2" customFormat="1" ht="16.5" customHeight="1">
      <c r="A126" s="34"/>
      <c r="B126" s="35"/>
      <c r="C126" s="203" t="s">
        <v>130</v>
      </c>
      <c r="D126" s="203" t="s">
        <v>125</v>
      </c>
      <c r="E126" s="204" t="s">
        <v>378</v>
      </c>
      <c r="F126" s="205" t="s">
        <v>379</v>
      </c>
      <c r="G126" s="206" t="s">
        <v>364</v>
      </c>
      <c r="H126" s="207">
        <v>1</v>
      </c>
      <c r="I126" s="208"/>
      <c r="J126" s="209">
        <f>ROUND(I126*H126,2)</f>
        <v>0</v>
      </c>
      <c r="K126" s="205" t="s">
        <v>129</v>
      </c>
      <c r="L126" s="39"/>
      <c r="M126" s="210" t="s">
        <v>1</v>
      </c>
      <c r="N126" s="211" t="s">
        <v>44</v>
      </c>
      <c r="O126" s="71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4" t="s">
        <v>365</v>
      </c>
      <c r="AT126" s="214" t="s">
        <v>125</v>
      </c>
      <c r="AU126" s="214" t="s">
        <v>21</v>
      </c>
      <c r="AY126" s="17" t="s">
        <v>123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7" t="s">
        <v>21</v>
      </c>
      <c r="BK126" s="215">
        <f>ROUND(I126*H126,2)</f>
        <v>0</v>
      </c>
      <c r="BL126" s="17" t="s">
        <v>365</v>
      </c>
      <c r="BM126" s="214" t="s">
        <v>380</v>
      </c>
    </row>
    <row r="127" spans="1:65" s="2" customFormat="1" ht="68.25">
      <c r="A127" s="34"/>
      <c r="B127" s="35"/>
      <c r="C127" s="36"/>
      <c r="D127" s="216" t="s">
        <v>132</v>
      </c>
      <c r="E127" s="36"/>
      <c r="F127" s="217" t="s">
        <v>381</v>
      </c>
      <c r="G127" s="36"/>
      <c r="H127" s="36"/>
      <c r="I127" s="115"/>
      <c r="J127" s="36"/>
      <c r="K127" s="36"/>
      <c r="L127" s="39"/>
      <c r="M127" s="218"/>
      <c r="N127" s="21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132</v>
      </c>
      <c r="AU127" s="17" t="s">
        <v>21</v>
      </c>
    </row>
    <row r="128" spans="1:65" s="2" customFormat="1" ht="16.5" customHeight="1">
      <c r="A128" s="34"/>
      <c r="B128" s="35"/>
      <c r="C128" s="203" t="s">
        <v>158</v>
      </c>
      <c r="D128" s="203" t="s">
        <v>125</v>
      </c>
      <c r="E128" s="204" t="s">
        <v>382</v>
      </c>
      <c r="F128" s="205" t="s">
        <v>383</v>
      </c>
      <c r="G128" s="206" t="s">
        <v>364</v>
      </c>
      <c r="H128" s="207">
        <v>1</v>
      </c>
      <c r="I128" s="208"/>
      <c r="J128" s="209">
        <f>ROUND(I128*H128,2)</f>
        <v>0</v>
      </c>
      <c r="K128" s="205" t="s">
        <v>129</v>
      </c>
      <c r="L128" s="39"/>
      <c r="M128" s="210" t="s">
        <v>1</v>
      </c>
      <c r="N128" s="211" t="s">
        <v>44</v>
      </c>
      <c r="O128" s="71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4" t="s">
        <v>365</v>
      </c>
      <c r="AT128" s="214" t="s">
        <v>125</v>
      </c>
      <c r="AU128" s="214" t="s">
        <v>21</v>
      </c>
      <c r="AY128" s="17" t="s">
        <v>123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7" t="s">
        <v>21</v>
      </c>
      <c r="BK128" s="215">
        <f>ROUND(I128*H128,2)</f>
        <v>0</v>
      </c>
      <c r="BL128" s="17" t="s">
        <v>365</v>
      </c>
      <c r="BM128" s="214" t="s">
        <v>384</v>
      </c>
    </row>
    <row r="129" spans="1:65" s="2" customFormat="1" ht="11.25">
      <c r="A129" s="34"/>
      <c r="B129" s="35"/>
      <c r="C129" s="36"/>
      <c r="D129" s="216" t="s">
        <v>132</v>
      </c>
      <c r="E129" s="36"/>
      <c r="F129" s="217" t="s">
        <v>385</v>
      </c>
      <c r="G129" s="36"/>
      <c r="H129" s="36"/>
      <c r="I129" s="115"/>
      <c r="J129" s="36"/>
      <c r="K129" s="36"/>
      <c r="L129" s="39"/>
      <c r="M129" s="218"/>
      <c r="N129" s="219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132</v>
      </c>
      <c r="AU129" s="17" t="s">
        <v>21</v>
      </c>
    </row>
    <row r="130" spans="1:65" s="2" customFormat="1" ht="21.75" customHeight="1">
      <c r="A130" s="34"/>
      <c r="B130" s="35"/>
      <c r="C130" s="203" t="s">
        <v>165</v>
      </c>
      <c r="D130" s="203" t="s">
        <v>125</v>
      </c>
      <c r="E130" s="204" t="s">
        <v>386</v>
      </c>
      <c r="F130" s="205" t="s">
        <v>387</v>
      </c>
      <c r="G130" s="206" t="s">
        <v>364</v>
      </c>
      <c r="H130" s="207">
        <v>1</v>
      </c>
      <c r="I130" s="208"/>
      <c r="J130" s="209">
        <f>ROUND(I130*H130,2)</f>
        <v>0</v>
      </c>
      <c r="K130" s="205" t="s">
        <v>1</v>
      </c>
      <c r="L130" s="39"/>
      <c r="M130" s="210" t="s">
        <v>1</v>
      </c>
      <c r="N130" s="211" t="s">
        <v>44</v>
      </c>
      <c r="O130" s="71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4" t="s">
        <v>365</v>
      </c>
      <c r="AT130" s="214" t="s">
        <v>125</v>
      </c>
      <c r="AU130" s="214" t="s">
        <v>21</v>
      </c>
      <c r="AY130" s="17" t="s">
        <v>123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7" t="s">
        <v>21</v>
      </c>
      <c r="BK130" s="215">
        <f>ROUND(I130*H130,2)</f>
        <v>0</v>
      </c>
      <c r="BL130" s="17" t="s">
        <v>365</v>
      </c>
      <c r="BM130" s="214" t="s">
        <v>388</v>
      </c>
    </row>
    <row r="131" spans="1:65" s="2" customFormat="1" ht="39">
      <c r="A131" s="34"/>
      <c r="B131" s="35"/>
      <c r="C131" s="36"/>
      <c r="D131" s="216" t="s">
        <v>132</v>
      </c>
      <c r="E131" s="36"/>
      <c r="F131" s="217" t="s">
        <v>389</v>
      </c>
      <c r="G131" s="36"/>
      <c r="H131" s="36"/>
      <c r="I131" s="115"/>
      <c r="J131" s="36"/>
      <c r="K131" s="36"/>
      <c r="L131" s="39"/>
      <c r="M131" s="218"/>
      <c r="N131" s="219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132</v>
      </c>
      <c r="AU131" s="17" t="s">
        <v>21</v>
      </c>
    </row>
    <row r="132" spans="1:65" s="2" customFormat="1" ht="21.75" customHeight="1">
      <c r="A132" s="34"/>
      <c r="B132" s="35"/>
      <c r="C132" s="203" t="s">
        <v>172</v>
      </c>
      <c r="D132" s="203" t="s">
        <v>125</v>
      </c>
      <c r="E132" s="204" t="s">
        <v>390</v>
      </c>
      <c r="F132" s="205" t="s">
        <v>391</v>
      </c>
      <c r="G132" s="206" t="s">
        <v>364</v>
      </c>
      <c r="H132" s="207">
        <v>1</v>
      </c>
      <c r="I132" s="208"/>
      <c r="J132" s="209">
        <f>ROUND(I132*H132,2)</f>
        <v>0</v>
      </c>
      <c r="K132" s="205" t="s">
        <v>129</v>
      </c>
      <c r="L132" s="39"/>
      <c r="M132" s="210" t="s">
        <v>1</v>
      </c>
      <c r="N132" s="211" t="s">
        <v>44</v>
      </c>
      <c r="O132" s="71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4" t="s">
        <v>365</v>
      </c>
      <c r="AT132" s="214" t="s">
        <v>125</v>
      </c>
      <c r="AU132" s="214" t="s">
        <v>21</v>
      </c>
      <c r="AY132" s="17" t="s">
        <v>123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7" t="s">
        <v>21</v>
      </c>
      <c r="BK132" s="215">
        <f>ROUND(I132*H132,2)</f>
        <v>0</v>
      </c>
      <c r="BL132" s="17" t="s">
        <v>365</v>
      </c>
      <c r="BM132" s="214" t="s">
        <v>392</v>
      </c>
    </row>
    <row r="133" spans="1:65" s="2" customFormat="1" ht="11.25">
      <c r="A133" s="34"/>
      <c r="B133" s="35"/>
      <c r="C133" s="36"/>
      <c r="D133" s="216" t="s">
        <v>132</v>
      </c>
      <c r="E133" s="36"/>
      <c r="F133" s="217" t="s">
        <v>393</v>
      </c>
      <c r="G133" s="36"/>
      <c r="H133" s="36"/>
      <c r="I133" s="115"/>
      <c r="J133" s="36"/>
      <c r="K133" s="36"/>
      <c r="L133" s="39"/>
      <c r="M133" s="218"/>
      <c r="N133" s="21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132</v>
      </c>
      <c r="AU133" s="17" t="s">
        <v>21</v>
      </c>
    </row>
    <row r="134" spans="1:65" s="2" customFormat="1" ht="16.5" customHeight="1">
      <c r="A134" s="34"/>
      <c r="B134" s="35"/>
      <c r="C134" s="203" t="s">
        <v>177</v>
      </c>
      <c r="D134" s="203" t="s">
        <v>125</v>
      </c>
      <c r="E134" s="204" t="s">
        <v>394</v>
      </c>
      <c r="F134" s="205" t="s">
        <v>395</v>
      </c>
      <c r="G134" s="206" t="s">
        <v>364</v>
      </c>
      <c r="H134" s="207">
        <v>1</v>
      </c>
      <c r="I134" s="208"/>
      <c r="J134" s="209">
        <f>ROUND(I134*H134,2)</f>
        <v>0</v>
      </c>
      <c r="K134" s="205" t="s">
        <v>129</v>
      </c>
      <c r="L134" s="39"/>
      <c r="M134" s="210" t="s">
        <v>1</v>
      </c>
      <c r="N134" s="211" t="s">
        <v>44</v>
      </c>
      <c r="O134" s="71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4" t="s">
        <v>365</v>
      </c>
      <c r="AT134" s="214" t="s">
        <v>125</v>
      </c>
      <c r="AU134" s="214" t="s">
        <v>21</v>
      </c>
      <c r="AY134" s="17" t="s">
        <v>123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7" t="s">
        <v>21</v>
      </c>
      <c r="BK134" s="215">
        <f>ROUND(I134*H134,2)</f>
        <v>0</v>
      </c>
      <c r="BL134" s="17" t="s">
        <v>365</v>
      </c>
      <c r="BM134" s="214" t="s">
        <v>396</v>
      </c>
    </row>
    <row r="135" spans="1:65" s="2" customFormat="1" ht="19.5">
      <c r="A135" s="34"/>
      <c r="B135" s="35"/>
      <c r="C135" s="36"/>
      <c r="D135" s="216" t="s">
        <v>132</v>
      </c>
      <c r="E135" s="36"/>
      <c r="F135" s="217" t="s">
        <v>397</v>
      </c>
      <c r="G135" s="36"/>
      <c r="H135" s="36"/>
      <c r="I135" s="115"/>
      <c r="J135" s="36"/>
      <c r="K135" s="36"/>
      <c r="L135" s="39"/>
      <c r="M135" s="262"/>
      <c r="N135" s="263"/>
      <c r="O135" s="264"/>
      <c r="P135" s="264"/>
      <c r="Q135" s="264"/>
      <c r="R135" s="264"/>
      <c r="S135" s="264"/>
      <c r="T135" s="2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132</v>
      </c>
      <c r="AU135" s="17" t="s">
        <v>21</v>
      </c>
    </row>
    <row r="136" spans="1:65" s="2" customFormat="1" ht="6.95" customHeight="1">
      <c r="A136" s="34"/>
      <c r="B136" s="54"/>
      <c r="C136" s="55"/>
      <c r="D136" s="55"/>
      <c r="E136" s="55"/>
      <c r="F136" s="55"/>
      <c r="G136" s="55"/>
      <c r="H136" s="55"/>
      <c r="I136" s="152"/>
      <c r="J136" s="55"/>
      <c r="K136" s="55"/>
      <c r="L136" s="39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sheetProtection algorithmName="SHA-512" hashValue="AbyR7icoGTpEIoojMEUiNkdE7DHIAuBRahPVBrLTIerr17Q8vP3sClALtyJfl4n+I33ZoLu089t8DMpNFuQdpA==" saltValue="i2pXIcFGO0Iv3E1ml+OYMeDcZPgixLfihFb+ZUFqDx8IWowdUzMHFcyXdP+ovJ0zgpZj4ouK2AwFgDlRVHY62A==" spinCount="100000" sheet="1" objects="1" scenarios="1" formatColumns="0" formatRows="0" autoFilter="0"/>
  <autoFilter ref="C116:K135" xr:uid="{00000000-0009-0000-0000-00000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101 - Chodník</vt:lpstr>
      <vt:lpstr>VRN - Vedlejší rozpočtové...</vt:lpstr>
      <vt:lpstr>'Rekapitulace stavby'!Názvy_tisku</vt:lpstr>
      <vt:lpstr>'SO 101 - Chodník'!Názvy_tisku</vt:lpstr>
      <vt:lpstr>'VRN - Vedlejší rozpočtové...'!Názvy_tisku</vt:lpstr>
      <vt:lpstr>'Rekapitulace stavby'!Oblast_tisku</vt:lpstr>
      <vt:lpstr>'SO 101 - Chodník'!Oblast_tisku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DESKTOP-9CP0SEB\Alena</dc:creator>
  <cp:lastModifiedBy>Ing. Jaromír Pešek</cp:lastModifiedBy>
  <dcterms:created xsi:type="dcterms:W3CDTF">2020-04-14T20:24:02Z</dcterms:created>
  <dcterms:modified xsi:type="dcterms:W3CDTF">2020-04-20T05:27:38Z</dcterms:modified>
</cp:coreProperties>
</file>