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0314-1 - Tělocvična ZŠ ..." sheetId="2" r:id="rId2"/>
    <sheet name="200314-2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'200314-1 - Tělocvična ZŠ ...'!$C$124:$K$299</definedName>
    <definedName name="_xlnm.Print_Area" localSheetId="1">'200314-1 - Tělocvična ZŠ ...'!$C$82:$J$106,'200314-1 - Tělocvična ZŠ ...'!$C$112:$K$299</definedName>
    <definedName name="_xlnm.Print_Titles" localSheetId="1">'200314-1 - Tělocvična ZŠ ...'!$124:$124</definedName>
    <definedName name="_xlnm._FilterDatabase" localSheetId="2" hidden="1">'200314-2 - VRN'!$C$121:$K$147</definedName>
    <definedName name="_xlnm.Print_Area" localSheetId="2">'200314-2 - VRN'!$C$82:$J$103,'200314-2 - VRN'!$C$109:$K$147</definedName>
    <definedName name="_xlnm.Print_Titles" localSheetId="2">'200314-2 - VRN'!$121:$121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5"/>
  <c r="BH125"/>
  <c r="BG125"/>
  <c r="BF125"/>
  <c r="T125"/>
  <c r="T124"/>
  <c r="R125"/>
  <c r="R124"/>
  <c r="P125"/>
  <c r="P124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118"/>
  <c r="J14"/>
  <c r="J12"/>
  <c r="J116"/>
  <c r="E7"/>
  <c r="E85"/>
  <c i="2" r="J37"/>
  <c r="J36"/>
  <c i="1" r="AY95"/>
  <c i="2" r="J35"/>
  <c i="1" r="AX95"/>
  <c i="2" r="BI290"/>
  <c r="BH290"/>
  <c r="BG290"/>
  <c r="BF290"/>
  <c r="T290"/>
  <c r="R290"/>
  <c r="P290"/>
  <c r="BI280"/>
  <c r="BH280"/>
  <c r="BG280"/>
  <c r="BF280"/>
  <c r="T280"/>
  <c r="R280"/>
  <c r="P280"/>
  <c r="BI270"/>
  <c r="BH270"/>
  <c r="BG270"/>
  <c r="BF270"/>
  <c r="T270"/>
  <c r="R270"/>
  <c r="P270"/>
  <c r="BI267"/>
  <c r="BH267"/>
  <c r="BG267"/>
  <c r="BF267"/>
  <c r="T267"/>
  <c r="R267"/>
  <c r="P267"/>
  <c r="BI260"/>
  <c r="BH260"/>
  <c r="BG260"/>
  <c r="BF260"/>
  <c r="T260"/>
  <c r="R260"/>
  <c r="P260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5"/>
  <c r="BH235"/>
  <c r="BG235"/>
  <c r="BF235"/>
  <c r="T235"/>
  <c r="R235"/>
  <c r="P235"/>
  <c r="BI230"/>
  <c r="BH230"/>
  <c r="BG230"/>
  <c r="BF230"/>
  <c r="T230"/>
  <c r="R230"/>
  <c r="P230"/>
  <c r="BI226"/>
  <c r="BH226"/>
  <c r="BG226"/>
  <c r="BF226"/>
  <c r="T226"/>
  <c r="T225"/>
  <c r="R226"/>
  <c r="R225"/>
  <c r="P226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2"/>
  <c r="BH212"/>
  <c r="BG212"/>
  <c r="BF212"/>
  <c r="T212"/>
  <c r="R212"/>
  <c r="P212"/>
  <c r="BI202"/>
  <c r="BH202"/>
  <c r="BG202"/>
  <c r="BF202"/>
  <c r="T202"/>
  <c r="R202"/>
  <c r="P202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56"/>
  <c r="BH156"/>
  <c r="BG156"/>
  <c r="BF156"/>
  <c r="T156"/>
  <c r="R156"/>
  <c r="P156"/>
  <c r="BI148"/>
  <c r="BH148"/>
  <c r="BG148"/>
  <c r="BF148"/>
  <c r="T148"/>
  <c r="R148"/>
  <c r="P148"/>
  <c r="BI138"/>
  <c r="BH138"/>
  <c r="BG138"/>
  <c r="BF138"/>
  <c r="T138"/>
  <c r="R138"/>
  <c r="P138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121"/>
  <c r="J20"/>
  <c r="J18"/>
  <c r="E18"/>
  <c r="F122"/>
  <c r="J17"/>
  <c r="J15"/>
  <c r="E15"/>
  <c r="F121"/>
  <c r="J14"/>
  <c r="J12"/>
  <c r="J89"/>
  <c r="E7"/>
  <c r="E85"/>
  <c i="1" r="L90"/>
  <c r="AM90"/>
  <c r="AM89"/>
  <c r="L89"/>
  <c r="AM87"/>
  <c r="L87"/>
  <c r="L85"/>
  <c r="L84"/>
  <c i="3" r="J141"/>
  <c r="J138"/>
  <c r="J136"/>
  <c r="J128"/>
  <c i="2" r="BK290"/>
  <c r="J270"/>
  <c r="J267"/>
  <c r="J253"/>
  <c r="BK247"/>
  <c r="BK244"/>
  <c r="BK241"/>
  <c r="J226"/>
  <c r="J223"/>
  <c r="BK221"/>
  <c r="J212"/>
  <c r="BK168"/>
  <c r="J138"/>
  <c r="BK128"/>
  <c i="3" r="J146"/>
  <c r="BK144"/>
  <c r="BK141"/>
  <c r="BK132"/>
  <c r="BK128"/>
  <c r="BK125"/>
  <c i="2" r="J247"/>
  <c r="J230"/>
  <c r="BK223"/>
  <c r="BK219"/>
  <c r="BK197"/>
  <c r="BK195"/>
  <c r="BK193"/>
  <c r="J189"/>
  <c r="BK184"/>
  <c r="BK166"/>
  <c r="J148"/>
  <c r="J128"/>
  <c i="1" r="AS94"/>
  <c i="3" r="BK146"/>
  <c r="BK138"/>
  <c r="BK136"/>
  <c r="BK134"/>
  <c i="2" r="J290"/>
  <c r="J280"/>
  <c r="BK270"/>
  <c r="J260"/>
  <c r="J250"/>
  <c r="J241"/>
  <c r="BK235"/>
  <c r="BK230"/>
  <c r="BK226"/>
  <c r="J221"/>
  <c r="BK212"/>
  <c r="J202"/>
  <c r="J195"/>
  <c r="J193"/>
  <c r="BK189"/>
  <c r="J179"/>
  <c r="J173"/>
  <c r="J156"/>
  <c r="BK148"/>
  <c r="BK138"/>
  <c i="3" r="J144"/>
  <c r="J134"/>
  <c r="J132"/>
  <c r="J125"/>
  <c i="2" r="BK280"/>
  <c r="BK267"/>
  <c r="BK260"/>
  <c r="BK253"/>
  <c r="BK250"/>
  <c r="J244"/>
  <c r="J235"/>
  <c r="J219"/>
  <c r="BK202"/>
  <c r="J197"/>
  <c r="J184"/>
  <c r="BK179"/>
  <c r="BK173"/>
  <c r="J168"/>
  <c r="J166"/>
  <c r="BK156"/>
  <c l="1" r="T127"/>
  <c r="P178"/>
  <c r="P218"/>
  <c r="R229"/>
  <c r="R243"/>
  <c r="P269"/>
  <c i="3" r="R131"/>
  <c r="R123"/>
  <c r="R122"/>
  <c r="BK143"/>
  <c r="J143"/>
  <c r="J102"/>
  <c i="2" r="P127"/>
  <c r="P126"/>
  <c r="T178"/>
  <c r="BK229"/>
  <c r="J229"/>
  <c r="J103"/>
  <c r="BK243"/>
  <c r="J243"/>
  <c r="J104"/>
  <c r="BK269"/>
  <c r="J269"/>
  <c r="J105"/>
  <c i="3" r="P131"/>
  <c r="P123"/>
  <c r="P122"/>
  <c i="1" r="AU96"/>
  <c i="3" r="P143"/>
  <c i="2" r="R127"/>
  <c r="R178"/>
  <c r="T218"/>
  <c r="T229"/>
  <c r="P243"/>
  <c r="R269"/>
  <c i="3" r="BK131"/>
  <c r="J131"/>
  <c r="J100"/>
  <c r="R143"/>
  <c i="2" r="BK127"/>
  <c r="J127"/>
  <c r="J98"/>
  <c r="BK178"/>
  <c r="J178"/>
  <c r="J99"/>
  <c r="BK218"/>
  <c r="J218"/>
  <c r="J100"/>
  <c r="R218"/>
  <c r="P229"/>
  <c r="T243"/>
  <c r="T269"/>
  <c i="3" r="T131"/>
  <c r="T123"/>
  <c r="T122"/>
  <c r="T143"/>
  <c i="2" r="J91"/>
  <c r="BE128"/>
  <c r="BE138"/>
  <c r="BE184"/>
  <c r="BE189"/>
  <c r="BE219"/>
  <c r="BE223"/>
  <c r="BE226"/>
  <c i="3" r="J91"/>
  <c r="BE128"/>
  <c r="BE138"/>
  <c r="BE146"/>
  <c i="2" r="F91"/>
  <c r="E115"/>
  <c r="J122"/>
  <c r="BE156"/>
  <c r="BE166"/>
  <c r="BE179"/>
  <c r="BE221"/>
  <c r="BE241"/>
  <c r="BE244"/>
  <c r="BE250"/>
  <c r="BE260"/>
  <c r="BK225"/>
  <c r="J225"/>
  <c r="J101"/>
  <c i="3" r="F91"/>
  <c r="E112"/>
  <c r="BE125"/>
  <c r="BE132"/>
  <c r="BE141"/>
  <c r="BK124"/>
  <c r="BK127"/>
  <c r="J127"/>
  <c r="J99"/>
  <c i="2" r="F92"/>
  <c r="J119"/>
  <c r="BE168"/>
  <c r="BE195"/>
  <c r="BE202"/>
  <c r="BE235"/>
  <c r="BE247"/>
  <c r="BE253"/>
  <c r="BE267"/>
  <c r="BE270"/>
  <c r="BE280"/>
  <c i="3" r="J92"/>
  <c r="F119"/>
  <c r="BE134"/>
  <c r="BE136"/>
  <c r="BK140"/>
  <c r="J140"/>
  <c r="J101"/>
  <c i="2" r="BE148"/>
  <c r="BE173"/>
  <c r="BE193"/>
  <c r="BE197"/>
  <c r="BE212"/>
  <c r="BE230"/>
  <c r="BE290"/>
  <c i="3" r="J89"/>
  <c r="BE144"/>
  <c r="F35"/>
  <c i="1" r="BB96"/>
  <c i="2" r="F37"/>
  <c i="1" r="BD95"/>
  <c i="2" r="F35"/>
  <c i="1" r="BB95"/>
  <c i="2" r="J34"/>
  <c i="1" r="AW95"/>
  <c i="3" r="F36"/>
  <c i="1" r="BC96"/>
  <c i="3" r="F34"/>
  <c i="1" r="BA96"/>
  <c i="3" r="J34"/>
  <c i="1" r="AW96"/>
  <c i="2" r="F36"/>
  <c i="1" r="BC95"/>
  <c i="2" r="F34"/>
  <c i="1" r="BA95"/>
  <c i="3" r="F37"/>
  <c i="1" r="BD96"/>
  <c i="2" l="1" r="P228"/>
  <c r="T228"/>
  <c r="R228"/>
  <c r="T126"/>
  <c r="T125"/>
  <c i="3" r="BK123"/>
  <c r="J123"/>
  <c r="J97"/>
  <c i="2" r="R126"/>
  <c r="R125"/>
  <c r="P125"/>
  <c i="1" r="AU95"/>
  <c i="2" r="BK228"/>
  <c r="J228"/>
  <c r="J102"/>
  <c i="3" r="J124"/>
  <c r="J98"/>
  <c i="2" r="BK126"/>
  <c r="BK125"/>
  <c r="J125"/>
  <c i="1" r="AU94"/>
  <c i="3" r="F33"/>
  <c i="1" r="AZ96"/>
  <c i="3" r="J33"/>
  <c i="1" r="AV96"/>
  <c r="AT96"/>
  <c i="2" r="J30"/>
  <c i="1" r="AG95"/>
  <c r="BC94"/>
  <c r="W32"/>
  <c r="BB94"/>
  <c r="AX94"/>
  <c i="2" r="F33"/>
  <c i="1" r="AZ95"/>
  <c r="BD94"/>
  <c r="W33"/>
  <c r="BA94"/>
  <c r="AW94"/>
  <c r="AK30"/>
  <c i="2" r="J33"/>
  <c i="1" r="AV95"/>
  <c r="AT95"/>
  <c i="2" l="1" r="J39"/>
  <c i="3" r="BK122"/>
  <c r="J122"/>
  <c r="J96"/>
  <c i="2" r="J96"/>
  <c r="J126"/>
  <c r="J97"/>
  <c i="1" r="AN95"/>
  <c r="AZ94"/>
  <c r="W29"/>
  <c r="W30"/>
  <c r="AY94"/>
  <c r="W31"/>
  <c l="1" r="AV94"/>
  <c r="AK29"/>
  <c i="3" r="J30"/>
  <c i="1" r="AG96"/>
  <c r="AN96"/>
  <c i="3" l="1" r="J39"/>
  <c i="1"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<sst xmlns="http://schemas.openxmlformats.org/spreadsheetml/2006/main">
  <si>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</si>
  <si>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</si>
  <si>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</si>
  <si>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</si>
  <si>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</si>
  <si>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{241ece66-7940-4ee8-8f68-73c242c472e9}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</si>
  <si>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</si>
  <si>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</si>
  <si>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</si>
  <si>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</si>
  <si>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</si>
  <si>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</si>
  <si>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</si>
  <si>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</si>
  <si>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200314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</si>
  <si>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</si>
  <si>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</si>
  <si>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Tělocvična ZŠ Jižní - výměna oken</t>
  </si>
  <si>
    <t>KSO:</t>
  </si>
  <si>
    <t>CC-CZ:</t>
  </si>
  <si>
    <t>Místo:</t>
  </si>
  <si>
    <t>Česká Lípa</t>
  </si>
  <si>
    <t>Datum:</t>
  </si>
  <si>
    <t>25. 3. 2020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</si>
  <si>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</si>
  <si>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</si>
  <si>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</si>
  <si>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</si>
  <si>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</si>
  <si>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</si>
  <si>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</si>
  <si>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</si>
  <si>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</si>
  <si>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</si>
  <si>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</si>
  <si>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</si>
  <si>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</si>
  <si>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</si>
  <si>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</si>
  <si>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</si>
  <si>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</si>
  <si>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</si>
  <si>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</si>
  <si>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</si>
  <si>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</si>
  <si>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</si>
  <si>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</si>
  <si>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</si>
  <si>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</si>
  <si>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</si>
  <si>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</si>
  <si>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</si>
  <si>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</si>
  <si>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</si>
  <si>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</si>
  <si>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</si>
  <si>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</si>
  <si>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</si>
  <si>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</si>
  <si>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</si>
  <si>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</si>
  <si>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</si>
  <si>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</si>
  <si>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</si>
  <si>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</si>
  <si>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</si>
  <si>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</si>
  <si>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</si>
  <si>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</si>
  <si>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</si>
  <si>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</si>
  <si>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</si>
  <si>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</si>
  <si>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</si>
  <si>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</si>
  <si>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</si>
  <si>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</si>
  <si>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</si>
  <si>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</si>
  <si>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</si>
  <si>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200314-1</t>
  </si>
  <si>
    <t>STA</t>
  </si>
  <si>
    <t>1</t>
  </si>
  <si>
    <t>{73915732-5d0e-41fb-9ee6-d46e9511459c}</t>
  </si>
  <si>
    <t>2</t>
  </si>
  <si>
    <t>200314-2</t>
  </si>
  <si>
    <t>VRN</t>
  </si>
  <si>
    <t>{9ef5f50d-470d-4d50-9313-1ac73f007a10}</t>
  </si>
  <si>
    <t>KRYCÍ LIST SOUPISU PRACÍ</t>
  </si>
  <si>
    <t>Objekt:</t>
  </si>
  <si>
    <t>200314-1 - Tělocvična ZŠ Jižní - výměna oken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</si>
  <si>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</si>
  <si>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</si>
  <si>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</si>
  <si>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</si>
  <si>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</si>
  <si>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</si>
  <si>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</si>
  <si>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</si>
  <si>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</si>
  <si>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</si>
  <si>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</si>
  <si>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</si>
  <si>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</si>
  <si>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784 - Malby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</si>
  <si>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</si>
  <si>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</si>
  <si>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</si>
  <si>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</si>
  <si>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</si>
  <si>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</si>
  <si>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</si>
  <si>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</si>
  <si>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</si>
  <si>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</si>
  <si>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</si>
  <si>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</si>
  <si>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</si>
  <si>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</si>
  <si>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</si>
  <si>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</si>
  <si>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</si>
  <si>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</si>
  <si>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</si>
  <si>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612131121</t>
  </si>
  <si>
    <t>Penetrační disperzní nátěr vnitřních stěn nanášený ručně</t>
  </si>
  <si>
    <t>m2</t>
  </si>
  <si>
    <t>CS ÚRS 2020 01</t>
  </si>
  <si>
    <t>4</t>
  </si>
  <si>
    <t>PP</t>
  </si>
  <si>
    <t xml:space="preserve">Podkladní a spojovací vrstva vnitřních omítaných ploch  penetrace akrylát-silikonová nanášená ručně stěn</t>
  </si>
  <si>
    <t>VV</t>
  </si>
  <si>
    <t xml:space="preserve">vnitřní ostění oken </t>
  </si>
  <si>
    <t>W1, W2</t>
  </si>
  <si>
    <t>(21,0+3,5*2)*0,4</t>
  </si>
  <si>
    <t>W3</t>
  </si>
  <si>
    <t>(21,0+0,9*2)*0,4</t>
  </si>
  <si>
    <t>odhad drobných oprav</t>
  </si>
  <si>
    <t>10,0</t>
  </si>
  <si>
    <t>Součet</t>
  </si>
  <si>
    <t>61231113R</t>
  </si>
  <si>
    <t>Potažení vnitřních stěn vápenným štukem tloušťky do 3 mm - špalety</t>
  </si>
  <si>
    <t>Potažení vnitřních ploch štukem tloušťky do 3 mm svislých konstrukcí stěn</t>
  </si>
  <si>
    <t>3</t>
  </si>
  <si>
    <t>612325301</t>
  </si>
  <si>
    <t>Vápenocementová hladká omítka ostění nebo nadpraží</t>
  </si>
  <si>
    <t>Vápenocementová nebo vápenná omítka ostění nebo nadpraží hladká</t>
  </si>
  <si>
    <t>doplnění v místě vybourání stávajících výplní</t>
  </si>
  <si>
    <t>(21,0*2+3,5*2)*0,1</t>
  </si>
  <si>
    <t>(21,0*2+0,9*2)*0,1</t>
  </si>
  <si>
    <t>619995001</t>
  </si>
  <si>
    <t>Začištění omítek kolem oken, dveří, podlah nebo obkladů</t>
  </si>
  <si>
    <t>m</t>
  </si>
  <si>
    <t>8</t>
  </si>
  <si>
    <t>Začištění omítek (s dodáním hmot) kolem oken, dveří, podlah, obkladů apod.</t>
  </si>
  <si>
    <t>P</t>
  </si>
  <si>
    <t>Poznámka k položce:_x000d_
Poznámka k položce: Začištění vnějších špalet pouze maltou, bez celoplošného štukování</t>
  </si>
  <si>
    <t>(21,0*2+3,5*2)</t>
  </si>
  <si>
    <t>(21,0*2+0,9*2)</t>
  </si>
  <si>
    <t>92,8*2 "Přepočtené koeficientem množství</t>
  </si>
  <si>
    <t>5</t>
  </si>
  <si>
    <t>61999900R</t>
  </si>
  <si>
    <t>Ochrana a zakrývání souvisejících ploch - parapety oken s otvory pro topení a dalších kcí v rozsahu nutném pro provedení výměny oken</t>
  </si>
  <si>
    <t>kpl</t>
  </si>
  <si>
    <t>10</t>
  </si>
  <si>
    <t>629135102</t>
  </si>
  <si>
    <t>Vyrovnávací vrstva pod klempířské prvky z MC š do 300 mm</t>
  </si>
  <si>
    <t>12</t>
  </si>
  <si>
    <t>Vyrovnávací vrstva z cementové malty pod klempířskými prvky šířky přes 150 do 300 mm</t>
  </si>
  <si>
    <t>oplechování parapetů</t>
  </si>
  <si>
    <t>21,0*2 "K1</t>
  </si>
  <si>
    <t>7</t>
  </si>
  <si>
    <t>629991001</t>
  </si>
  <si>
    <t>Zakrytí podélných ploch fólií volně položenou</t>
  </si>
  <si>
    <t>14</t>
  </si>
  <si>
    <t xml:space="preserve">Zakrytí vnějších ploch před znečištěním  včetně pozdějšího odkrytí ploch podélných rovných (např. chodníků) fólií položenou volně</t>
  </si>
  <si>
    <t>podlaha tělocvičny</t>
  </si>
  <si>
    <t>23,5*12,5</t>
  </si>
  <si>
    <t>9</t>
  </si>
  <si>
    <t>Ostatní konstrukce a práce, bourání</t>
  </si>
  <si>
    <t>941211112.1</t>
  </si>
  <si>
    <t>Montáž, demontáž a pronájem lešení vč. ochranné sítě, zabradlí příp. stříšek</t>
  </si>
  <si>
    <t>16</t>
  </si>
  <si>
    <t xml:space="preserve">vnější </t>
  </si>
  <si>
    <t>25,0*6,0*2</t>
  </si>
  <si>
    <t>943211111</t>
  </si>
  <si>
    <t>Vnitřní prostorové lešení, alternativně jiný druh pomocné kce</t>
  </si>
  <si>
    <t>18</t>
  </si>
  <si>
    <t xml:space="preserve">Montáž lešení prostorového rámového lehkého pracovního s podlahami  s provozním zatížením tř. 3 do 200 kg/m2, výšky do 10 m</t>
  </si>
  <si>
    <t>vnitřní strany</t>
  </si>
  <si>
    <t>949101112</t>
  </si>
  <si>
    <t>Lešení pomocné pro objekty pozemních staveb s lešeňovou podlahou v do 3,5 m zatížení do 150 kg/m2</t>
  </si>
  <si>
    <t>20</t>
  </si>
  <si>
    <t xml:space="preserve">Lešení pomocné pracovní pro objekty pozemních staveb  pro zatížení do 150 kg/m2, o výšce lešeňové podlahy přes 1,9 do 3,5 m</t>
  </si>
  <si>
    <t>25,0*2*2</t>
  </si>
  <si>
    <t>11</t>
  </si>
  <si>
    <t>950000001</t>
  </si>
  <si>
    <t>Demontáž a zpětná montáž ochranných sítí</t>
  </si>
  <si>
    <t>1490902670</t>
  </si>
  <si>
    <t>952000000</t>
  </si>
  <si>
    <t>Přípravné a dokončovací práce</t>
  </si>
  <si>
    <t>22</t>
  </si>
  <si>
    <t xml:space="preserve">Přípravné a dokončovací práce </t>
  </si>
  <si>
    <t>13</t>
  </si>
  <si>
    <t>952901114</t>
  </si>
  <si>
    <t>Vyčištění budov bytové a občanské výstavby při výšce podlaží přes 4 m</t>
  </si>
  <si>
    <t>24</t>
  </si>
  <si>
    <t xml:space="preserve">Vyčištění budov nebo objektů před předáním do užívání  budov bytové nebo občanské výstavby, světlé výšky podlaží přes 4 m</t>
  </si>
  <si>
    <t>prostor v místě výměny oken, manipulace</t>
  </si>
  <si>
    <t>962081141</t>
  </si>
  <si>
    <t>Bourání příček ze skleněných tvárnic tl do 150 mm</t>
  </si>
  <si>
    <t>26</t>
  </si>
  <si>
    <t xml:space="preserve">Bourání zdiva příček nebo vybourání otvorů  ze skleněných tvárnic, tl. do 150 mm</t>
  </si>
  <si>
    <t>copilitové stěny</t>
  </si>
  <si>
    <t>21,0*3,5</t>
  </si>
  <si>
    <t>-2,0*0,9*6</t>
  </si>
  <si>
    <t>Mezisoučet</t>
  </si>
  <si>
    <t>2,0*0,9*2</t>
  </si>
  <si>
    <t>1,0*0,9*5</t>
  </si>
  <si>
    <t>968062375</t>
  </si>
  <si>
    <t>Vybourání dřevěných rámů oken zdvojených včetně křídel pl do 2 m2</t>
  </si>
  <si>
    <t>28</t>
  </si>
  <si>
    <t>Vybourání dřevěných rámů oken s křídly, dveřních zárubní, vrat, stěn, ostění nebo obkladů rámů oken s křídly zdvojených, plochy do 2 m2</t>
  </si>
  <si>
    <t>stávající okna ve stěnách</t>
  </si>
  <si>
    <t>2,0*0,9*6</t>
  </si>
  <si>
    <t>997</t>
  </si>
  <si>
    <t>Přesun sutě</t>
  </si>
  <si>
    <t>997013213</t>
  </si>
  <si>
    <t>Vnitrostaveništní doprava suti a vybouraných hmot pro budovy v do 12 m ručně</t>
  </si>
  <si>
    <t>t</t>
  </si>
  <si>
    <t>30</t>
  </si>
  <si>
    <t>Vnitrostaveništní doprava suti a vybouraných hmot vodorovně do 50 m svisle ručně (nošením po schodech) pro budovy a haly výšky přes 9 do 12 m</t>
  </si>
  <si>
    <t>17</t>
  </si>
  <si>
    <t>997013501.1</t>
  </si>
  <si>
    <t xml:space="preserve">Odvoz  suti na skládku a vybouraných hmot se složením - skládka dle dodavatele stavby</t>
  </si>
  <si>
    <t>32</t>
  </si>
  <si>
    <t>997013631</t>
  </si>
  <si>
    <t>Poplatek za uložení na skládce (skládkovné) stavebního odpadu směsného kód odpadu 17 09 04</t>
  </si>
  <si>
    <t>34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</si>
  <si>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</si>
  <si>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</si>
  <si>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</si>
  <si>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19</t>
  </si>
  <si>
    <t>998011002</t>
  </si>
  <si>
    <t>Přesun hmot pro budovy zděné v do 12 m</t>
  </si>
  <si>
    <t>36</t>
  </si>
  <si>
    <t>Přesun hmot pro budovy občanské výstavby, bydlení, výrobu a služby s nosnou svislou konstrukcí zděnou z cihel, tvárnic nebo kamene vodorovná dopravní vzdálenost do 100 m pro budovy výšky přes 6 do 12 m</t>
  </si>
  <si>
    <t>PSV</t>
  </si>
  <si>
    <t>Práce a dodávky PSV</t>
  </si>
  <si>
    <t>764</t>
  </si>
  <si>
    <t>Konstrukce klempířské</t>
  </si>
  <si>
    <t>764002851</t>
  </si>
  <si>
    <t>Demontáž oplechování parapetů do suti</t>
  </si>
  <si>
    <t>38</t>
  </si>
  <si>
    <t>Demontáž klempířských konstrukcí oplechování parapetů do suti</t>
  </si>
  <si>
    <t>stávající oplechování parapetů</t>
  </si>
  <si>
    <t>764216643.1</t>
  </si>
  <si>
    <t>Oplechování rovných parapetů celoplošně lepené z Pz s povrchovou úpravou rš 220 mm, barva šedá</t>
  </si>
  <si>
    <t>40</t>
  </si>
  <si>
    <t>Oplechování parapetů z pozinkovaného plechu s povrchovou úpravou rovných celoplošně lepené, bez rohů rš 220 mm, barva šedá</t>
  </si>
  <si>
    <t>Poznámka k položce:_x000d_
Poznámka k položce: specifikace a schema okna viz Tabulka výplní</t>
  </si>
  <si>
    <t>oplechování parapetu - ozn. K1</t>
  </si>
  <si>
    <t>21,0*2</t>
  </si>
  <si>
    <t>998764202</t>
  </si>
  <si>
    <t>Přesun hmot procentní pro konstrukce klempířské v objektech v do 12 m</t>
  </si>
  <si>
    <t>%</t>
  </si>
  <si>
    <t>42</t>
  </si>
  <si>
    <t>Přesun hmot pro konstrukce klempířské stanovený procentní sazbou (%) z ceny vodorovná dopravní vzdálenost do 50 m v objektech výšky přes 6 do 12 m</t>
  </si>
  <si>
    <t>766</t>
  </si>
  <si>
    <t>Konstrukce truhlářské</t>
  </si>
  <si>
    <t>23</t>
  </si>
  <si>
    <t>766100001</t>
  </si>
  <si>
    <t>W1 - Dodávka a montáž okno pevné s poutci, hliníkové, izolační trojsklo, horní a střední pole ornamentální mat float sklo, barva šedá, rozm. 1500 x 3500 mm</t>
  </si>
  <si>
    <t>kus</t>
  </si>
  <si>
    <t>44</t>
  </si>
  <si>
    <t>W1 - Dodávka a montáž okno pevné s poutci, hliníkové, izolační trojsklo, horní a střední pole ornamentální mat float sklo, rozm. 1500 x 3500 mm</t>
  </si>
  <si>
    <t>766100002</t>
  </si>
  <si>
    <t>W2 - Dodávka a montáž okno pevné a sklápěcí, hliníkové, izolační trojsklo, horní a střední pole ornamentální mat float sklo, pákový ovladač, barva šedá, rozm. 1500 x 3500 mm</t>
  </si>
  <si>
    <t>46</t>
  </si>
  <si>
    <t>W2 - Dodávka a montáž okno pevné a sklápěcí, hliníkové, izolační trojsklo, horní a střední pole ornamentální mat float sklo, pákový ovladač, rozm. 1500 x 3500 mm</t>
  </si>
  <si>
    <t>25</t>
  </si>
  <si>
    <t>766100003</t>
  </si>
  <si>
    <t>W3 - Dodávka a montáž okno pevné, plastové, izolační trojsklo, barva šedá, rozm. 1500 x 900 mm</t>
  </si>
  <si>
    <t>48</t>
  </si>
  <si>
    <t>766629214.1</t>
  </si>
  <si>
    <t>Příplatek k montáži oken rovné ostění připojovací spára - vnitřní (parotěsná) interiérová páska</t>
  </si>
  <si>
    <t>50</t>
  </si>
  <si>
    <t>Montáž oken dřevěných Příplatek k cenám za tepelnou izolaci mezi ostěním a rámem okna při rovném ostění, připojovací spára - vnitřní interiérová páska</t>
  </si>
  <si>
    <t xml:space="preserve">okna </t>
  </si>
  <si>
    <t>"W1" (1,5*2+3,5*2)*7</t>
  </si>
  <si>
    <t>"W2" (1,5*2+3,5*2)*7</t>
  </si>
  <si>
    <t>"W3" (1,5*2+0,9*2)*14</t>
  </si>
  <si>
    <t>27</t>
  </si>
  <si>
    <t>766629214.2</t>
  </si>
  <si>
    <t>Příplatek k montáži oken rovné ostění připojovací spára - vnější (paropropustná) páska</t>
  </si>
  <si>
    <t>52</t>
  </si>
  <si>
    <t>Montáž oken dřevěných Příplatek k cenám za tepelnou izolaci mezi ostěním a rámem okna při rovném ostění, připojovací spára - vnější páska</t>
  </si>
  <si>
    <t>998766202</t>
  </si>
  <si>
    <t>Přesun hmot procentní pro konstrukce truhlářské v objektech v do 12 m</t>
  </si>
  <si>
    <t>54</t>
  </si>
  <si>
    <t>Přesun hmot pro konstrukce truhlářské stanovený procentní sazbou (%) z ceny vodorovná dopravní vzdálenost do 50 m v objektech výšky přes 6 do 12 m</t>
  </si>
  <si>
    <t>784</t>
  </si>
  <si>
    <t>Malby</t>
  </si>
  <si>
    <t>29</t>
  </si>
  <si>
    <t>784181103</t>
  </si>
  <si>
    <t>Základní akrylátová jednonásobná penetrace podkladu v místnostech výšky do 5,00m</t>
  </si>
  <si>
    <t>56</t>
  </si>
  <si>
    <t>Penetrace podkladu jednonásobná základní akrylátová v místnostech výšky přes 3,80 do 5,00 m</t>
  </si>
  <si>
    <t>(21,0*2+0,9*2)*0,4</t>
  </si>
  <si>
    <t>784221103</t>
  </si>
  <si>
    <t>Dvojnásobné bílé malby ze směsí za sucha dobře otěruvzdorných v místnostech do 5,00 m</t>
  </si>
  <si>
    <t>58</t>
  </si>
  <si>
    <t>Malby z malířských směsí otěruvzdorných za sucha dvojnásobné, bílé za sucha otěruvzdorné dobře v místnostech výšky přes 3,80 do 5,00 m</t>
  </si>
  <si>
    <t>31</t>
  </si>
  <si>
    <t>784221155</t>
  </si>
  <si>
    <t>Příplatek k cenám 2x maleb za sucha otěruvzdorných za barevnou malbu v odstínu sytém</t>
  </si>
  <si>
    <t>1976460930</t>
  </si>
  <si>
    <t>Malby z malířských směsí otěruvzdorných za sucha Příplatek k cenám dvojnásobných maleb na tónovacích automatech, v odstínu sytém</t>
  </si>
  <si>
    <t>200314-2 -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</si>
  <si>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</si>
  <si>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</si>
  <si>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</si>
  <si>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</si>
  <si>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</si>
  <si>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</si>
  <si>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</si>
  <si>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</si>
  <si>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</si>
  <si>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</si>
  <si>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 (dle SoD čl. 2 odst. 2.5.1.)</t>
  </si>
  <si>
    <t>Dokumentace skutečného provedení stavby</t>
  </si>
  <si>
    <t>VRN3</t>
  </si>
  <si>
    <t>Zařízení staveniště</t>
  </si>
  <si>
    <t>030001000</t>
  </si>
  <si>
    <t>Zařízení staveniště (dle SoD čl. 2 odst. 2.5.2.)</t>
  </si>
  <si>
    <t>soub</t>
  </si>
  <si>
    <t>Základní rozdělení průvodních činností a nákladů zařízení staveniště</t>
  </si>
  <si>
    <t>Poznámka k položce:_x000d_
Poznámka k položce: vybudování, provoz, odstranění</t>
  </si>
  <si>
    <t>VRN4</t>
  </si>
  <si>
    <t>Inženýrská činnost</t>
  </si>
  <si>
    <t>043203000</t>
  </si>
  <si>
    <t>Fotodokumentace provádění díla (dle SoD čl. 2 odst. 2.5.9.)</t>
  </si>
  <si>
    <t>Fotodokumentace</t>
  </si>
  <si>
    <t>044002000</t>
  </si>
  <si>
    <t>Revize a zkoušky (dle SoD čl. 2 odst. 2.5.3.)</t>
  </si>
  <si>
    <t>Revize</t>
  </si>
  <si>
    <t>045203000</t>
  </si>
  <si>
    <t>Kompletační činnost (dle SoD čl. 2 odst. 2.5.4.)</t>
  </si>
  <si>
    <t>Kompletační činnost</t>
  </si>
  <si>
    <t>045303000</t>
  </si>
  <si>
    <t>Koordinační činnost (dle SoD čl. 2 odst. 2.5.5.)</t>
  </si>
  <si>
    <t>Koordinační činnost</t>
  </si>
  <si>
    <t>VRN5</t>
  </si>
  <si>
    <t>Finanční náklady</t>
  </si>
  <si>
    <t>051002000</t>
  </si>
  <si>
    <t>Pojištění stavby (dle SoD čl. 2 odst. 2.5.6.)</t>
  </si>
  <si>
    <t>Pojistné</t>
  </si>
  <si>
    <t>VRN7</t>
  </si>
  <si>
    <t>Provozní vlivy</t>
  </si>
  <si>
    <t>070001000</t>
  </si>
  <si>
    <t>Provozní a územní vlivy (dle SoD čl. 2 odst. 2.5.7.)</t>
  </si>
  <si>
    <t>Základní rozdělení průvodních činností a nákladů provozní vlivy</t>
  </si>
  <si>
    <t>071002000</t>
  </si>
  <si>
    <t>Provoz dalšího subjektu (dle SoD čl. 2 odst. 2.5.8.)</t>
  </si>
  <si>
    <t>Provoz investora, třetích osob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</si>
</sst>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48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49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50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51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50</v>
      </c>
      <c r="AI60" s="43"/>
      <c r="AJ60" s="43"/>
      <c r="AK60" s="43"/>
      <c r="AL60" s="43"/>
      <c r="AM60" s="65" t="s">
        <v>51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52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53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51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50</v>
      </c>
      <c r="AI75" s="43"/>
      <c r="AJ75" s="43"/>
      <c r="AK75" s="43"/>
      <c r="AL75" s="43"/>
      <c r="AM75" s="65" t="s">
        <v>51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54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200314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Tělocvična ZŠ Jižní - výměna oken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Česká Lípa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25. 3. 2020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Česká Lípa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55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56</v>
      </c>
      <c r="D92" s="95"/>
      <c r="E92" s="95"/>
      <c r="F92" s="95"/>
      <c r="G92" s="95"/>
      <c r="H92" s="96"/>
      <c r="I92" s="97" t="s">
        <v>57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58</v>
      </c>
      <c r="AH92" s="95"/>
      <c r="AI92" s="95"/>
      <c r="AJ92" s="95"/>
      <c r="AK92" s="95"/>
      <c r="AL92" s="95"/>
      <c r="AM92" s="95"/>
      <c r="AN92" s="97" t="s">
        <v>59</v>
      </c>
      <c r="AO92" s="95"/>
      <c r="AP92" s="99"/>
      <c r="AQ92" s="100" t="s">
        <v>60</v>
      </c>
      <c r="AR92" s="45"/>
      <c r="AS92" s="101" t="s">
        <v>61</v>
      </c>
      <c r="AT92" s="102" t="s">
        <v>62</v>
      </c>
      <c r="AU92" s="102" t="s">
        <v>63</v>
      </c>
      <c r="AV92" s="102" t="s">
        <v>64</v>
      </c>
      <c r="AW92" s="102" t="s">
        <v>65</v>
      </c>
      <c r="AX92" s="102" t="s">
        <v>66</v>
      </c>
      <c r="AY92" s="102" t="s">
        <v>67</v>
      </c>
      <c r="AZ92" s="102" t="s">
        <v>68</v>
      </c>
      <c r="BA92" s="102" t="s">
        <v>69</v>
      </c>
      <c r="BB92" s="102" t="s">
        <v>70</v>
      </c>
      <c r="BC92" s="102" t="s">
        <v>71</v>
      </c>
      <c r="BD92" s="103" t="s">
        <v>72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73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74</v>
      </c>
      <c r="BT94" s="118" t="s">
        <v>75</v>
      </c>
      <c r="BU94" s="119" t="s">
        <v>76</v>
      </c>
      <c r="BV94" s="118" t="s">
        <v>77</v>
      </c>
      <c r="BW94" s="118" t="s">
        <v>5</v>
      </c>
      <c r="BX94" s="118" t="s">
        <v>78</v>
      </c>
      <c r="CL94" s="118" t="s">
        <v>1</v>
      </c>
    </row>
    <row r="95" s="7" customFormat="1" ht="24.75" customHeight="1">
      <c r="A95" s="120" t="s">
        <v>79</v>
      </c>
      <c r="B95" s="121"/>
      <c r="C95" s="122"/>
      <c r="D95" s="123" t="s">
        <v>80</v>
      </c>
      <c r="E95" s="123"/>
      <c r="F95" s="123"/>
      <c r="G95" s="123"/>
      <c r="H95" s="123"/>
      <c r="I95" s="124"/>
      <c r="J95" s="123" t="s">
        <v>17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'200314-1 - Tělocvična ZŠ 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81</v>
      </c>
      <c r="AR95" s="127"/>
      <c r="AS95" s="128">
        <v>0</v>
      </c>
      <c r="AT95" s="129">
        <f>ROUND(SUM(AV95:AW95),2)</f>
        <v>0</v>
      </c>
      <c r="AU95" s="130">
        <f>'200314-1 - Tělocvična ZŠ ...'!P125</f>
        <v>0</v>
      </c>
      <c r="AV95" s="129">
        <f>'200314-1 - Tělocvična ZŠ ...'!J33</f>
        <v>0</v>
      </c>
      <c r="AW95" s="129">
        <f>'200314-1 - Tělocvična ZŠ ...'!J34</f>
        <v>0</v>
      </c>
      <c r="AX95" s="129">
        <f>'200314-1 - Tělocvična ZŠ ...'!J35</f>
        <v>0</v>
      </c>
      <c r="AY95" s="129">
        <f>'200314-1 - Tělocvična ZŠ ...'!J36</f>
        <v>0</v>
      </c>
      <c r="AZ95" s="129">
        <f>'200314-1 - Tělocvična ZŠ ...'!F33</f>
        <v>0</v>
      </c>
      <c r="BA95" s="129">
        <f>'200314-1 - Tělocvična ZŠ ...'!F34</f>
        <v>0</v>
      </c>
      <c r="BB95" s="129">
        <f>'200314-1 - Tělocvična ZŠ ...'!F35</f>
        <v>0</v>
      </c>
      <c r="BC95" s="129">
        <f>'200314-1 - Tělocvična ZŠ ...'!F36</f>
        <v>0</v>
      </c>
      <c r="BD95" s="131">
        <f>'200314-1 - Tělocvična ZŠ ...'!F37</f>
        <v>0</v>
      </c>
      <c r="BE95" s="7"/>
      <c r="BT95" s="132" t="s">
        <v>82</v>
      </c>
      <c r="BV95" s="132" t="s">
        <v>77</v>
      </c>
      <c r="BW95" s="132" t="s">
        <v>83</v>
      </c>
      <c r="BX95" s="132" t="s">
        <v>5</v>
      </c>
      <c r="CL95" s="132" t="s">
        <v>1</v>
      </c>
      <c r="CM95" s="132" t="s">
        <v>84</v>
      </c>
    </row>
    <row r="96" s="7" customFormat="1" ht="24.75" customHeight="1">
      <c r="A96" s="120" t="s">
        <v>79</v>
      </c>
      <c r="B96" s="121"/>
      <c r="C96" s="122"/>
      <c r="D96" s="123" t="s">
        <v>85</v>
      </c>
      <c r="E96" s="123"/>
      <c r="F96" s="123"/>
      <c r="G96" s="123"/>
      <c r="H96" s="123"/>
      <c r="I96" s="124"/>
      <c r="J96" s="123" t="s">
        <v>86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'200314-2 - VRN'!J30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81</v>
      </c>
      <c r="AR96" s="127"/>
      <c r="AS96" s="133">
        <v>0</v>
      </c>
      <c r="AT96" s="134">
        <f>ROUND(SUM(AV96:AW96),2)</f>
        <v>0</v>
      </c>
      <c r="AU96" s="135">
        <f>'200314-2 - VRN'!P122</f>
        <v>0</v>
      </c>
      <c r="AV96" s="134">
        <f>'200314-2 - VRN'!J33</f>
        <v>0</v>
      </c>
      <c r="AW96" s="134">
        <f>'200314-2 - VRN'!J34</f>
        <v>0</v>
      </c>
      <c r="AX96" s="134">
        <f>'200314-2 - VRN'!J35</f>
        <v>0</v>
      </c>
      <c r="AY96" s="134">
        <f>'200314-2 - VRN'!J36</f>
        <v>0</v>
      </c>
      <c r="AZ96" s="134">
        <f>'200314-2 - VRN'!F33</f>
        <v>0</v>
      </c>
      <c r="BA96" s="134">
        <f>'200314-2 - VRN'!F34</f>
        <v>0</v>
      </c>
      <c r="BB96" s="134">
        <f>'200314-2 - VRN'!F35</f>
        <v>0</v>
      </c>
      <c r="BC96" s="134">
        <f>'200314-2 - VRN'!F36</f>
        <v>0</v>
      </c>
      <c r="BD96" s="136">
        <f>'200314-2 - VRN'!F37</f>
        <v>0</v>
      </c>
      <c r="BE96" s="7"/>
      <c r="BT96" s="132" t="s">
        <v>82</v>
      </c>
      <c r="BV96" s="132" t="s">
        <v>77</v>
      </c>
      <c r="BW96" s="132" t="s">
        <v>87</v>
      </c>
      <c r="BX96" s="132" t="s">
        <v>5</v>
      </c>
      <c r="CL96" s="132" t="s">
        <v>1</v>
      </c>
      <c r="CM96" s="132" t="s">
        <v>84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ikGplqg5f4QfpsEd7aKMkn6+a475IUwb29rirh3QpVrqsFfz+Jiq9zxl4PixELj2MGf9ePLjoLjt2ALPKs2IRg==" hashValue="oQc4HHm20eMtTgxTeOaT4G56AfU6Hc9RGWbK2eMkpCxB11kl51W7Pkd+Ie5sZ8JLnOyFV1AeBwtf3fW7zcBvIg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00314-1 - Tělocvična ZŠ ...'!C2" display="/"/>
    <hyperlink ref="A96" location="'200314-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84</v>
      </c>
    </row>
    <row r="4" hidden="1" s="1" customFormat="1" ht="24.96" customHeight="1">
      <c r="B4" s="21"/>
      <c r="D4" s="141" t="s">
        <v>88</v>
      </c>
      <c r="I4" s="137"/>
      <c r="L4" s="21"/>
      <c r="M4" s="142" t="s">
        <v>10</v>
      </c>
      <c r="AT4" s="18" t="s">
        <v>4</v>
      </c>
    </row>
    <row r="5" hidden="1" s="1" customFormat="1" ht="6.96" customHeight="1">
      <c r="B5" s="21"/>
      <c r="I5" s="137"/>
      <c r="L5" s="21"/>
    </row>
    <row r="6" hidden="1" s="1" customFormat="1" ht="12" customHeight="1">
      <c r="B6" s="21"/>
      <c r="D6" s="143" t="s">
        <v>16</v>
      </c>
      <c r="I6" s="137"/>
      <c r="L6" s="21"/>
    </row>
    <row r="7" hidden="1" s="1" customFormat="1" ht="16.5" customHeight="1">
      <c r="B7" s="21"/>
      <c r="E7" s="144" t="str">
        <f>'Rekapitulace stavby'!K6</f>
        <v>Tělocvična ZŠ Jižní - výměna oken</v>
      </c>
      <c r="F7" s="143"/>
      <c r="G7" s="143"/>
      <c r="H7" s="143"/>
      <c r="I7" s="137"/>
      <c r="L7" s="21"/>
    </row>
    <row r="8" hidden="1" s="2" customFormat="1" ht="12" customHeight="1">
      <c r="A8" s="39"/>
      <c r="B8" s="45"/>
      <c r="C8" s="39"/>
      <c r="D8" s="143" t="s">
        <v>89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6" t="s">
        <v>90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3" t="s">
        <v>18</v>
      </c>
      <c r="E11" s="39"/>
      <c r="F11" s="147" t="s">
        <v>1</v>
      </c>
      <c r="G11" s="39"/>
      <c r="H11" s="39"/>
      <c r="I11" s="148" t="s">
        <v>19</v>
      </c>
      <c r="J11" s="147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3" t="s">
        <v>20</v>
      </c>
      <c r="E12" s="39"/>
      <c r="F12" s="147" t="s">
        <v>31</v>
      </c>
      <c r="G12" s="39"/>
      <c r="H12" s="39"/>
      <c r="I12" s="148" t="s">
        <v>22</v>
      </c>
      <c r="J12" s="149" t="str">
        <f>'Rekapitulace stavby'!AN8</f>
        <v>25. 3. 2020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3" t="s">
        <v>24</v>
      </c>
      <c r="E14" s="39"/>
      <c r="F14" s="39"/>
      <c r="G14" s="39"/>
      <c r="H14" s="39"/>
      <c r="I14" s="148" t="s">
        <v>25</v>
      </c>
      <c r="J14" s="147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7" t="str">
        <f>IF('Rekapitulace stavby'!E11="","",'Rekapitulace stavby'!E11)</f>
        <v>Město Česká Lípa</v>
      </c>
      <c r="F15" s="39"/>
      <c r="G15" s="39"/>
      <c r="H15" s="39"/>
      <c r="I15" s="148" t="s">
        <v>27</v>
      </c>
      <c r="J15" s="147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3" t="s">
        <v>28</v>
      </c>
      <c r="E17" s="39"/>
      <c r="F17" s="39"/>
      <c r="G17" s="39"/>
      <c r="H17" s="39"/>
      <c r="I17" s="14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3" t="s">
        <v>30</v>
      </c>
      <c r="E20" s="39"/>
      <c r="F20" s="39"/>
      <c r="G20" s="39"/>
      <c r="H20" s="39"/>
      <c r="I20" s="148" t="s">
        <v>25</v>
      </c>
      <c r="J20" s="147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7" t="str">
        <f>IF('Rekapitulace stavby'!E17="","",'Rekapitulace stavby'!E17)</f>
        <v xml:space="preserve"> </v>
      </c>
      <c r="F21" s="39"/>
      <c r="G21" s="39"/>
      <c r="H21" s="39"/>
      <c r="I21" s="148" t="s">
        <v>27</v>
      </c>
      <c r="J21" s="147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3" t="s">
        <v>33</v>
      </c>
      <c r="E23" s="39"/>
      <c r="F23" s="39"/>
      <c r="G23" s="39"/>
      <c r="H23" s="39"/>
      <c r="I23" s="148" t="s">
        <v>25</v>
      </c>
      <c r="J23" s="147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7" t="str">
        <f>IF('Rekapitulace stavby'!E20="","",'Rekapitulace stavby'!E20)</f>
        <v xml:space="preserve"> </v>
      </c>
      <c r="F24" s="39"/>
      <c r="G24" s="39"/>
      <c r="H24" s="39"/>
      <c r="I24" s="148" t="s">
        <v>27</v>
      </c>
      <c r="J24" s="147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3" t="s">
        <v>34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7" t="s">
        <v>35</v>
      </c>
      <c r="E30" s="39"/>
      <c r="F30" s="39"/>
      <c r="G30" s="39"/>
      <c r="H30" s="39"/>
      <c r="I30" s="145"/>
      <c r="J30" s="158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9" t="s">
        <v>37</v>
      </c>
      <c r="G32" s="39"/>
      <c r="H32" s="39"/>
      <c r="I32" s="160" t="s">
        <v>36</v>
      </c>
      <c r="J32" s="159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1" t="s">
        <v>39</v>
      </c>
      <c r="E33" s="143" t="s">
        <v>40</v>
      </c>
      <c r="F33" s="162">
        <f>ROUND((SUM(BE125:BE299)),  2)</f>
        <v>0</v>
      </c>
      <c r="G33" s="39"/>
      <c r="H33" s="39"/>
      <c r="I33" s="163">
        <v>0.20999999999999999</v>
      </c>
      <c r="J33" s="162">
        <f>ROUND(((SUM(BE125:BE299))*I33),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3" t="s">
        <v>41</v>
      </c>
      <c r="F34" s="162">
        <f>ROUND((SUM(BF125:BF299)),  2)</f>
        <v>0</v>
      </c>
      <c r="G34" s="39"/>
      <c r="H34" s="39"/>
      <c r="I34" s="163">
        <v>0.14999999999999999</v>
      </c>
      <c r="J34" s="162">
        <f>ROUND(((SUM(BF125:BF299))*I34),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42</v>
      </c>
      <c r="F35" s="162">
        <f>ROUND((SUM(BG125:BG299)),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43</v>
      </c>
      <c r="F36" s="162">
        <f>ROUND((SUM(BH125:BH299)),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62">
        <f>ROUND((SUM(BI125:BI299)),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4"/>
      <c r="D39" s="165" t="s">
        <v>45</v>
      </c>
      <c r="E39" s="166"/>
      <c r="F39" s="166"/>
      <c r="G39" s="167" t="s">
        <v>46</v>
      </c>
      <c r="H39" s="168" t="s">
        <v>47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I41" s="137"/>
      <c r="L41" s="21"/>
    </row>
    <row r="42" hidden="1" s="1" customFormat="1" ht="14.4" customHeight="1">
      <c r="B42" s="21"/>
      <c r="I42" s="137"/>
      <c r="L42" s="21"/>
    </row>
    <row r="43" hidden="1" s="1" customFormat="1" ht="14.4" customHeight="1">
      <c r="B43" s="21"/>
      <c r="I43" s="137"/>
      <c r="L43" s="21"/>
    </row>
    <row r="44" hidden="1" s="1" customFormat="1" ht="14.4" customHeight="1">
      <c r="B44" s="21"/>
      <c r="I44" s="137"/>
      <c r="L44" s="21"/>
    </row>
    <row r="45" hidden="1" s="1" customFormat="1" ht="14.4" customHeight="1">
      <c r="B45" s="21"/>
      <c r="I45" s="137"/>
      <c r="L45" s="21"/>
    </row>
    <row r="46" hidden="1" s="1" customFormat="1" ht="14.4" customHeight="1">
      <c r="B46" s="21"/>
      <c r="I46" s="137"/>
      <c r="L46" s="21"/>
    </row>
    <row r="47" hidden="1" s="1" customFormat="1" ht="14.4" customHeight="1">
      <c r="B47" s="21"/>
      <c r="I47" s="137"/>
      <c r="L47" s="21"/>
    </row>
    <row r="48" hidden="1" s="1" customFormat="1" ht="14.4" customHeight="1">
      <c r="B48" s="21"/>
      <c r="I48" s="137"/>
      <c r="L48" s="21"/>
    </row>
    <row r="49" hidden="1" s="1" customFormat="1" ht="14.4" customHeight="1">
      <c r="B49" s="21"/>
      <c r="I49" s="137"/>
      <c r="L49" s="21"/>
    </row>
    <row r="50" hidden="1" s="2" customFormat="1" ht="14.4" customHeight="1">
      <c r="B50" s="64"/>
      <c r="D50" s="172" t="s">
        <v>48</v>
      </c>
      <c r="E50" s="173"/>
      <c r="F50" s="173"/>
      <c r="G50" s="172" t="s">
        <v>49</v>
      </c>
      <c r="H50" s="173"/>
      <c r="I50" s="174"/>
      <c r="J50" s="173"/>
      <c r="K50" s="173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8"/>
      <c r="J61" s="179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2" t="s">
        <v>52</v>
      </c>
      <c r="E65" s="180"/>
      <c r="F65" s="180"/>
      <c r="G65" s="172" t="s">
        <v>53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8"/>
      <c r="J76" s="179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91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>Tělocvična ZŠ Jižní - výměna oken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89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200314-1 - Tělocvična ZŠ Jižní - výměna oken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48" t="s">
        <v>22</v>
      </c>
      <c r="J89" s="80" t="str">
        <f>IF(J12="","",J12)</f>
        <v>25. 3. 2020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Česká Lípa</v>
      </c>
      <c r="G91" s="41"/>
      <c r="H91" s="41"/>
      <c r="I91" s="148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8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92</v>
      </c>
      <c r="D94" s="190"/>
      <c r="E94" s="190"/>
      <c r="F94" s="190"/>
      <c r="G94" s="190"/>
      <c r="H94" s="190"/>
      <c r="I94" s="191"/>
      <c r="J94" s="192" t="s">
        <v>93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94</v>
      </c>
      <c r="D96" s="41"/>
      <c r="E96" s="41"/>
      <c r="F96" s="41"/>
      <c r="G96" s="41"/>
      <c r="H96" s="41"/>
      <c r="I96" s="145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95</v>
      </c>
    </row>
    <row r="97" s="9" customFormat="1" ht="24.96" customHeight="1">
      <c r="A97" s="9"/>
      <c r="B97" s="194"/>
      <c r="C97" s="195"/>
      <c r="D97" s="196" t="s">
        <v>96</v>
      </c>
      <c r="E97" s="197"/>
      <c r="F97" s="197"/>
      <c r="G97" s="197"/>
      <c r="H97" s="197"/>
      <c r="I97" s="198"/>
      <c r="J97" s="199">
        <f>J126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202"/>
      <c r="D98" s="203" t="s">
        <v>97</v>
      </c>
      <c r="E98" s="204"/>
      <c r="F98" s="204"/>
      <c r="G98" s="204"/>
      <c r="H98" s="204"/>
      <c r="I98" s="205"/>
      <c r="J98" s="206">
        <f>J127</f>
        <v>0</v>
      </c>
      <c r="K98" s="202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1"/>
      <c r="C99" s="202"/>
      <c r="D99" s="203" t="s">
        <v>98</v>
      </c>
      <c r="E99" s="204"/>
      <c r="F99" s="204"/>
      <c r="G99" s="204"/>
      <c r="H99" s="204"/>
      <c r="I99" s="205"/>
      <c r="J99" s="206">
        <f>J178</f>
        <v>0</v>
      </c>
      <c r="K99" s="202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202"/>
      <c r="D100" s="203" t="s">
        <v>99</v>
      </c>
      <c r="E100" s="204"/>
      <c r="F100" s="204"/>
      <c r="G100" s="204"/>
      <c r="H100" s="204"/>
      <c r="I100" s="205"/>
      <c r="J100" s="206">
        <f>J218</f>
        <v>0</v>
      </c>
      <c r="K100" s="202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202"/>
      <c r="D101" s="203" t="s">
        <v>100</v>
      </c>
      <c r="E101" s="204"/>
      <c r="F101" s="204"/>
      <c r="G101" s="204"/>
      <c r="H101" s="204"/>
      <c r="I101" s="205"/>
      <c r="J101" s="206">
        <f>J225</f>
        <v>0</v>
      </c>
      <c r="K101" s="202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4"/>
      <c r="C102" s="195"/>
      <c r="D102" s="196" t="s">
        <v>101</v>
      </c>
      <c r="E102" s="197"/>
      <c r="F102" s="197"/>
      <c r="G102" s="197"/>
      <c r="H102" s="197"/>
      <c r="I102" s="198"/>
      <c r="J102" s="199">
        <f>J228</f>
        <v>0</v>
      </c>
      <c r="K102" s="195"/>
      <c r="L102" s="20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1"/>
      <c r="C103" s="202"/>
      <c r="D103" s="203" t="s">
        <v>102</v>
      </c>
      <c r="E103" s="204"/>
      <c r="F103" s="204"/>
      <c r="G103" s="204"/>
      <c r="H103" s="204"/>
      <c r="I103" s="205"/>
      <c r="J103" s="206">
        <f>J229</f>
        <v>0</v>
      </c>
      <c r="K103" s="202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202"/>
      <c r="D104" s="203" t="s">
        <v>103</v>
      </c>
      <c r="E104" s="204"/>
      <c r="F104" s="204"/>
      <c r="G104" s="204"/>
      <c r="H104" s="204"/>
      <c r="I104" s="205"/>
      <c r="J104" s="206">
        <f>J243</f>
        <v>0</v>
      </c>
      <c r="K104" s="202"/>
      <c r="L104" s="20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1"/>
      <c r="C105" s="202"/>
      <c r="D105" s="203" t="s">
        <v>104</v>
      </c>
      <c r="E105" s="204"/>
      <c r="F105" s="204"/>
      <c r="G105" s="204"/>
      <c r="H105" s="204"/>
      <c r="I105" s="205"/>
      <c r="J105" s="206">
        <f>J269</f>
        <v>0</v>
      </c>
      <c r="K105" s="202"/>
      <c r="L105" s="20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14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184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187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105</v>
      </c>
      <c r="D112" s="41"/>
      <c r="E112" s="41"/>
      <c r="F112" s="41"/>
      <c r="G112" s="41"/>
      <c r="H112" s="41"/>
      <c r="I112" s="14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4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14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8" t="str">
        <f>E7</f>
        <v>Tělocvična ZŠ Jižní - výměna oken</v>
      </c>
      <c r="F115" s="33"/>
      <c r="G115" s="33"/>
      <c r="H115" s="33"/>
      <c r="I115" s="14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89</v>
      </c>
      <c r="D116" s="41"/>
      <c r="E116" s="41"/>
      <c r="F116" s="41"/>
      <c r="G116" s="41"/>
      <c r="H116" s="41"/>
      <c r="I116" s="14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200314-1 - Tělocvična ZŠ Jižní - výměna oken</v>
      </c>
      <c r="F117" s="41"/>
      <c r="G117" s="41"/>
      <c r="H117" s="41"/>
      <c r="I117" s="14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4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 xml:space="preserve"> </v>
      </c>
      <c r="G119" s="41"/>
      <c r="H119" s="41"/>
      <c r="I119" s="148" t="s">
        <v>22</v>
      </c>
      <c r="J119" s="80" t="str">
        <f>IF(J12="","",J12)</f>
        <v>25. 3. 2020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4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>Město Česká Lípa</v>
      </c>
      <c r="G121" s="41"/>
      <c r="H121" s="41"/>
      <c r="I121" s="148" t="s">
        <v>30</v>
      </c>
      <c r="J121" s="37" t="str">
        <f>E21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148" t="s">
        <v>33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14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8"/>
      <c r="B124" s="209"/>
      <c r="C124" s="210" t="s">
        <v>106</v>
      </c>
      <c r="D124" s="211" t="s">
        <v>60</v>
      </c>
      <c r="E124" s="211" t="s">
        <v>56</v>
      </c>
      <c r="F124" s="211" t="s">
        <v>57</v>
      </c>
      <c r="G124" s="211" t="s">
        <v>107</v>
      </c>
      <c r="H124" s="211" t="s">
        <v>108</v>
      </c>
      <c r="I124" s="212" t="s">
        <v>109</v>
      </c>
      <c r="J124" s="211" t="s">
        <v>93</v>
      </c>
      <c r="K124" s="213" t="s">
        <v>110</v>
      </c>
      <c r="L124" s="214"/>
      <c r="M124" s="101" t="s">
        <v>1</v>
      </c>
      <c r="N124" s="102" t="s">
        <v>39</v>
      </c>
      <c r="O124" s="102" t="s">
        <v>111</v>
      </c>
      <c r="P124" s="102" t="s">
        <v>112</v>
      </c>
      <c r="Q124" s="102" t="s">
        <v>113</v>
      </c>
      <c r="R124" s="102" t="s">
        <v>114</v>
      </c>
      <c r="S124" s="102" t="s">
        <v>115</v>
      </c>
      <c r="T124" s="103" t="s">
        <v>116</v>
      </c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</row>
    <row r="125" s="2" customFormat="1" ht="22.8" customHeight="1">
      <c r="A125" s="39"/>
      <c r="B125" s="40"/>
      <c r="C125" s="108" t="s">
        <v>117</v>
      </c>
      <c r="D125" s="41"/>
      <c r="E125" s="41"/>
      <c r="F125" s="41"/>
      <c r="G125" s="41"/>
      <c r="H125" s="41"/>
      <c r="I125" s="145"/>
      <c r="J125" s="215">
        <f>BK125</f>
        <v>0</v>
      </c>
      <c r="K125" s="41"/>
      <c r="L125" s="45"/>
      <c r="M125" s="104"/>
      <c r="N125" s="216"/>
      <c r="O125" s="105"/>
      <c r="P125" s="217">
        <f>P126+P228</f>
        <v>0</v>
      </c>
      <c r="Q125" s="105"/>
      <c r="R125" s="217">
        <f>R126+R228</f>
        <v>0.00038720000000000003</v>
      </c>
      <c r="S125" s="105"/>
      <c r="T125" s="218">
        <f>T126+T228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95</v>
      </c>
      <c r="BK125" s="219">
        <f>BK126+BK228</f>
        <v>0</v>
      </c>
    </row>
    <row r="126" s="12" customFormat="1" ht="25.92" customHeight="1">
      <c r="A126" s="12"/>
      <c r="B126" s="220"/>
      <c r="C126" s="221"/>
      <c r="D126" s="222" t="s">
        <v>74</v>
      </c>
      <c r="E126" s="223" t="s">
        <v>118</v>
      </c>
      <c r="F126" s="223" t="s">
        <v>119</v>
      </c>
      <c r="G126" s="221"/>
      <c r="H126" s="221"/>
      <c r="I126" s="224"/>
      <c r="J126" s="225">
        <f>BK126</f>
        <v>0</v>
      </c>
      <c r="K126" s="221"/>
      <c r="L126" s="226"/>
      <c r="M126" s="227"/>
      <c r="N126" s="228"/>
      <c r="O126" s="228"/>
      <c r="P126" s="229">
        <f>P127+P178+P218+P225</f>
        <v>0</v>
      </c>
      <c r="Q126" s="228"/>
      <c r="R126" s="229">
        <f>R127+R178+R218+R225</f>
        <v>0</v>
      </c>
      <c r="S126" s="228"/>
      <c r="T126" s="230">
        <f>T127+T178+T218+T225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1" t="s">
        <v>82</v>
      </c>
      <c r="AT126" s="232" t="s">
        <v>74</v>
      </c>
      <c r="AU126" s="232" t="s">
        <v>75</v>
      </c>
      <c r="AY126" s="231" t="s">
        <v>120</v>
      </c>
      <c r="BK126" s="233">
        <f>BK127+BK178+BK218+BK225</f>
        <v>0</v>
      </c>
    </row>
    <row r="127" s="12" customFormat="1" ht="22.8" customHeight="1">
      <c r="A127" s="12"/>
      <c r="B127" s="220"/>
      <c r="C127" s="221"/>
      <c r="D127" s="222" t="s">
        <v>74</v>
      </c>
      <c r="E127" s="234" t="s">
        <v>121</v>
      </c>
      <c r="F127" s="234" t="s">
        <v>122</v>
      </c>
      <c r="G127" s="221"/>
      <c r="H127" s="221"/>
      <c r="I127" s="224"/>
      <c r="J127" s="235">
        <f>BK127</f>
        <v>0</v>
      </c>
      <c r="K127" s="221"/>
      <c r="L127" s="226"/>
      <c r="M127" s="227"/>
      <c r="N127" s="228"/>
      <c r="O127" s="228"/>
      <c r="P127" s="229">
        <f>SUM(P128:P177)</f>
        <v>0</v>
      </c>
      <c r="Q127" s="228"/>
      <c r="R127" s="229">
        <f>SUM(R128:R177)</f>
        <v>0</v>
      </c>
      <c r="S127" s="228"/>
      <c r="T127" s="230">
        <f>SUM(T128:T177)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1" t="s">
        <v>82</v>
      </c>
      <c r="AT127" s="232" t="s">
        <v>74</v>
      </c>
      <c r="AU127" s="232" t="s">
        <v>82</v>
      </c>
      <c r="AY127" s="231" t="s">
        <v>120</v>
      </c>
      <c r="BK127" s="233">
        <f>SUM(BK128:BK177)</f>
        <v>0</v>
      </c>
    </row>
    <row r="128" s="2" customFormat="1" ht="21.75" customHeight="1">
      <c r="A128" s="39"/>
      <c r="B128" s="40"/>
      <c r="C128" s="236" t="s">
        <v>82</v>
      </c>
      <c r="D128" s="236" t="s">
        <v>123</v>
      </c>
      <c r="E128" s="237" t="s">
        <v>124</v>
      </c>
      <c r="F128" s="238" t="s">
        <v>125</v>
      </c>
      <c r="G128" s="239" t="s">
        <v>126</v>
      </c>
      <c r="H128" s="240">
        <v>30.32</v>
      </c>
      <c r="I128" s="241"/>
      <c r="J128" s="242">
        <f>ROUND(I128*H128,2)</f>
        <v>0</v>
      </c>
      <c r="K128" s="238" t="s">
        <v>127</v>
      </c>
      <c r="L128" s="45"/>
      <c r="M128" s="243" t="s">
        <v>1</v>
      </c>
      <c r="N128" s="244" t="s">
        <v>40</v>
      </c>
      <c r="O128" s="92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7" t="s">
        <v>128</v>
      </c>
      <c r="AT128" s="247" t="s">
        <v>123</v>
      </c>
      <c r="AU128" s="247" t="s">
        <v>84</v>
      </c>
      <c r="AY128" s="18" t="s">
        <v>120</v>
      </c>
      <c r="BE128" s="248">
        <f>IF(N128="základní",J128,0)</f>
        <v>0</v>
      </c>
      <c r="BF128" s="248">
        <f>IF(N128="snížená",J128,0)</f>
        <v>0</v>
      </c>
      <c r="BG128" s="248">
        <f>IF(N128="zákl. přenesená",J128,0)</f>
        <v>0</v>
      </c>
      <c r="BH128" s="248">
        <f>IF(N128="sníž. přenesená",J128,0)</f>
        <v>0</v>
      </c>
      <c r="BI128" s="248">
        <f>IF(N128="nulová",J128,0)</f>
        <v>0</v>
      </c>
      <c r="BJ128" s="18" t="s">
        <v>82</v>
      </c>
      <c r="BK128" s="248">
        <f>ROUND(I128*H128,2)</f>
        <v>0</v>
      </c>
      <c r="BL128" s="18" t="s">
        <v>128</v>
      </c>
      <c r="BM128" s="247" t="s">
        <v>84</v>
      </c>
    </row>
    <row r="129" s="2" customFormat="1">
      <c r="A129" s="39"/>
      <c r="B129" s="40"/>
      <c r="C129" s="41"/>
      <c r="D129" s="249" t="s">
        <v>129</v>
      </c>
      <c r="E129" s="41"/>
      <c r="F129" s="250" t="s">
        <v>130</v>
      </c>
      <c r="G129" s="41"/>
      <c r="H129" s="41"/>
      <c r="I129" s="145"/>
      <c r="J129" s="41"/>
      <c r="K129" s="41"/>
      <c r="L129" s="45"/>
      <c r="M129" s="251"/>
      <c r="N129" s="252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129</v>
      </c>
      <c r="AU129" s="18" t="s">
        <v>84</v>
      </c>
    </row>
    <row r="130" s="13" customFormat="1">
      <c r="A130" s="13"/>
      <c r="B130" s="253"/>
      <c r="C130" s="254"/>
      <c r="D130" s="249" t="s">
        <v>131</v>
      </c>
      <c r="E130" s="255" t="s">
        <v>1</v>
      </c>
      <c r="F130" s="256" t="s">
        <v>132</v>
      </c>
      <c r="G130" s="254"/>
      <c r="H130" s="255" t="s">
        <v>1</v>
      </c>
      <c r="I130" s="257"/>
      <c r="J130" s="254"/>
      <c r="K130" s="254"/>
      <c r="L130" s="258"/>
      <c r="M130" s="259"/>
      <c r="N130" s="260"/>
      <c r="O130" s="260"/>
      <c r="P130" s="260"/>
      <c r="Q130" s="260"/>
      <c r="R130" s="260"/>
      <c r="S130" s="260"/>
      <c r="T130" s="26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2" t="s">
        <v>131</v>
      </c>
      <c r="AU130" s="262" t="s">
        <v>84</v>
      </c>
      <c r="AV130" s="13" t="s">
        <v>82</v>
      </c>
      <c r="AW130" s="13" t="s">
        <v>32</v>
      </c>
      <c r="AX130" s="13" t="s">
        <v>75</v>
      </c>
      <c r="AY130" s="262" t="s">
        <v>120</v>
      </c>
    </row>
    <row r="131" s="13" customFormat="1">
      <c r="A131" s="13"/>
      <c r="B131" s="253"/>
      <c r="C131" s="254"/>
      <c r="D131" s="249" t="s">
        <v>131</v>
      </c>
      <c r="E131" s="255" t="s">
        <v>1</v>
      </c>
      <c r="F131" s="256" t="s">
        <v>133</v>
      </c>
      <c r="G131" s="254"/>
      <c r="H131" s="255" t="s">
        <v>1</v>
      </c>
      <c r="I131" s="257"/>
      <c r="J131" s="254"/>
      <c r="K131" s="254"/>
      <c r="L131" s="258"/>
      <c r="M131" s="259"/>
      <c r="N131" s="260"/>
      <c r="O131" s="260"/>
      <c r="P131" s="260"/>
      <c r="Q131" s="260"/>
      <c r="R131" s="260"/>
      <c r="S131" s="260"/>
      <c r="T131" s="26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2" t="s">
        <v>131</v>
      </c>
      <c r="AU131" s="262" t="s">
        <v>84</v>
      </c>
      <c r="AV131" s="13" t="s">
        <v>82</v>
      </c>
      <c r="AW131" s="13" t="s">
        <v>32</v>
      </c>
      <c r="AX131" s="13" t="s">
        <v>75</v>
      </c>
      <c r="AY131" s="262" t="s">
        <v>120</v>
      </c>
    </row>
    <row r="132" s="14" customFormat="1">
      <c r="A132" s="14"/>
      <c r="B132" s="263"/>
      <c r="C132" s="264"/>
      <c r="D132" s="249" t="s">
        <v>131</v>
      </c>
      <c r="E132" s="265" t="s">
        <v>1</v>
      </c>
      <c r="F132" s="266" t="s">
        <v>134</v>
      </c>
      <c r="G132" s="264"/>
      <c r="H132" s="267">
        <v>11.199999999999999</v>
      </c>
      <c r="I132" s="268"/>
      <c r="J132" s="264"/>
      <c r="K132" s="264"/>
      <c r="L132" s="269"/>
      <c r="M132" s="270"/>
      <c r="N132" s="271"/>
      <c r="O132" s="271"/>
      <c r="P132" s="271"/>
      <c r="Q132" s="271"/>
      <c r="R132" s="271"/>
      <c r="S132" s="271"/>
      <c r="T132" s="27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3" t="s">
        <v>131</v>
      </c>
      <c r="AU132" s="273" t="s">
        <v>84</v>
      </c>
      <c r="AV132" s="14" t="s">
        <v>84</v>
      </c>
      <c r="AW132" s="14" t="s">
        <v>32</v>
      </c>
      <c r="AX132" s="14" t="s">
        <v>75</v>
      </c>
      <c r="AY132" s="273" t="s">
        <v>120</v>
      </c>
    </row>
    <row r="133" s="13" customFormat="1">
      <c r="A133" s="13"/>
      <c r="B133" s="253"/>
      <c r="C133" s="254"/>
      <c r="D133" s="249" t="s">
        <v>131</v>
      </c>
      <c r="E133" s="255" t="s">
        <v>1</v>
      </c>
      <c r="F133" s="256" t="s">
        <v>135</v>
      </c>
      <c r="G133" s="254"/>
      <c r="H133" s="255" t="s">
        <v>1</v>
      </c>
      <c r="I133" s="257"/>
      <c r="J133" s="254"/>
      <c r="K133" s="254"/>
      <c r="L133" s="258"/>
      <c r="M133" s="259"/>
      <c r="N133" s="260"/>
      <c r="O133" s="260"/>
      <c r="P133" s="260"/>
      <c r="Q133" s="260"/>
      <c r="R133" s="260"/>
      <c r="S133" s="260"/>
      <c r="T133" s="26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2" t="s">
        <v>131</v>
      </c>
      <c r="AU133" s="262" t="s">
        <v>84</v>
      </c>
      <c r="AV133" s="13" t="s">
        <v>82</v>
      </c>
      <c r="AW133" s="13" t="s">
        <v>32</v>
      </c>
      <c r="AX133" s="13" t="s">
        <v>75</v>
      </c>
      <c r="AY133" s="262" t="s">
        <v>120</v>
      </c>
    </row>
    <row r="134" s="14" customFormat="1">
      <c r="A134" s="14"/>
      <c r="B134" s="263"/>
      <c r="C134" s="264"/>
      <c r="D134" s="249" t="s">
        <v>131</v>
      </c>
      <c r="E134" s="265" t="s">
        <v>1</v>
      </c>
      <c r="F134" s="266" t="s">
        <v>136</v>
      </c>
      <c r="G134" s="264"/>
      <c r="H134" s="267">
        <v>9.1199999999999992</v>
      </c>
      <c r="I134" s="268"/>
      <c r="J134" s="264"/>
      <c r="K134" s="264"/>
      <c r="L134" s="269"/>
      <c r="M134" s="270"/>
      <c r="N134" s="271"/>
      <c r="O134" s="271"/>
      <c r="P134" s="271"/>
      <c r="Q134" s="271"/>
      <c r="R134" s="271"/>
      <c r="S134" s="271"/>
      <c r="T134" s="27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3" t="s">
        <v>131</v>
      </c>
      <c r="AU134" s="273" t="s">
        <v>84</v>
      </c>
      <c r="AV134" s="14" t="s">
        <v>84</v>
      </c>
      <c r="AW134" s="14" t="s">
        <v>32</v>
      </c>
      <c r="AX134" s="14" t="s">
        <v>75</v>
      </c>
      <c r="AY134" s="273" t="s">
        <v>120</v>
      </c>
    </row>
    <row r="135" s="13" customFormat="1">
      <c r="A135" s="13"/>
      <c r="B135" s="253"/>
      <c r="C135" s="254"/>
      <c r="D135" s="249" t="s">
        <v>131</v>
      </c>
      <c r="E135" s="255" t="s">
        <v>1</v>
      </c>
      <c r="F135" s="256" t="s">
        <v>137</v>
      </c>
      <c r="G135" s="254"/>
      <c r="H135" s="255" t="s">
        <v>1</v>
      </c>
      <c r="I135" s="257"/>
      <c r="J135" s="254"/>
      <c r="K135" s="254"/>
      <c r="L135" s="258"/>
      <c r="M135" s="259"/>
      <c r="N135" s="260"/>
      <c r="O135" s="260"/>
      <c r="P135" s="260"/>
      <c r="Q135" s="260"/>
      <c r="R135" s="260"/>
      <c r="S135" s="260"/>
      <c r="T135" s="26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2" t="s">
        <v>131</v>
      </c>
      <c r="AU135" s="262" t="s">
        <v>84</v>
      </c>
      <c r="AV135" s="13" t="s">
        <v>82</v>
      </c>
      <c r="AW135" s="13" t="s">
        <v>32</v>
      </c>
      <c r="AX135" s="13" t="s">
        <v>75</v>
      </c>
      <c r="AY135" s="262" t="s">
        <v>120</v>
      </c>
    </row>
    <row r="136" s="14" customFormat="1">
      <c r="A136" s="14"/>
      <c r="B136" s="263"/>
      <c r="C136" s="264"/>
      <c r="D136" s="249" t="s">
        <v>131</v>
      </c>
      <c r="E136" s="265" t="s">
        <v>1</v>
      </c>
      <c r="F136" s="266" t="s">
        <v>138</v>
      </c>
      <c r="G136" s="264"/>
      <c r="H136" s="267">
        <v>10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3" t="s">
        <v>131</v>
      </c>
      <c r="AU136" s="273" t="s">
        <v>84</v>
      </c>
      <c r="AV136" s="14" t="s">
        <v>84</v>
      </c>
      <c r="AW136" s="14" t="s">
        <v>32</v>
      </c>
      <c r="AX136" s="14" t="s">
        <v>75</v>
      </c>
      <c r="AY136" s="273" t="s">
        <v>120</v>
      </c>
    </row>
    <row r="137" s="15" customFormat="1">
      <c r="A137" s="15"/>
      <c r="B137" s="274"/>
      <c r="C137" s="275"/>
      <c r="D137" s="249" t="s">
        <v>131</v>
      </c>
      <c r="E137" s="276" t="s">
        <v>1</v>
      </c>
      <c r="F137" s="277" t="s">
        <v>139</v>
      </c>
      <c r="G137" s="275"/>
      <c r="H137" s="278">
        <v>30.32</v>
      </c>
      <c r="I137" s="279"/>
      <c r="J137" s="275"/>
      <c r="K137" s="275"/>
      <c r="L137" s="280"/>
      <c r="M137" s="281"/>
      <c r="N137" s="282"/>
      <c r="O137" s="282"/>
      <c r="P137" s="282"/>
      <c r="Q137" s="282"/>
      <c r="R137" s="282"/>
      <c r="S137" s="282"/>
      <c r="T137" s="28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4" t="s">
        <v>131</v>
      </c>
      <c r="AU137" s="284" t="s">
        <v>84</v>
      </c>
      <c r="AV137" s="15" t="s">
        <v>128</v>
      </c>
      <c r="AW137" s="15" t="s">
        <v>32</v>
      </c>
      <c r="AX137" s="15" t="s">
        <v>82</v>
      </c>
      <c r="AY137" s="284" t="s">
        <v>120</v>
      </c>
    </row>
    <row r="138" s="2" customFormat="1" ht="21.75" customHeight="1">
      <c r="A138" s="39"/>
      <c r="B138" s="40"/>
      <c r="C138" s="236" t="s">
        <v>84</v>
      </c>
      <c r="D138" s="236" t="s">
        <v>123</v>
      </c>
      <c r="E138" s="237" t="s">
        <v>140</v>
      </c>
      <c r="F138" s="238" t="s">
        <v>141</v>
      </c>
      <c r="G138" s="239" t="s">
        <v>126</v>
      </c>
      <c r="H138" s="240">
        <v>30.32</v>
      </c>
      <c r="I138" s="241"/>
      <c r="J138" s="242">
        <f>ROUND(I138*H138,2)</f>
        <v>0</v>
      </c>
      <c r="K138" s="238" t="s">
        <v>1</v>
      </c>
      <c r="L138" s="45"/>
      <c r="M138" s="243" t="s">
        <v>1</v>
      </c>
      <c r="N138" s="244" t="s">
        <v>40</v>
      </c>
      <c r="O138" s="92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7" t="s">
        <v>128</v>
      </c>
      <c r="AT138" s="247" t="s">
        <v>123</v>
      </c>
      <c r="AU138" s="247" t="s">
        <v>84</v>
      </c>
      <c r="AY138" s="18" t="s">
        <v>120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8" t="s">
        <v>82</v>
      </c>
      <c r="BK138" s="248">
        <f>ROUND(I138*H138,2)</f>
        <v>0</v>
      </c>
      <c r="BL138" s="18" t="s">
        <v>128</v>
      </c>
      <c r="BM138" s="247" t="s">
        <v>128</v>
      </c>
    </row>
    <row r="139" s="2" customFormat="1">
      <c r="A139" s="39"/>
      <c r="B139" s="40"/>
      <c r="C139" s="41"/>
      <c r="D139" s="249" t="s">
        <v>129</v>
      </c>
      <c r="E139" s="41"/>
      <c r="F139" s="250" t="s">
        <v>142</v>
      </c>
      <c r="G139" s="41"/>
      <c r="H139" s="41"/>
      <c r="I139" s="145"/>
      <c r="J139" s="41"/>
      <c r="K139" s="41"/>
      <c r="L139" s="45"/>
      <c r="M139" s="251"/>
      <c r="N139" s="252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129</v>
      </c>
      <c r="AU139" s="18" t="s">
        <v>84</v>
      </c>
    </row>
    <row r="140" s="13" customFormat="1">
      <c r="A140" s="13"/>
      <c r="B140" s="253"/>
      <c r="C140" s="254"/>
      <c r="D140" s="249" t="s">
        <v>131</v>
      </c>
      <c r="E140" s="255" t="s">
        <v>1</v>
      </c>
      <c r="F140" s="256" t="s">
        <v>132</v>
      </c>
      <c r="G140" s="254"/>
      <c r="H140" s="255" t="s">
        <v>1</v>
      </c>
      <c r="I140" s="257"/>
      <c r="J140" s="254"/>
      <c r="K140" s="254"/>
      <c r="L140" s="258"/>
      <c r="M140" s="259"/>
      <c r="N140" s="260"/>
      <c r="O140" s="260"/>
      <c r="P140" s="260"/>
      <c r="Q140" s="260"/>
      <c r="R140" s="260"/>
      <c r="S140" s="260"/>
      <c r="T140" s="26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2" t="s">
        <v>131</v>
      </c>
      <c r="AU140" s="262" t="s">
        <v>84</v>
      </c>
      <c r="AV140" s="13" t="s">
        <v>82</v>
      </c>
      <c r="AW140" s="13" t="s">
        <v>32</v>
      </c>
      <c r="AX140" s="13" t="s">
        <v>75</v>
      </c>
      <c r="AY140" s="262" t="s">
        <v>120</v>
      </c>
    </row>
    <row r="141" s="13" customFormat="1">
      <c r="A141" s="13"/>
      <c r="B141" s="253"/>
      <c r="C141" s="254"/>
      <c r="D141" s="249" t="s">
        <v>131</v>
      </c>
      <c r="E141" s="255" t="s">
        <v>1</v>
      </c>
      <c r="F141" s="256" t="s">
        <v>133</v>
      </c>
      <c r="G141" s="254"/>
      <c r="H141" s="255" t="s">
        <v>1</v>
      </c>
      <c r="I141" s="257"/>
      <c r="J141" s="254"/>
      <c r="K141" s="254"/>
      <c r="L141" s="258"/>
      <c r="M141" s="259"/>
      <c r="N141" s="260"/>
      <c r="O141" s="260"/>
      <c r="P141" s="260"/>
      <c r="Q141" s="260"/>
      <c r="R141" s="260"/>
      <c r="S141" s="260"/>
      <c r="T141" s="26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2" t="s">
        <v>131</v>
      </c>
      <c r="AU141" s="262" t="s">
        <v>84</v>
      </c>
      <c r="AV141" s="13" t="s">
        <v>82</v>
      </c>
      <c r="AW141" s="13" t="s">
        <v>32</v>
      </c>
      <c r="AX141" s="13" t="s">
        <v>75</v>
      </c>
      <c r="AY141" s="262" t="s">
        <v>120</v>
      </c>
    </row>
    <row r="142" s="14" customFormat="1">
      <c r="A142" s="14"/>
      <c r="B142" s="263"/>
      <c r="C142" s="264"/>
      <c r="D142" s="249" t="s">
        <v>131</v>
      </c>
      <c r="E142" s="265" t="s">
        <v>1</v>
      </c>
      <c r="F142" s="266" t="s">
        <v>134</v>
      </c>
      <c r="G142" s="264"/>
      <c r="H142" s="267">
        <v>11.199999999999999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3" t="s">
        <v>131</v>
      </c>
      <c r="AU142" s="273" t="s">
        <v>84</v>
      </c>
      <c r="AV142" s="14" t="s">
        <v>84</v>
      </c>
      <c r="AW142" s="14" t="s">
        <v>32</v>
      </c>
      <c r="AX142" s="14" t="s">
        <v>75</v>
      </c>
      <c r="AY142" s="273" t="s">
        <v>120</v>
      </c>
    </row>
    <row r="143" s="13" customFormat="1">
      <c r="A143" s="13"/>
      <c r="B143" s="253"/>
      <c r="C143" s="254"/>
      <c r="D143" s="249" t="s">
        <v>131</v>
      </c>
      <c r="E143" s="255" t="s">
        <v>1</v>
      </c>
      <c r="F143" s="256" t="s">
        <v>135</v>
      </c>
      <c r="G143" s="254"/>
      <c r="H143" s="255" t="s">
        <v>1</v>
      </c>
      <c r="I143" s="257"/>
      <c r="J143" s="254"/>
      <c r="K143" s="254"/>
      <c r="L143" s="258"/>
      <c r="M143" s="259"/>
      <c r="N143" s="260"/>
      <c r="O143" s="260"/>
      <c r="P143" s="260"/>
      <c r="Q143" s="260"/>
      <c r="R143" s="260"/>
      <c r="S143" s="260"/>
      <c r="T143" s="26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2" t="s">
        <v>131</v>
      </c>
      <c r="AU143" s="262" t="s">
        <v>84</v>
      </c>
      <c r="AV143" s="13" t="s">
        <v>82</v>
      </c>
      <c r="AW143" s="13" t="s">
        <v>32</v>
      </c>
      <c r="AX143" s="13" t="s">
        <v>75</v>
      </c>
      <c r="AY143" s="262" t="s">
        <v>120</v>
      </c>
    </row>
    <row r="144" s="14" customFormat="1">
      <c r="A144" s="14"/>
      <c r="B144" s="263"/>
      <c r="C144" s="264"/>
      <c r="D144" s="249" t="s">
        <v>131</v>
      </c>
      <c r="E144" s="265" t="s">
        <v>1</v>
      </c>
      <c r="F144" s="266" t="s">
        <v>136</v>
      </c>
      <c r="G144" s="264"/>
      <c r="H144" s="267">
        <v>9.1199999999999992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3" t="s">
        <v>131</v>
      </c>
      <c r="AU144" s="273" t="s">
        <v>84</v>
      </c>
      <c r="AV144" s="14" t="s">
        <v>84</v>
      </c>
      <c r="AW144" s="14" t="s">
        <v>32</v>
      </c>
      <c r="AX144" s="14" t="s">
        <v>75</v>
      </c>
      <c r="AY144" s="273" t="s">
        <v>120</v>
      </c>
    </row>
    <row r="145" s="13" customFormat="1">
      <c r="A145" s="13"/>
      <c r="B145" s="253"/>
      <c r="C145" s="254"/>
      <c r="D145" s="249" t="s">
        <v>131</v>
      </c>
      <c r="E145" s="255" t="s">
        <v>1</v>
      </c>
      <c r="F145" s="256" t="s">
        <v>137</v>
      </c>
      <c r="G145" s="254"/>
      <c r="H145" s="255" t="s">
        <v>1</v>
      </c>
      <c r="I145" s="257"/>
      <c r="J145" s="254"/>
      <c r="K145" s="254"/>
      <c r="L145" s="258"/>
      <c r="M145" s="259"/>
      <c r="N145" s="260"/>
      <c r="O145" s="260"/>
      <c r="P145" s="260"/>
      <c r="Q145" s="260"/>
      <c r="R145" s="260"/>
      <c r="S145" s="260"/>
      <c r="T145" s="26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2" t="s">
        <v>131</v>
      </c>
      <c r="AU145" s="262" t="s">
        <v>84</v>
      </c>
      <c r="AV145" s="13" t="s">
        <v>82</v>
      </c>
      <c r="AW145" s="13" t="s">
        <v>32</v>
      </c>
      <c r="AX145" s="13" t="s">
        <v>75</v>
      </c>
      <c r="AY145" s="262" t="s">
        <v>120</v>
      </c>
    </row>
    <row r="146" s="14" customFormat="1">
      <c r="A146" s="14"/>
      <c r="B146" s="263"/>
      <c r="C146" s="264"/>
      <c r="D146" s="249" t="s">
        <v>131</v>
      </c>
      <c r="E146" s="265" t="s">
        <v>1</v>
      </c>
      <c r="F146" s="266" t="s">
        <v>138</v>
      </c>
      <c r="G146" s="264"/>
      <c r="H146" s="267">
        <v>10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3" t="s">
        <v>131</v>
      </c>
      <c r="AU146" s="273" t="s">
        <v>84</v>
      </c>
      <c r="AV146" s="14" t="s">
        <v>84</v>
      </c>
      <c r="AW146" s="14" t="s">
        <v>32</v>
      </c>
      <c r="AX146" s="14" t="s">
        <v>75</v>
      </c>
      <c r="AY146" s="273" t="s">
        <v>120</v>
      </c>
    </row>
    <row r="147" s="15" customFormat="1">
      <c r="A147" s="15"/>
      <c r="B147" s="274"/>
      <c r="C147" s="275"/>
      <c r="D147" s="249" t="s">
        <v>131</v>
      </c>
      <c r="E147" s="276" t="s">
        <v>1</v>
      </c>
      <c r="F147" s="277" t="s">
        <v>139</v>
      </c>
      <c r="G147" s="275"/>
      <c r="H147" s="278">
        <v>30.32</v>
      </c>
      <c r="I147" s="279"/>
      <c r="J147" s="275"/>
      <c r="K147" s="275"/>
      <c r="L147" s="280"/>
      <c r="M147" s="281"/>
      <c r="N147" s="282"/>
      <c r="O147" s="282"/>
      <c r="P147" s="282"/>
      <c r="Q147" s="282"/>
      <c r="R147" s="282"/>
      <c r="S147" s="282"/>
      <c r="T147" s="28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4" t="s">
        <v>131</v>
      </c>
      <c r="AU147" s="284" t="s">
        <v>84</v>
      </c>
      <c r="AV147" s="15" t="s">
        <v>128</v>
      </c>
      <c r="AW147" s="15" t="s">
        <v>32</v>
      </c>
      <c r="AX147" s="15" t="s">
        <v>82</v>
      </c>
      <c r="AY147" s="284" t="s">
        <v>120</v>
      </c>
    </row>
    <row r="148" s="2" customFormat="1" ht="21.75" customHeight="1">
      <c r="A148" s="39"/>
      <c r="B148" s="40"/>
      <c r="C148" s="236" t="s">
        <v>143</v>
      </c>
      <c r="D148" s="236" t="s">
        <v>123</v>
      </c>
      <c r="E148" s="237" t="s">
        <v>144</v>
      </c>
      <c r="F148" s="238" t="s">
        <v>145</v>
      </c>
      <c r="G148" s="239" t="s">
        <v>126</v>
      </c>
      <c r="H148" s="240">
        <v>9.2799999999999994</v>
      </c>
      <c r="I148" s="241"/>
      <c r="J148" s="242">
        <f>ROUND(I148*H148,2)</f>
        <v>0</v>
      </c>
      <c r="K148" s="238" t="s">
        <v>127</v>
      </c>
      <c r="L148" s="45"/>
      <c r="M148" s="243" t="s">
        <v>1</v>
      </c>
      <c r="N148" s="244" t="s">
        <v>40</v>
      </c>
      <c r="O148" s="92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7" t="s">
        <v>128</v>
      </c>
      <c r="AT148" s="247" t="s">
        <v>123</v>
      </c>
      <c r="AU148" s="247" t="s">
        <v>84</v>
      </c>
      <c r="AY148" s="18" t="s">
        <v>120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8" t="s">
        <v>82</v>
      </c>
      <c r="BK148" s="248">
        <f>ROUND(I148*H148,2)</f>
        <v>0</v>
      </c>
      <c r="BL148" s="18" t="s">
        <v>128</v>
      </c>
      <c r="BM148" s="247" t="s">
        <v>121</v>
      </c>
    </row>
    <row r="149" s="2" customFormat="1">
      <c r="A149" s="39"/>
      <c r="B149" s="40"/>
      <c r="C149" s="41"/>
      <c r="D149" s="249" t="s">
        <v>129</v>
      </c>
      <c r="E149" s="41"/>
      <c r="F149" s="250" t="s">
        <v>146</v>
      </c>
      <c r="G149" s="41"/>
      <c r="H149" s="41"/>
      <c r="I149" s="145"/>
      <c r="J149" s="41"/>
      <c r="K149" s="41"/>
      <c r="L149" s="45"/>
      <c r="M149" s="251"/>
      <c r="N149" s="252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129</v>
      </c>
      <c r="AU149" s="18" t="s">
        <v>84</v>
      </c>
    </row>
    <row r="150" s="13" customFormat="1">
      <c r="A150" s="13"/>
      <c r="B150" s="253"/>
      <c r="C150" s="254"/>
      <c r="D150" s="249" t="s">
        <v>131</v>
      </c>
      <c r="E150" s="255" t="s">
        <v>1</v>
      </c>
      <c r="F150" s="256" t="s">
        <v>147</v>
      </c>
      <c r="G150" s="254"/>
      <c r="H150" s="255" t="s">
        <v>1</v>
      </c>
      <c r="I150" s="257"/>
      <c r="J150" s="254"/>
      <c r="K150" s="254"/>
      <c r="L150" s="258"/>
      <c r="M150" s="259"/>
      <c r="N150" s="260"/>
      <c r="O150" s="260"/>
      <c r="P150" s="260"/>
      <c r="Q150" s="260"/>
      <c r="R150" s="260"/>
      <c r="S150" s="260"/>
      <c r="T150" s="26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2" t="s">
        <v>131</v>
      </c>
      <c r="AU150" s="262" t="s">
        <v>84</v>
      </c>
      <c r="AV150" s="13" t="s">
        <v>82</v>
      </c>
      <c r="AW150" s="13" t="s">
        <v>32</v>
      </c>
      <c r="AX150" s="13" t="s">
        <v>75</v>
      </c>
      <c r="AY150" s="262" t="s">
        <v>120</v>
      </c>
    </row>
    <row r="151" s="13" customFormat="1">
      <c r="A151" s="13"/>
      <c r="B151" s="253"/>
      <c r="C151" s="254"/>
      <c r="D151" s="249" t="s">
        <v>131</v>
      </c>
      <c r="E151" s="255" t="s">
        <v>1</v>
      </c>
      <c r="F151" s="256" t="s">
        <v>133</v>
      </c>
      <c r="G151" s="254"/>
      <c r="H151" s="255" t="s">
        <v>1</v>
      </c>
      <c r="I151" s="257"/>
      <c r="J151" s="254"/>
      <c r="K151" s="254"/>
      <c r="L151" s="258"/>
      <c r="M151" s="259"/>
      <c r="N151" s="260"/>
      <c r="O151" s="260"/>
      <c r="P151" s="260"/>
      <c r="Q151" s="260"/>
      <c r="R151" s="260"/>
      <c r="S151" s="260"/>
      <c r="T151" s="26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2" t="s">
        <v>131</v>
      </c>
      <c r="AU151" s="262" t="s">
        <v>84</v>
      </c>
      <c r="AV151" s="13" t="s">
        <v>82</v>
      </c>
      <c r="AW151" s="13" t="s">
        <v>32</v>
      </c>
      <c r="AX151" s="13" t="s">
        <v>75</v>
      </c>
      <c r="AY151" s="262" t="s">
        <v>120</v>
      </c>
    </row>
    <row r="152" s="14" customFormat="1">
      <c r="A152" s="14"/>
      <c r="B152" s="263"/>
      <c r="C152" s="264"/>
      <c r="D152" s="249" t="s">
        <v>131</v>
      </c>
      <c r="E152" s="265" t="s">
        <v>1</v>
      </c>
      <c r="F152" s="266" t="s">
        <v>148</v>
      </c>
      <c r="G152" s="264"/>
      <c r="H152" s="267">
        <v>4.9000000000000004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3" t="s">
        <v>131</v>
      </c>
      <c r="AU152" s="273" t="s">
        <v>84</v>
      </c>
      <c r="AV152" s="14" t="s">
        <v>84</v>
      </c>
      <c r="AW152" s="14" t="s">
        <v>32</v>
      </c>
      <c r="AX152" s="14" t="s">
        <v>75</v>
      </c>
      <c r="AY152" s="273" t="s">
        <v>120</v>
      </c>
    </row>
    <row r="153" s="13" customFormat="1">
      <c r="A153" s="13"/>
      <c r="B153" s="253"/>
      <c r="C153" s="254"/>
      <c r="D153" s="249" t="s">
        <v>131</v>
      </c>
      <c r="E153" s="255" t="s">
        <v>1</v>
      </c>
      <c r="F153" s="256" t="s">
        <v>135</v>
      </c>
      <c r="G153" s="254"/>
      <c r="H153" s="255" t="s">
        <v>1</v>
      </c>
      <c r="I153" s="257"/>
      <c r="J153" s="254"/>
      <c r="K153" s="254"/>
      <c r="L153" s="258"/>
      <c r="M153" s="259"/>
      <c r="N153" s="260"/>
      <c r="O153" s="260"/>
      <c r="P153" s="260"/>
      <c r="Q153" s="260"/>
      <c r="R153" s="260"/>
      <c r="S153" s="260"/>
      <c r="T153" s="26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2" t="s">
        <v>131</v>
      </c>
      <c r="AU153" s="262" t="s">
        <v>84</v>
      </c>
      <c r="AV153" s="13" t="s">
        <v>82</v>
      </c>
      <c r="AW153" s="13" t="s">
        <v>32</v>
      </c>
      <c r="AX153" s="13" t="s">
        <v>75</v>
      </c>
      <c r="AY153" s="262" t="s">
        <v>120</v>
      </c>
    </row>
    <row r="154" s="14" customFormat="1">
      <c r="A154" s="14"/>
      <c r="B154" s="263"/>
      <c r="C154" s="264"/>
      <c r="D154" s="249" t="s">
        <v>131</v>
      </c>
      <c r="E154" s="265" t="s">
        <v>1</v>
      </c>
      <c r="F154" s="266" t="s">
        <v>149</v>
      </c>
      <c r="G154" s="264"/>
      <c r="H154" s="267">
        <v>4.3799999999999999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131</v>
      </c>
      <c r="AU154" s="273" t="s">
        <v>84</v>
      </c>
      <c r="AV154" s="14" t="s">
        <v>84</v>
      </c>
      <c r="AW154" s="14" t="s">
        <v>32</v>
      </c>
      <c r="AX154" s="14" t="s">
        <v>75</v>
      </c>
      <c r="AY154" s="273" t="s">
        <v>120</v>
      </c>
    </row>
    <row r="155" s="15" customFormat="1">
      <c r="A155" s="15"/>
      <c r="B155" s="274"/>
      <c r="C155" s="275"/>
      <c r="D155" s="249" t="s">
        <v>131</v>
      </c>
      <c r="E155" s="276" t="s">
        <v>1</v>
      </c>
      <c r="F155" s="277" t="s">
        <v>139</v>
      </c>
      <c r="G155" s="275"/>
      <c r="H155" s="278">
        <v>9.2800000000000011</v>
      </c>
      <c r="I155" s="279"/>
      <c r="J155" s="275"/>
      <c r="K155" s="275"/>
      <c r="L155" s="280"/>
      <c r="M155" s="281"/>
      <c r="N155" s="282"/>
      <c r="O155" s="282"/>
      <c r="P155" s="282"/>
      <c r="Q155" s="282"/>
      <c r="R155" s="282"/>
      <c r="S155" s="282"/>
      <c r="T155" s="28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4" t="s">
        <v>131</v>
      </c>
      <c r="AU155" s="284" t="s">
        <v>84</v>
      </c>
      <c r="AV155" s="15" t="s">
        <v>128</v>
      </c>
      <c r="AW155" s="15" t="s">
        <v>32</v>
      </c>
      <c r="AX155" s="15" t="s">
        <v>82</v>
      </c>
      <c r="AY155" s="284" t="s">
        <v>120</v>
      </c>
    </row>
    <row r="156" s="2" customFormat="1" ht="21.75" customHeight="1">
      <c r="A156" s="39"/>
      <c r="B156" s="40"/>
      <c r="C156" s="236" t="s">
        <v>128</v>
      </c>
      <c r="D156" s="236" t="s">
        <v>123</v>
      </c>
      <c r="E156" s="237" t="s">
        <v>150</v>
      </c>
      <c r="F156" s="238" t="s">
        <v>151</v>
      </c>
      <c r="G156" s="239" t="s">
        <v>152</v>
      </c>
      <c r="H156" s="240">
        <v>185.59999999999999</v>
      </c>
      <c r="I156" s="241"/>
      <c r="J156" s="242">
        <f>ROUND(I156*H156,2)</f>
        <v>0</v>
      </c>
      <c r="K156" s="238" t="s">
        <v>127</v>
      </c>
      <c r="L156" s="45"/>
      <c r="M156" s="243" t="s">
        <v>1</v>
      </c>
      <c r="N156" s="244" t="s">
        <v>40</v>
      </c>
      <c r="O156" s="92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7" t="s">
        <v>128</v>
      </c>
      <c r="AT156" s="247" t="s">
        <v>123</v>
      </c>
      <c r="AU156" s="247" t="s">
        <v>84</v>
      </c>
      <c r="AY156" s="18" t="s">
        <v>120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8" t="s">
        <v>82</v>
      </c>
      <c r="BK156" s="248">
        <f>ROUND(I156*H156,2)</f>
        <v>0</v>
      </c>
      <c r="BL156" s="18" t="s">
        <v>128</v>
      </c>
      <c r="BM156" s="247" t="s">
        <v>153</v>
      </c>
    </row>
    <row r="157" s="2" customFormat="1">
      <c r="A157" s="39"/>
      <c r="B157" s="40"/>
      <c r="C157" s="41"/>
      <c r="D157" s="249" t="s">
        <v>129</v>
      </c>
      <c r="E157" s="41"/>
      <c r="F157" s="250" t="s">
        <v>154</v>
      </c>
      <c r="G157" s="41"/>
      <c r="H157" s="41"/>
      <c r="I157" s="145"/>
      <c r="J157" s="41"/>
      <c r="K157" s="41"/>
      <c r="L157" s="45"/>
      <c r="M157" s="251"/>
      <c r="N157" s="252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129</v>
      </c>
      <c r="AU157" s="18" t="s">
        <v>84</v>
      </c>
    </row>
    <row r="158" s="2" customFormat="1">
      <c r="A158" s="39"/>
      <c r="B158" s="40"/>
      <c r="C158" s="41"/>
      <c r="D158" s="249" t="s">
        <v>155</v>
      </c>
      <c r="E158" s="41"/>
      <c r="F158" s="285" t="s">
        <v>156</v>
      </c>
      <c r="G158" s="41"/>
      <c r="H158" s="41"/>
      <c r="I158" s="145"/>
      <c r="J158" s="41"/>
      <c r="K158" s="41"/>
      <c r="L158" s="45"/>
      <c r="M158" s="251"/>
      <c r="N158" s="252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155</v>
      </c>
      <c r="AU158" s="18" t="s">
        <v>84</v>
      </c>
    </row>
    <row r="159" s="13" customFormat="1">
      <c r="A159" s="13"/>
      <c r="B159" s="253"/>
      <c r="C159" s="254"/>
      <c r="D159" s="249" t="s">
        <v>131</v>
      </c>
      <c r="E159" s="255" t="s">
        <v>1</v>
      </c>
      <c r="F159" s="256" t="s">
        <v>133</v>
      </c>
      <c r="G159" s="254"/>
      <c r="H159" s="255" t="s">
        <v>1</v>
      </c>
      <c r="I159" s="257"/>
      <c r="J159" s="254"/>
      <c r="K159" s="254"/>
      <c r="L159" s="258"/>
      <c r="M159" s="259"/>
      <c r="N159" s="260"/>
      <c r="O159" s="260"/>
      <c r="P159" s="260"/>
      <c r="Q159" s="260"/>
      <c r="R159" s="260"/>
      <c r="S159" s="260"/>
      <c r="T159" s="26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2" t="s">
        <v>131</v>
      </c>
      <c r="AU159" s="262" t="s">
        <v>84</v>
      </c>
      <c r="AV159" s="13" t="s">
        <v>82</v>
      </c>
      <c r="AW159" s="13" t="s">
        <v>32</v>
      </c>
      <c r="AX159" s="13" t="s">
        <v>75</v>
      </c>
      <c r="AY159" s="262" t="s">
        <v>120</v>
      </c>
    </row>
    <row r="160" s="14" customFormat="1">
      <c r="A160" s="14"/>
      <c r="B160" s="263"/>
      <c r="C160" s="264"/>
      <c r="D160" s="249" t="s">
        <v>131</v>
      </c>
      <c r="E160" s="265" t="s">
        <v>1</v>
      </c>
      <c r="F160" s="266" t="s">
        <v>157</v>
      </c>
      <c r="G160" s="264"/>
      <c r="H160" s="267">
        <v>49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3" t="s">
        <v>131</v>
      </c>
      <c r="AU160" s="273" t="s">
        <v>84</v>
      </c>
      <c r="AV160" s="14" t="s">
        <v>84</v>
      </c>
      <c r="AW160" s="14" t="s">
        <v>32</v>
      </c>
      <c r="AX160" s="14" t="s">
        <v>75</v>
      </c>
      <c r="AY160" s="273" t="s">
        <v>120</v>
      </c>
    </row>
    <row r="161" s="13" customFormat="1">
      <c r="A161" s="13"/>
      <c r="B161" s="253"/>
      <c r="C161" s="254"/>
      <c r="D161" s="249" t="s">
        <v>131</v>
      </c>
      <c r="E161" s="255" t="s">
        <v>1</v>
      </c>
      <c r="F161" s="256" t="s">
        <v>135</v>
      </c>
      <c r="G161" s="254"/>
      <c r="H161" s="255" t="s">
        <v>1</v>
      </c>
      <c r="I161" s="257"/>
      <c r="J161" s="254"/>
      <c r="K161" s="254"/>
      <c r="L161" s="258"/>
      <c r="M161" s="259"/>
      <c r="N161" s="260"/>
      <c r="O161" s="260"/>
      <c r="P161" s="260"/>
      <c r="Q161" s="260"/>
      <c r="R161" s="260"/>
      <c r="S161" s="260"/>
      <c r="T161" s="26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2" t="s">
        <v>131</v>
      </c>
      <c r="AU161" s="262" t="s">
        <v>84</v>
      </c>
      <c r="AV161" s="13" t="s">
        <v>82</v>
      </c>
      <c r="AW161" s="13" t="s">
        <v>32</v>
      </c>
      <c r="AX161" s="13" t="s">
        <v>75</v>
      </c>
      <c r="AY161" s="262" t="s">
        <v>120</v>
      </c>
    </row>
    <row r="162" s="14" customFormat="1">
      <c r="A162" s="14"/>
      <c r="B162" s="263"/>
      <c r="C162" s="264"/>
      <c r="D162" s="249" t="s">
        <v>131</v>
      </c>
      <c r="E162" s="265" t="s">
        <v>1</v>
      </c>
      <c r="F162" s="266" t="s">
        <v>158</v>
      </c>
      <c r="G162" s="264"/>
      <c r="H162" s="267">
        <v>43.799999999999997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131</v>
      </c>
      <c r="AU162" s="273" t="s">
        <v>84</v>
      </c>
      <c r="AV162" s="14" t="s">
        <v>84</v>
      </c>
      <c r="AW162" s="14" t="s">
        <v>32</v>
      </c>
      <c r="AX162" s="14" t="s">
        <v>75</v>
      </c>
      <c r="AY162" s="273" t="s">
        <v>120</v>
      </c>
    </row>
    <row r="163" s="15" customFormat="1">
      <c r="A163" s="15"/>
      <c r="B163" s="274"/>
      <c r="C163" s="275"/>
      <c r="D163" s="249" t="s">
        <v>131</v>
      </c>
      <c r="E163" s="276" t="s">
        <v>1</v>
      </c>
      <c r="F163" s="277" t="s">
        <v>139</v>
      </c>
      <c r="G163" s="275"/>
      <c r="H163" s="278">
        <v>92.799999999999997</v>
      </c>
      <c r="I163" s="279"/>
      <c r="J163" s="275"/>
      <c r="K163" s="275"/>
      <c r="L163" s="280"/>
      <c r="M163" s="281"/>
      <c r="N163" s="282"/>
      <c r="O163" s="282"/>
      <c r="P163" s="282"/>
      <c r="Q163" s="282"/>
      <c r="R163" s="282"/>
      <c r="S163" s="282"/>
      <c r="T163" s="28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4" t="s">
        <v>131</v>
      </c>
      <c r="AU163" s="284" t="s">
        <v>84</v>
      </c>
      <c r="AV163" s="15" t="s">
        <v>128</v>
      </c>
      <c r="AW163" s="15" t="s">
        <v>32</v>
      </c>
      <c r="AX163" s="15" t="s">
        <v>75</v>
      </c>
      <c r="AY163" s="284" t="s">
        <v>120</v>
      </c>
    </row>
    <row r="164" s="14" customFormat="1">
      <c r="A164" s="14"/>
      <c r="B164" s="263"/>
      <c r="C164" s="264"/>
      <c r="D164" s="249" t="s">
        <v>131</v>
      </c>
      <c r="E164" s="265" t="s">
        <v>1</v>
      </c>
      <c r="F164" s="266" t="s">
        <v>159</v>
      </c>
      <c r="G164" s="264"/>
      <c r="H164" s="267">
        <v>185.59999999999999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3" t="s">
        <v>131</v>
      </c>
      <c r="AU164" s="273" t="s">
        <v>84</v>
      </c>
      <c r="AV164" s="14" t="s">
        <v>84</v>
      </c>
      <c r="AW164" s="14" t="s">
        <v>32</v>
      </c>
      <c r="AX164" s="14" t="s">
        <v>75</v>
      </c>
      <c r="AY164" s="273" t="s">
        <v>120</v>
      </c>
    </row>
    <row r="165" s="15" customFormat="1">
      <c r="A165" s="15"/>
      <c r="B165" s="274"/>
      <c r="C165" s="275"/>
      <c r="D165" s="249" t="s">
        <v>131</v>
      </c>
      <c r="E165" s="276" t="s">
        <v>1</v>
      </c>
      <c r="F165" s="277" t="s">
        <v>139</v>
      </c>
      <c r="G165" s="275"/>
      <c r="H165" s="278">
        <v>185.59999999999999</v>
      </c>
      <c r="I165" s="279"/>
      <c r="J165" s="275"/>
      <c r="K165" s="275"/>
      <c r="L165" s="280"/>
      <c r="M165" s="281"/>
      <c r="N165" s="282"/>
      <c r="O165" s="282"/>
      <c r="P165" s="282"/>
      <c r="Q165" s="282"/>
      <c r="R165" s="282"/>
      <c r="S165" s="282"/>
      <c r="T165" s="28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4" t="s">
        <v>131</v>
      </c>
      <c r="AU165" s="284" t="s">
        <v>84</v>
      </c>
      <c r="AV165" s="15" t="s">
        <v>128</v>
      </c>
      <c r="AW165" s="15" t="s">
        <v>32</v>
      </c>
      <c r="AX165" s="15" t="s">
        <v>82</v>
      </c>
      <c r="AY165" s="284" t="s">
        <v>120</v>
      </c>
    </row>
    <row r="166" s="2" customFormat="1" ht="33" customHeight="1">
      <c r="A166" s="39"/>
      <c r="B166" s="40"/>
      <c r="C166" s="236" t="s">
        <v>160</v>
      </c>
      <c r="D166" s="236" t="s">
        <v>123</v>
      </c>
      <c r="E166" s="237" t="s">
        <v>161</v>
      </c>
      <c r="F166" s="238" t="s">
        <v>162</v>
      </c>
      <c r="G166" s="239" t="s">
        <v>163</v>
      </c>
      <c r="H166" s="240">
        <v>1</v>
      </c>
      <c r="I166" s="241"/>
      <c r="J166" s="242">
        <f>ROUND(I166*H166,2)</f>
        <v>0</v>
      </c>
      <c r="K166" s="238" t="s">
        <v>1</v>
      </c>
      <c r="L166" s="45"/>
      <c r="M166" s="243" t="s">
        <v>1</v>
      </c>
      <c r="N166" s="244" t="s">
        <v>40</v>
      </c>
      <c r="O166" s="92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7" t="s">
        <v>128</v>
      </c>
      <c r="AT166" s="247" t="s">
        <v>123</v>
      </c>
      <c r="AU166" s="247" t="s">
        <v>84</v>
      </c>
      <c r="AY166" s="18" t="s">
        <v>120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8" t="s">
        <v>82</v>
      </c>
      <c r="BK166" s="248">
        <f>ROUND(I166*H166,2)</f>
        <v>0</v>
      </c>
      <c r="BL166" s="18" t="s">
        <v>128</v>
      </c>
      <c r="BM166" s="247" t="s">
        <v>164</v>
      </c>
    </row>
    <row r="167" s="2" customFormat="1">
      <c r="A167" s="39"/>
      <c r="B167" s="40"/>
      <c r="C167" s="41"/>
      <c r="D167" s="249" t="s">
        <v>129</v>
      </c>
      <c r="E167" s="41"/>
      <c r="F167" s="250" t="s">
        <v>162</v>
      </c>
      <c r="G167" s="41"/>
      <c r="H167" s="41"/>
      <c r="I167" s="145"/>
      <c r="J167" s="41"/>
      <c r="K167" s="41"/>
      <c r="L167" s="45"/>
      <c r="M167" s="251"/>
      <c r="N167" s="252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129</v>
      </c>
      <c r="AU167" s="18" t="s">
        <v>84</v>
      </c>
    </row>
    <row r="168" s="2" customFormat="1" ht="21.75" customHeight="1">
      <c r="A168" s="39"/>
      <c r="B168" s="40"/>
      <c r="C168" s="236" t="s">
        <v>121</v>
      </c>
      <c r="D168" s="236" t="s">
        <v>123</v>
      </c>
      <c r="E168" s="237" t="s">
        <v>165</v>
      </c>
      <c r="F168" s="238" t="s">
        <v>166</v>
      </c>
      <c r="G168" s="239" t="s">
        <v>152</v>
      </c>
      <c r="H168" s="240">
        <v>42</v>
      </c>
      <c r="I168" s="241"/>
      <c r="J168" s="242">
        <f>ROUND(I168*H168,2)</f>
        <v>0</v>
      </c>
      <c r="K168" s="238" t="s">
        <v>127</v>
      </c>
      <c r="L168" s="45"/>
      <c r="M168" s="243" t="s">
        <v>1</v>
      </c>
      <c r="N168" s="244" t="s">
        <v>40</v>
      </c>
      <c r="O168" s="92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128</v>
      </c>
      <c r="AT168" s="247" t="s">
        <v>123</v>
      </c>
      <c r="AU168" s="247" t="s">
        <v>84</v>
      </c>
      <c r="AY168" s="18" t="s">
        <v>120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82</v>
      </c>
      <c r="BK168" s="248">
        <f>ROUND(I168*H168,2)</f>
        <v>0</v>
      </c>
      <c r="BL168" s="18" t="s">
        <v>128</v>
      </c>
      <c r="BM168" s="247" t="s">
        <v>167</v>
      </c>
    </row>
    <row r="169" s="2" customFormat="1">
      <c r="A169" s="39"/>
      <c r="B169" s="40"/>
      <c r="C169" s="41"/>
      <c r="D169" s="249" t="s">
        <v>129</v>
      </c>
      <c r="E169" s="41"/>
      <c r="F169" s="250" t="s">
        <v>168</v>
      </c>
      <c r="G169" s="41"/>
      <c r="H169" s="41"/>
      <c r="I169" s="145"/>
      <c r="J169" s="41"/>
      <c r="K169" s="41"/>
      <c r="L169" s="45"/>
      <c r="M169" s="251"/>
      <c r="N169" s="252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129</v>
      </c>
      <c r="AU169" s="18" t="s">
        <v>84</v>
      </c>
    </row>
    <row r="170" s="13" customFormat="1">
      <c r="A170" s="13"/>
      <c r="B170" s="253"/>
      <c r="C170" s="254"/>
      <c r="D170" s="249" t="s">
        <v>131</v>
      </c>
      <c r="E170" s="255" t="s">
        <v>1</v>
      </c>
      <c r="F170" s="256" t="s">
        <v>169</v>
      </c>
      <c r="G170" s="254"/>
      <c r="H170" s="255" t="s">
        <v>1</v>
      </c>
      <c r="I170" s="257"/>
      <c r="J170" s="254"/>
      <c r="K170" s="254"/>
      <c r="L170" s="258"/>
      <c r="M170" s="259"/>
      <c r="N170" s="260"/>
      <c r="O170" s="260"/>
      <c r="P170" s="260"/>
      <c r="Q170" s="260"/>
      <c r="R170" s="260"/>
      <c r="S170" s="260"/>
      <c r="T170" s="26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2" t="s">
        <v>131</v>
      </c>
      <c r="AU170" s="262" t="s">
        <v>84</v>
      </c>
      <c r="AV170" s="13" t="s">
        <v>82</v>
      </c>
      <c r="AW170" s="13" t="s">
        <v>32</v>
      </c>
      <c r="AX170" s="13" t="s">
        <v>75</v>
      </c>
      <c r="AY170" s="262" t="s">
        <v>120</v>
      </c>
    </row>
    <row r="171" s="14" customFormat="1">
      <c r="A171" s="14"/>
      <c r="B171" s="263"/>
      <c r="C171" s="264"/>
      <c r="D171" s="249" t="s">
        <v>131</v>
      </c>
      <c r="E171" s="265" t="s">
        <v>1</v>
      </c>
      <c r="F171" s="266" t="s">
        <v>170</v>
      </c>
      <c r="G171" s="264"/>
      <c r="H171" s="267">
        <v>42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3" t="s">
        <v>131</v>
      </c>
      <c r="AU171" s="273" t="s">
        <v>84</v>
      </c>
      <c r="AV171" s="14" t="s">
        <v>84</v>
      </c>
      <c r="AW171" s="14" t="s">
        <v>32</v>
      </c>
      <c r="AX171" s="14" t="s">
        <v>75</v>
      </c>
      <c r="AY171" s="273" t="s">
        <v>120</v>
      </c>
    </row>
    <row r="172" s="15" customFormat="1">
      <c r="A172" s="15"/>
      <c r="B172" s="274"/>
      <c r="C172" s="275"/>
      <c r="D172" s="249" t="s">
        <v>131</v>
      </c>
      <c r="E172" s="276" t="s">
        <v>1</v>
      </c>
      <c r="F172" s="277" t="s">
        <v>139</v>
      </c>
      <c r="G172" s="275"/>
      <c r="H172" s="278">
        <v>42</v>
      </c>
      <c r="I172" s="279"/>
      <c r="J172" s="275"/>
      <c r="K172" s="275"/>
      <c r="L172" s="280"/>
      <c r="M172" s="281"/>
      <c r="N172" s="282"/>
      <c r="O172" s="282"/>
      <c r="P172" s="282"/>
      <c r="Q172" s="282"/>
      <c r="R172" s="282"/>
      <c r="S172" s="282"/>
      <c r="T172" s="28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4" t="s">
        <v>131</v>
      </c>
      <c r="AU172" s="284" t="s">
        <v>84</v>
      </c>
      <c r="AV172" s="15" t="s">
        <v>128</v>
      </c>
      <c r="AW172" s="15" t="s">
        <v>32</v>
      </c>
      <c r="AX172" s="15" t="s">
        <v>82</v>
      </c>
      <c r="AY172" s="284" t="s">
        <v>120</v>
      </c>
    </row>
    <row r="173" s="2" customFormat="1" ht="16.5" customHeight="1">
      <c r="A173" s="39"/>
      <c r="B173" s="40"/>
      <c r="C173" s="236" t="s">
        <v>171</v>
      </c>
      <c r="D173" s="236" t="s">
        <v>123</v>
      </c>
      <c r="E173" s="237" t="s">
        <v>172</v>
      </c>
      <c r="F173" s="238" t="s">
        <v>173</v>
      </c>
      <c r="G173" s="239" t="s">
        <v>126</v>
      </c>
      <c r="H173" s="240">
        <v>293.75</v>
      </c>
      <c r="I173" s="241"/>
      <c r="J173" s="242">
        <f>ROUND(I173*H173,2)</f>
        <v>0</v>
      </c>
      <c r="K173" s="238" t="s">
        <v>127</v>
      </c>
      <c r="L173" s="45"/>
      <c r="M173" s="243" t="s">
        <v>1</v>
      </c>
      <c r="N173" s="244" t="s">
        <v>40</v>
      </c>
      <c r="O173" s="92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128</v>
      </c>
      <c r="AT173" s="247" t="s">
        <v>123</v>
      </c>
      <c r="AU173" s="247" t="s">
        <v>84</v>
      </c>
      <c r="AY173" s="18" t="s">
        <v>120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82</v>
      </c>
      <c r="BK173" s="248">
        <f>ROUND(I173*H173,2)</f>
        <v>0</v>
      </c>
      <c r="BL173" s="18" t="s">
        <v>128</v>
      </c>
      <c r="BM173" s="247" t="s">
        <v>174</v>
      </c>
    </row>
    <row r="174" s="2" customFormat="1">
      <c r="A174" s="39"/>
      <c r="B174" s="40"/>
      <c r="C174" s="41"/>
      <c r="D174" s="249" t="s">
        <v>129</v>
      </c>
      <c r="E174" s="41"/>
      <c r="F174" s="250" t="s">
        <v>175</v>
      </c>
      <c r="G174" s="41"/>
      <c r="H174" s="41"/>
      <c r="I174" s="145"/>
      <c r="J174" s="41"/>
      <c r="K174" s="41"/>
      <c r="L174" s="45"/>
      <c r="M174" s="251"/>
      <c r="N174" s="252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129</v>
      </c>
      <c r="AU174" s="18" t="s">
        <v>84</v>
      </c>
    </row>
    <row r="175" s="13" customFormat="1">
      <c r="A175" s="13"/>
      <c r="B175" s="253"/>
      <c r="C175" s="254"/>
      <c r="D175" s="249" t="s">
        <v>131</v>
      </c>
      <c r="E175" s="255" t="s">
        <v>1</v>
      </c>
      <c r="F175" s="256" t="s">
        <v>176</v>
      </c>
      <c r="G175" s="254"/>
      <c r="H175" s="255" t="s">
        <v>1</v>
      </c>
      <c r="I175" s="257"/>
      <c r="J175" s="254"/>
      <c r="K175" s="254"/>
      <c r="L175" s="258"/>
      <c r="M175" s="259"/>
      <c r="N175" s="260"/>
      <c r="O175" s="260"/>
      <c r="P175" s="260"/>
      <c r="Q175" s="260"/>
      <c r="R175" s="260"/>
      <c r="S175" s="260"/>
      <c r="T175" s="26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2" t="s">
        <v>131</v>
      </c>
      <c r="AU175" s="262" t="s">
        <v>84</v>
      </c>
      <c r="AV175" s="13" t="s">
        <v>82</v>
      </c>
      <c r="AW175" s="13" t="s">
        <v>32</v>
      </c>
      <c r="AX175" s="13" t="s">
        <v>75</v>
      </c>
      <c r="AY175" s="262" t="s">
        <v>120</v>
      </c>
    </row>
    <row r="176" s="14" customFormat="1">
      <c r="A176" s="14"/>
      <c r="B176" s="263"/>
      <c r="C176" s="264"/>
      <c r="D176" s="249" t="s">
        <v>131</v>
      </c>
      <c r="E176" s="265" t="s">
        <v>1</v>
      </c>
      <c r="F176" s="266" t="s">
        <v>177</v>
      </c>
      <c r="G176" s="264"/>
      <c r="H176" s="267">
        <v>293.75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3" t="s">
        <v>131</v>
      </c>
      <c r="AU176" s="273" t="s">
        <v>84</v>
      </c>
      <c r="AV176" s="14" t="s">
        <v>84</v>
      </c>
      <c r="AW176" s="14" t="s">
        <v>32</v>
      </c>
      <c r="AX176" s="14" t="s">
        <v>75</v>
      </c>
      <c r="AY176" s="273" t="s">
        <v>120</v>
      </c>
    </row>
    <row r="177" s="15" customFormat="1">
      <c r="A177" s="15"/>
      <c r="B177" s="274"/>
      <c r="C177" s="275"/>
      <c r="D177" s="249" t="s">
        <v>131</v>
      </c>
      <c r="E177" s="276" t="s">
        <v>1</v>
      </c>
      <c r="F177" s="277" t="s">
        <v>139</v>
      </c>
      <c r="G177" s="275"/>
      <c r="H177" s="278">
        <v>293.75</v>
      </c>
      <c r="I177" s="279"/>
      <c r="J177" s="275"/>
      <c r="K177" s="275"/>
      <c r="L177" s="280"/>
      <c r="M177" s="281"/>
      <c r="N177" s="282"/>
      <c r="O177" s="282"/>
      <c r="P177" s="282"/>
      <c r="Q177" s="282"/>
      <c r="R177" s="282"/>
      <c r="S177" s="282"/>
      <c r="T177" s="28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4" t="s">
        <v>131</v>
      </c>
      <c r="AU177" s="284" t="s">
        <v>84</v>
      </c>
      <c r="AV177" s="15" t="s">
        <v>128</v>
      </c>
      <c r="AW177" s="15" t="s">
        <v>32</v>
      </c>
      <c r="AX177" s="15" t="s">
        <v>82</v>
      </c>
      <c r="AY177" s="284" t="s">
        <v>120</v>
      </c>
    </row>
    <row r="178" s="12" customFormat="1" ht="22.8" customHeight="1">
      <c r="A178" s="12"/>
      <c r="B178" s="220"/>
      <c r="C178" s="221"/>
      <c r="D178" s="222" t="s">
        <v>74</v>
      </c>
      <c r="E178" s="234" t="s">
        <v>178</v>
      </c>
      <c r="F178" s="234" t="s">
        <v>179</v>
      </c>
      <c r="G178" s="221"/>
      <c r="H178" s="221"/>
      <c r="I178" s="224"/>
      <c r="J178" s="235">
        <f>BK178</f>
        <v>0</v>
      </c>
      <c r="K178" s="221"/>
      <c r="L178" s="226"/>
      <c r="M178" s="227"/>
      <c r="N178" s="228"/>
      <c r="O178" s="228"/>
      <c r="P178" s="229">
        <f>SUM(P179:P217)</f>
        <v>0</v>
      </c>
      <c r="Q178" s="228"/>
      <c r="R178" s="229">
        <f>SUM(R179:R217)</f>
        <v>0</v>
      </c>
      <c r="S178" s="228"/>
      <c r="T178" s="230">
        <f>SUM(T179:T217)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1" t="s">
        <v>82</v>
      </c>
      <c r="AT178" s="232" t="s">
        <v>74</v>
      </c>
      <c r="AU178" s="232" t="s">
        <v>82</v>
      </c>
      <c r="AY178" s="231" t="s">
        <v>120</v>
      </c>
      <c r="BK178" s="233">
        <f>SUM(BK179:BK217)</f>
        <v>0</v>
      </c>
    </row>
    <row r="179" s="2" customFormat="1" ht="21.75" customHeight="1">
      <c r="A179" s="39"/>
      <c r="B179" s="40"/>
      <c r="C179" s="236" t="s">
        <v>153</v>
      </c>
      <c r="D179" s="236" t="s">
        <v>123</v>
      </c>
      <c r="E179" s="237" t="s">
        <v>180</v>
      </c>
      <c r="F179" s="238" t="s">
        <v>181</v>
      </c>
      <c r="G179" s="239" t="s">
        <v>126</v>
      </c>
      <c r="H179" s="240">
        <v>300</v>
      </c>
      <c r="I179" s="241"/>
      <c r="J179" s="242">
        <f>ROUND(I179*H179,2)</f>
        <v>0</v>
      </c>
      <c r="K179" s="238" t="s">
        <v>1</v>
      </c>
      <c r="L179" s="45"/>
      <c r="M179" s="243" t="s">
        <v>1</v>
      </c>
      <c r="N179" s="244" t="s">
        <v>40</v>
      </c>
      <c r="O179" s="92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7" t="s">
        <v>128</v>
      </c>
      <c r="AT179" s="247" t="s">
        <v>123</v>
      </c>
      <c r="AU179" s="247" t="s">
        <v>84</v>
      </c>
      <c r="AY179" s="18" t="s">
        <v>120</v>
      </c>
      <c r="BE179" s="248">
        <f>IF(N179="základní",J179,0)</f>
        <v>0</v>
      </c>
      <c r="BF179" s="248">
        <f>IF(N179="snížená",J179,0)</f>
        <v>0</v>
      </c>
      <c r="BG179" s="248">
        <f>IF(N179="zákl. přenesená",J179,0)</f>
        <v>0</v>
      </c>
      <c r="BH179" s="248">
        <f>IF(N179="sníž. přenesená",J179,0)</f>
        <v>0</v>
      </c>
      <c r="BI179" s="248">
        <f>IF(N179="nulová",J179,0)</f>
        <v>0</v>
      </c>
      <c r="BJ179" s="18" t="s">
        <v>82</v>
      </c>
      <c r="BK179" s="248">
        <f>ROUND(I179*H179,2)</f>
        <v>0</v>
      </c>
      <c r="BL179" s="18" t="s">
        <v>128</v>
      </c>
      <c r="BM179" s="247" t="s">
        <v>182</v>
      </c>
    </row>
    <row r="180" s="2" customFormat="1">
      <c r="A180" s="39"/>
      <c r="B180" s="40"/>
      <c r="C180" s="41"/>
      <c r="D180" s="249" t="s">
        <v>129</v>
      </c>
      <c r="E180" s="41"/>
      <c r="F180" s="250" t="s">
        <v>181</v>
      </c>
      <c r="G180" s="41"/>
      <c r="H180" s="41"/>
      <c r="I180" s="145"/>
      <c r="J180" s="41"/>
      <c r="K180" s="41"/>
      <c r="L180" s="45"/>
      <c r="M180" s="251"/>
      <c r="N180" s="252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129</v>
      </c>
      <c r="AU180" s="18" t="s">
        <v>84</v>
      </c>
    </row>
    <row r="181" s="13" customFormat="1">
      <c r="A181" s="13"/>
      <c r="B181" s="253"/>
      <c r="C181" s="254"/>
      <c r="D181" s="249" t="s">
        <v>131</v>
      </c>
      <c r="E181" s="255" t="s">
        <v>1</v>
      </c>
      <c r="F181" s="256" t="s">
        <v>183</v>
      </c>
      <c r="G181" s="254"/>
      <c r="H181" s="255" t="s">
        <v>1</v>
      </c>
      <c r="I181" s="257"/>
      <c r="J181" s="254"/>
      <c r="K181" s="254"/>
      <c r="L181" s="258"/>
      <c r="M181" s="259"/>
      <c r="N181" s="260"/>
      <c r="O181" s="260"/>
      <c r="P181" s="260"/>
      <c r="Q181" s="260"/>
      <c r="R181" s="260"/>
      <c r="S181" s="260"/>
      <c r="T181" s="26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2" t="s">
        <v>131</v>
      </c>
      <c r="AU181" s="262" t="s">
        <v>84</v>
      </c>
      <c r="AV181" s="13" t="s">
        <v>82</v>
      </c>
      <c r="AW181" s="13" t="s">
        <v>32</v>
      </c>
      <c r="AX181" s="13" t="s">
        <v>75</v>
      </c>
      <c r="AY181" s="262" t="s">
        <v>120</v>
      </c>
    </row>
    <row r="182" s="14" customFormat="1">
      <c r="A182" s="14"/>
      <c r="B182" s="263"/>
      <c r="C182" s="264"/>
      <c r="D182" s="249" t="s">
        <v>131</v>
      </c>
      <c r="E182" s="265" t="s">
        <v>1</v>
      </c>
      <c r="F182" s="266" t="s">
        <v>184</v>
      </c>
      <c r="G182" s="264"/>
      <c r="H182" s="267">
        <v>300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3" t="s">
        <v>131</v>
      </c>
      <c r="AU182" s="273" t="s">
        <v>84</v>
      </c>
      <c r="AV182" s="14" t="s">
        <v>84</v>
      </c>
      <c r="AW182" s="14" t="s">
        <v>32</v>
      </c>
      <c r="AX182" s="14" t="s">
        <v>75</v>
      </c>
      <c r="AY182" s="273" t="s">
        <v>120</v>
      </c>
    </row>
    <row r="183" s="15" customFormat="1">
      <c r="A183" s="15"/>
      <c r="B183" s="274"/>
      <c r="C183" s="275"/>
      <c r="D183" s="249" t="s">
        <v>131</v>
      </c>
      <c r="E183" s="276" t="s">
        <v>1</v>
      </c>
      <c r="F183" s="277" t="s">
        <v>139</v>
      </c>
      <c r="G183" s="275"/>
      <c r="H183" s="278">
        <v>300</v>
      </c>
      <c r="I183" s="279"/>
      <c r="J183" s="275"/>
      <c r="K183" s="275"/>
      <c r="L183" s="280"/>
      <c r="M183" s="281"/>
      <c r="N183" s="282"/>
      <c r="O183" s="282"/>
      <c r="P183" s="282"/>
      <c r="Q183" s="282"/>
      <c r="R183" s="282"/>
      <c r="S183" s="282"/>
      <c r="T183" s="28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4" t="s">
        <v>131</v>
      </c>
      <c r="AU183" s="284" t="s">
        <v>84</v>
      </c>
      <c r="AV183" s="15" t="s">
        <v>128</v>
      </c>
      <c r="AW183" s="15" t="s">
        <v>32</v>
      </c>
      <c r="AX183" s="15" t="s">
        <v>82</v>
      </c>
      <c r="AY183" s="284" t="s">
        <v>120</v>
      </c>
    </row>
    <row r="184" s="2" customFormat="1" ht="21.75" customHeight="1">
      <c r="A184" s="39"/>
      <c r="B184" s="40"/>
      <c r="C184" s="236" t="s">
        <v>178</v>
      </c>
      <c r="D184" s="236" t="s">
        <v>123</v>
      </c>
      <c r="E184" s="237" t="s">
        <v>185</v>
      </c>
      <c r="F184" s="238" t="s">
        <v>186</v>
      </c>
      <c r="G184" s="239" t="s">
        <v>126</v>
      </c>
      <c r="H184" s="240">
        <v>300</v>
      </c>
      <c r="I184" s="241"/>
      <c r="J184" s="242">
        <f>ROUND(I184*H184,2)</f>
        <v>0</v>
      </c>
      <c r="K184" s="238" t="s">
        <v>127</v>
      </c>
      <c r="L184" s="45"/>
      <c r="M184" s="243" t="s">
        <v>1</v>
      </c>
      <c r="N184" s="244" t="s">
        <v>40</v>
      </c>
      <c r="O184" s="92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7" t="s">
        <v>128</v>
      </c>
      <c r="AT184" s="247" t="s">
        <v>123</v>
      </c>
      <c r="AU184" s="247" t="s">
        <v>84</v>
      </c>
      <c r="AY184" s="18" t="s">
        <v>120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8" t="s">
        <v>82</v>
      </c>
      <c r="BK184" s="248">
        <f>ROUND(I184*H184,2)</f>
        <v>0</v>
      </c>
      <c r="BL184" s="18" t="s">
        <v>128</v>
      </c>
      <c r="BM184" s="247" t="s">
        <v>187</v>
      </c>
    </row>
    <row r="185" s="2" customFormat="1">
      <c r="A185" s="39"/>
      <c r="B185" s="40"/>
      <c r="C185" s="41"/>
      <c r="D185" s="249" t="s">
        <v>129</v>
      </c>
      <c r="E185" s="41"/>
      <c r="F185" s="250" t="s">
        <v>188</v>
      </c>
      <c r="G185" s="41"/>
      <c r="H185" s="41"/>
      <c r="I185" s="145"/>
      <c r="J185" s="41"/>
      <c r="K185" s="41"/>
      <c r="L185" s="45"/>
      <c r="M185" s="251"/>
      <c r="N185" s="252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129</v>
      </c>
      <c r="AU185" s="18" t="s">
        <v>84</v>
      </c>
    </row>
    <row r="186" s="13" customFormat="1">
      <c r="A186" s="13"/>
      <c r="B186" s="253"/>
      <c r="C186" s="254"/>
      <c r="D186" s="249" t="s">
        <v>131</v>
      </c>
      <c r="E186" s="255" t="s">
        <v>1</v>
      </c>
      <c r="F186" s="256" t="s">
        <v>189</v>
      </c>
      <c r="G186" s="254"/>
      <c r="H186" s="255" t="s">
        <v>1</v>
      </c>
      <c r="I186" s="257"/>
      <c r="J186" s="254"/>
      <c r="K186" s="254"/>
      <c r="L186" s="258"/>
      <c r="M186" s="259"/>
      <c r="N186" s="260"/>
      <c r="O186" s="260"/>
      <c r="P186" s="260"/>
      <c r="Q186" s="260"/>
      <c r="R186" s="260"/>
      <c r="S186" s="260"/>
      <c r="T186" s="26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2" t="s">
        <v>131</v>
      </c>
      <c r="AU186" s="262" t="s">
        <v>84</v>
      </c>
      <c r="AV186" s="13" t="s">
        <v>82</v>
      </c>
      <c r="AW186" s="13" t="s">
        <v>32</v>
      </c>
      <c r="AX186" s="13" t="s">
        <v>75</v>
      </c>
      <c r="AY186" s="262" t="s">
        <v>120</v>
      </c>
    </row>
    <row r="187" s="14" customFormat="1">
      <c r="A187" s="14"/>
      <c r="B187" s="263"/>
      <c r="C187" s="264"/>
      <c r="D187" s="249" t="s">
        <v>131</v>
      </c>
      <c r="E187" s="265" t="s">
        <v>1</v>
      </c>
      <c r="F187" s="266" t="s">
        <v>184</v>
      </c>
      <c r="G187" s="264"/>
      <c r="H187" s="267">
        <v>300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131</v>
      </c>
      <c r="AU187" s="273" t="s">
        <v>84</v>
      </c>
      <c r="AV187" s="14" t="s">
        <v>84</v>
      </c>
      <c r="AW187" s="14" t="s">
        <v>32</v>
      </c>
      <c r="AX187" s="14" t="s">
        <v>75</v>
      </c>
      <c r="AY187" s="273" t="s">
        <v>120</v>
      </c>
    </row>
    <row r="188" s="15" customFormat="1">
      <c r="A188" s="15"/>
      <c r="B188" s="274"/>
      <c r="C188" s="275"/>
      <c r="D188" s="249" t="s">
        <v>131</v>
      </c>
      <c r="E188" s="276" t="s">
        <v>1</v>
      </c>
      <c r="F188" s="277" t="s">
        <v>139</v>
      </c>
      <c r="G188" s="275"/>
      <c r="H188" s="278">
        <v>300</v>
      </c>
      <c r="I188" s="279"/>
      <c r="J188" s="275"/>
      <c r="K188" s="275"/>
      <c r="L188" s="280"/>
      <c r="M188" s="281"/>
      <c r="N188" s="282"/>
      <c r="O188" s="282"/>
      <c r="P188" s="282"/>
      <c r="Q188" s="282"/>
      <c r="R188" s="282"/>
      <c r="S188" s="282"/>
      <c r="T188" s="28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4" t="s">
        <v>131</v>
      </c>
      <c r="AU188" s="284" t="s">
        <v>84</v>
      </c>
      <c r="AV188" s="15" t="s">
        <v>128</v>
      </c>
      <c r="AW188" s="15" t="s">
        <v>32</v>
      </c>
      <c r="AX188" s="15" t="s">
        <v>82</v>
      </c>
      <c r="AY188" s="284" t="s">
        <v>120</v>
      </c>
    </row>
    <row r="189" s="2" customFormat="1" ht="21.75" customHeight="1">
      <c r="A189" s="39"/>
      <c r="B189" s="40"/>
      <c r="C189" s="236" t="s">
        <v>164</v>
      </c>
      <c r="D189" s="236" t="s">
        <v>123</v>
      </c>
      <c r="E189" s="237" t="s">
        <v>190</v>
      </c>
      <c r="F189" s="238" t="s">
        <v>191</v>
      </c>
      <c r="G189" s="239" t="s">
        <v>126</v>
      </c>
      <c r="H189" s="240">
        <v>100</v>
      </c>
      <c r="I189" s="241"/>
      <c r="J189" s="242">
        <f>ROUND(I189*H189,2)</f>
        <v>0</v>
      </c>
      <c r="K189" s="238" t="s">
        <v>127</v>
      </c>
      <c r="L189" s="45"/>
      <c r="M189" s="243" t="s">
        <v>1</v>
      </c>
      <c r="N189" s="244" t="s">
        <v>40</v>
      </c>
      <c r="O189" s="92"/>
      <c r="P189" s="245">
        <f>O189*H189</f>
        <v>0</v>
      </c>
      <c r="Q189" s="245">
        <v>0</v>
      </c>
      <c r="R189" s="245">
        <f>Q189*H189</f>
        <v>0</v>
      </c>
      <c r="S189" s="245">
        <v>0</v>
      </c>
      <c r="T189" s="24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7" t="s">
        <v>128</v>
      </c>
      <c r="AT189" s="247" t="s">
        <v>123</v>
      </c>
      <c r="AU189" s="247" t="s">
        <v>84</v>
      </c>
      <c r="AY189" s="18" t="s">
        <v>120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8" t="s">
        <v>82</v>
      </c>
      <c r="BK189" s="248">
        <f>ROUND(I189*H189,2)</f>
        <v>0</v>
      </c>
      <c r="BL189" s="18" t="s">
        <v>128</v>
      </c>
      <c r="BM189" s="247" t="s">
        <v>192</v>
      </c>
    </row>
    <row r="190" s="2" customFormat="1">
      <c r="A190" s="39"/>
      <c r="B190" s="40"/>
      <c r="C190" s="41"/>
      <c r="D190" s="249" t="s">
        <v>129</v>
      </c>
      <c r="E190" s="41"/>
      <c r="F190" s="250" t="s">
        <v>193</v>
      </c>
      <c r="G190" s="41"/>
      <c r="H190" s="41"/>
      <c r="I190" s="145"/>
      <c r="J190" s="41"/>
      <c r="K190" s="41"/>
      <c r="L190" s="45"/>
      <c r="M190" s="251"/>
      <c r="N190" s="252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129</v>
      </c>
      <c r="AU190" s="18" t="s">
        <v>84</v>
      </c>
    </row>
    <row r="191" s="14" customFormat="1">
      <c r="A191" s="14"/>
      <c r="B191" s="263"/>
      <c r="C191" s="264"/>
      <c r="D191" s="249" t="s">
        <v>131</v>
      </c>
      <c r="E191" s="265" t="s">
        <v>1</v>
      </c>
      <c r="F191" s="266" t="s">
        <v>194</v>
      </c>
      <c r="G191" s="264"/>
      <c r="H191" s="267">
        <v>100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3" t="s">
        <v>131</v>
      </c>
      <c r="AU191" s="273" t="s">
        <v>84</v>
      </c>
      <c r="AV191" s="14" t="s">
        <v>84</v>
      </c>
      <c r="AW191" s="14" t="s">
        <v>32</v>
      </c>
      <c r="AX191" s="14" t="s">
        <v>75</v>
      </c>
      <c r="AY191" s="273" t="s">
        <v>120</v>
      </c>
    </row>
    <row r="192" s="15" customFormat="1">
      <c r="A192" s="15"/>
      <c r="B192" s="274"/>
      <c r="C192" s="275"/>
      <c r="D192" s="249" t="s">
        <v>131</v>
      </c>
      <c r="E192" s="276" t="s">
        <v>1</v>
      </c>
      <c r="F192" s="277" t="s">
        <v>139</v>
      </c>
      <c r="G192" s="275"/>
      <c r="H192" s="278">
        <v>100</v>
      </c>
      <c r="I192" s="279"/>
      <c r="J192" s="275"/>
      <c r="K192" s="275"/>
      <c r="L192" s="280"/>
      <c r="M192" s="281"/>
      <c r="N192" s="282"/>
      <c r="O192" s="282"/>
      <c r="P192" s="282"/>
      <c r="Q192" s="282"/>
      <c r="R192" s="282"/>
      <c r="S192" s="282"/>
      <c r="T192" s="28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4" t="s">
        <v>131</v>
      </c>
      <c r="AU192" s="284" t="s">
        <v>84</v>
      </c>
      <c r="AV192" s="15" t="s">
        <v>128</v>
      </c>
      <c r="AW192" s="15" t="s">
        <v>32</v>
      </c>
      <c r="AX192" s="15" t="s">
        <v>82</v>
      </c>
      <c r="AY192" s="284" t="s">
        <v>120</v>
      </c>
    </row>
    <row r="193" s="2" customFormat="1" ht="16.5" customHeight="1">
      <c r="A193" s="39"/>
      <c r="B193" s="40"/>
      <c r="C193" s="236" t="s">
        <v>195</v>
      </c>
      <c r="D193" s="236" t="s">
        <v>123</v>
      </c>
      <c r="E193" s="237" t="s">
        <v>196</v>
      </c>
      <c r="F193" s="238" t="s">
        <v>197</v>
      </c>
      <c r="G193" s="239" t="s">
        <v>163</v>
      </c>
      <c r="H193" s="240">
        <v>1</v>
      </c>
      <c r="I193" s="241"/>
      <c r="J193" s="242">
        <f>ROUND(I193*H193,2)</f>
        <v>0</v>
      </c>
      <c r="K193" s="238" t="s">
        <v>1</v>
      </c>
      <c r="L193" s="45"/>
      <c r="M193" s="243" t="s">
        <v>1</v>
      </c>
      <c r="N193" s="244" t="s">
        <v>40</v>
      </c>
      <c r="O193" s="92"/>
      <c r="P193" s="245">
        <f>O193*H193</f>
        <v>0</v>
      </c>
      <c r="Q193" s="245">
        <v>0</v>
      </c>
      <c r="R193" s="245">
        <f>Q193*H193</f>
        <v>0</v>
      </c>
      <c r="S193" s="245">
        <v>0</v>
      </c>
      <c r="T193" s="24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7" t="s">
        <v>128</v>
      </c>
      <c r="AT193" s="247" t="s">
        <v>123</v>
      </c>
      <c r="AU193" s="247" t="s">
        <v>84</v>
      </c>
      <c r="AY193" s="18" t="s">
        <v>120</v>
      </c>
      <c r="BE193" s="248">
        <f>IF(N193="základní",J193,0)</f>
        <v>0</v>
      </c>
      <c r="BF193" s="248">
        <f>IF(N193="snížená",J193,0)</f>
        <v>0</v>
      </c>
      <c r="BG193" s="248">
        <f>IF(N193="zákl. přenesená",J193,0)</f>
        <v>0</v>
      </c>
      <c r="BH193" s="248">
        <f>IF(N193="sníž. přenesená",J193,0)</f>
        <v>0</v>
      </c>
      <c r="BI193" s="248">
        <f>IF(N193="nulová",J193,0)</f>
        <v>0</v>
      </c>
      <c r="BJ193" s="18" t="s">
        <v>82</v>
      </c>
      <c r="BK193" s="248">
        <f>ROUND(I193*H193,2)</f>
        <v>0</v>
      </c>
      <c r="BL193" s="18" t="s">
        <v>128</v>
      </c>
      <c r="BM193" s="247" t="s">
        <v>198</v>
      </c>
    </row>
    <row r="194" s="2" customFormat="1">
      <c r="A194" s="39"/>
      <c r="B194" s="40"/>
      <c r="C194" s="41"/>
      <c r="D194" s="249" t="s">
        <v>129</v>
      </c>
      <c r="E194" s="41"/>
      <c r="F194" s="250" t="s">
        <v>197</v>
      </c>
      <c r="G194" s="41"/>
      <c r="H194" s="41"/>
      <c r="I194" s="145"/>
      <c r="J194" s="41"/>
      <c r="K194" s="41"/>
      <c r="L194" s="45"/>
      <c r="M194" s="251"/>
      <c r="N194" s="252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129</v>
      </c>
      <c r="AU194" s="18" t="s">
        <v>84</v>
      </c>
    </row>
    <row r="195" s="2" customFormat="1" ht="16.5" customHeight="1">
      <c r="A195" s="39"/>
      <c r="B195" s="40"/>
      <c r="C195" s="236" t="s">
        <v>167</v>
      </c>
      <c r="D195" s="236" t="s">
        <v>123</v>
      </c>
      <c r="E195" s="237" t="s">
        <v>199</v>
      </c>
      <c r="F195" s="238" t="s">
        <v>200</v>
      </c>
      <c r="G195" s="239" t="s">
        <v>163</v>
      </c>
      <c r="H195" s="240">
        <v>1</v>
      </c>
      <c r="I195" s="241"/>
      <c r="J195" s="242">
        <f>ROUND(I195*H195,2)</f>
        <v>0</v>
      </c>
      <c r="K195" s="238" t="s">
        <v>1</v>
      </c>
      <c r="L195" s="45"/>
      <c r="M195" s="243" t="s">
        <v>1</v>
      </c>
      <c r="N195" s="244" t="s">
        <v>40</v>
      </c>
      <c r="O195" s="92"/>
      <c r="P195" s="245">
        <f>O195*H195</f>
        <v>0</v>
      </c>
      <c r="Q195" s="245">
        <v>0</v>
      </c>
      <c r="R195" s="245">
        <f>Q195*H195</f>
        <v>0</v>
      </c>
      <c r="S195" s="245">
        <v>0</v>
      </c>
      <c r="T195" s="24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7" t="s">
        <v>128</v>
      </c>
      <c r="AT195" s="247" t="s">
        <v>123</v>
      </c>
      <c r="AU195" s="247" t="s">
        <v>84</v>
      </c>
      <c r="AY195" s="18" t="s">
        <v>120</v>
      </c>
      <c r="BE195" s="248">
        <f>IF(N195="základní",J195,0)</f>
        <v>0</v>
      </c>
      <c r="BF195" s="248">
        <f>IF(N195="snížená",J195,0)</f>
        <v>0</v>
      </c>
      <c r="BG195" s="248">
        <f>IF(N195="zákl. přenesená",J195,0)</f>
        <v>0</v>
      </c>
      <c r="BH195" s="248">
        <f>IF(N195="sníž. přenesená",J195,0)</f>
        <v>0</v>
      </c>
      <c r="BI195" s="248">
        <f>IF(N195="nulová",J195,0)</f>
        <v>0</v>
      </c>
      <c r="BJ195" s="18" t="s">
        <v>82</v>
      </c>
      <c r="BK195" s="248">
        <f>ROUND(I195*H195,2)</f>
        <v>0</v>
      </c>
      <c r="BL195" s="18" t="s">
        <v>128</v>
      </c>
      <c r="BM195" s="247" t="s">
        <v>201</v>
      </c>
    </row>
    <row r="196" s="2" customFormat="1">
      <c r="A196" s="39"/>
      <c r="B196" s="40"/>
      <c r="C196" s="41"/>
      <c r="D196" s="249" t="s">
        <v>129</v>
      </c>
      <c r="E196" s="41"/>
      <c r="F196" s="250" t="s">
        <v>202</v>
      </c>
      <c r="G196" s="41"/>
      <c r="H196" s="41"/>
      <c r="I196" s="145"/>
      <c r="J196" s="41"/>
      <c r="K196" s="41"/>
      <c r="L196" s="45"/>
      <c r="M196" s="251"/>
      <c r="N196" s="252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129</v>
      </c>
      <c r="AU196" s="18" t="s">
        <v>84</v>
      </c>
    </row>
    <row r="197" s="2" customFormat="1" ht="21.75" customHeight="1">
      <c r="A197" s="39"/>
      <c r="B197" s="40"/>
      <c r="C197" s="236" t="s">
        <v>203</v>
      </c>
      <c r="D197" s="236" t="s">
        <v>123</v>
      </c>
      <c r="E197" s="237" t="s">
        <v>204</v>
      </c>
      <c r="F197" s="238" t="s">
        <v>205</v>
      </c>
      <c r="G197" s="239" t="s">
        <v>126</v>
      </c>
      <c r="H197" s="240">
        <v>293.75</v>
      </c>
      <c r="I197" s="241"/>
      <c r="J197" s="242">
        <f>ROUND(I197*H197,2)</f>
        <v>0</v>
      </c>
      <c r="K197" s="238" t="s">
        <v>127</v>
      </c>
      <c r="L197" s="45"/>
      <c r="M197" s="243" t="s">
        <v>1</v>
      </c>
      <c r="N197" s="244" t="s">
        <v>40</v>
      </c>
      <c r="O197" s="92"/>
      <c r="P197" s="245">
        <f>O197*H197</f>
        <v>0</v>
      </c>
      <c r="Q197" s="245">
        <v>0</v>
      </c>
      <c r="R197" s="245">
        <f>Q197*H197</f>
        <v>0</v>
      </c>
      <c r="S197" s="245">
        <v>0</v>
      </c>
      <c r="T197" s="24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7" t="s">
        <v>128</v>
      </c>
      <c r="AT197" s="247" t="s">
        <v>123</v>
      </c>
      <c r="AU197" s="247" t="s">
        <v>84</v>
      </c>
      <c r="AY197" s="18" t="s">
        <v>120</v>
      </c>
      <c r="BE197" s="248">
        <f>IF(N197="základní",J197,0)</f>
        <v>0</v>
      </c>
      <c r="BF197" s="248">
        <f>IF(N197="snížená",J197,0)</f>
        <v>0</v>
      </c>
      <c r="BG197" s="248">
        <f>IF(N197="zákl. přenesená",J197,0)</f>
        <v>0</v>
      </c>
      <c r="BH197" s="248">
        <f>IF(N197="sníž. přenesená",J197,0)</f>
        <v>0</v>
      </c>
      <c r="BI197" s="248">
        <f>IF(N197="nulová",J197,0)</f>
        <v>0</v>
      </c>
      <c r="BJ197" s="18" t="s">
        <v>82</v>
      </c>
      <c r="BK197" s="248">
        <f>ROUND(I197*H197,2)</f>
        <v>0</v>
      </c>
      <c r="BL197" s="18" t="s">
        <v>128</v>
      </c>
      <c r="BM197" s="247" t="s">
        <v>206</v>
      </c>
    </row>
    <row r="198" s="2" customFormat="1">
      <c r="A198" s="39"/>
      <c r="B198" s="40"/>
      <c r="C198" s="41"/>
      <c r="D198" s="249" t="s">
        <v>129</v>
      </c>
      <c r="E198" s="41"/>
      <c r="F198" s="250" t="s">
        <v>207</v>
      </c>
      <c r="G198" s="41"/>
      <c r="H198" s="41"/>
      <c r="I198" s="145"/>
      <c r="J198" s="41"/>
      <c r="K198" s="41"/>
      <c r="L198" s="45"/>
      <c r="M198" s="251"/>
      <c r="N198" s="252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129</v>
      </c>
      <c r="AU198" s="18" t="s">
        <v>84</v>
      </c>
    </row>
    <row r="199" s="13" customFormat="1">
      <c r="A199" s="13"/>
      <c r="B199" s="253"/>
      <c r="C199" s="254"/>
      <c r="D199" s="249" t="s">
        <v>131</v>
      </c>
      <c r="E199" s="255" t="s">
        <v>1</v>
      </c>
      <c r="F199" s="256" t="s">
        <v>208</v>
      </c>
      <c r="G199" s="254"/>
      <c r="H199" s="255" t="s">
        <v>1</v>
      </c>
      <c r="I199" s="257"/>
      <c r="J199" s="254"/>
      <c r="K199" s="254"/>
      <c r="L199" s="258"/>
      <c r="M199" s="259"/>
      <c r="N199" s="260"/>
      <c r="O199" s="260"/>
      <c r="P199" s="260"/>
      <c r="Q199" s="260"/>
      <c r="R199" s="260"/>
      <c r="S199" s="260"/>
      <c r="T199" s="26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2" t="s">
        <v>131</v>
      </c>
      <c r="AU199" s="262" t="s">
        <v>84</v>
      </c>
      <c r="AV199" s="13" t="s">
        <v>82</v>
      </c>
      <c r="AW199" s="13" t="s">
        <v>32</v>
      </c>
      <c r="AX199" s="13" t="s">
        <v>75</v>
      </c>
      <c r="AY199" s="262" t="s">
        <v>120</v>
      </c>
    </row>
    <row r="200" s="14" customFormat="1">
      <c r="A200" s="14"/>
      <c r="B200" s="263"/>
      <c r="C200" s="264"/>
      <c r="D200" s="249" t="s">
        <v>131</v>
      </c>
      <c r="E200" s="265" t="s">
        <v>1</v>
      </c>
      <c r="F200" s="266" t="s">
        <v>177</v>
      </c>
      <c r="G200" s="264"/>
      <c r="H200" s="267">
        <v>293.75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3" t="s">
        <v>131</v>
      </c>
      <c r="AU200" s="273" t="s">
        <v>84</v>
      </c>
      <c r="AV200" s="14" t="s">
        <v>84</v>
      </c>
      <c r="AW200" s="14" t="s">
        <v>32</v>
      </c>
      <c r="AX200" s="14" t="s">
        <v>75</v>
      </c>
      <c r="AY200" s="273" t="s">
        <v>120</v>
      </c>
    </row>
    <row r="201" s="15" customFormat="1">
      <c r="A201" s="15"/>
      <c r="B201" s="274"/>
      <c r="C201" s="275"/>
      <c r="D201" s="249" t="s">
        <v>131</v>
      </c>
      <c r="E201" s="276" t="s">
        <v>1</v>
      </c>
      <c r="F201" s="277" t="s">
        <v>139</v>
      </c>
      <c r="G201" s="275"/>
      <c r="H201" s="278">
        <v>293.75</v>
      </c>
      <c r="I201" s="279"/>
      <c r="J201" s="275"/>
      <c r="K201" s="275"/>
      <c r="L201" s="280"/>
      <c r="M201" s="281"/>
      <c r="N201" s="282"/>
      <c r="O201" s="282"/>
      <c r="P201" s="282"/>
      <c r="Q201" s="282"/>
      <c r="R201" s="282"/>
      <c r="S201" s="282"/>
      <c r="T201" s="28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4" t="s">
        <v>131</v>
      </c>
      <c r="AU201" s="284" t="s">
        <v>84</v>
      </c>
      <c r="AV201" s="15" t="s">
        <v>128</v>
      </c>
      <c r="AW201" s="15" t="s">
        <v>32</v>
      </c>
      <c r="AX201" s="15" t="s">
        <v>82</v>
      </c>
      <c r="AY201" s="284" t="s">
        <v>120</v>
      </c>
    </row>
    <row r="202" s="2" customFormat="1" ht="16.5" customHeight="1">
      <c r="A202" s="39"/>
      <c r="B202" s="40"/>
      <c r="C202" s="236" t="s">
        <v>174</v>
      </c>
      <c r="D202" s="236" t="s">
        <v>123</v>
      </c>
      <c r="E202" s="237" t="s">
        <v>209</v>
      </c>
      <c r="F202" s="238" t="s">
        <v>210</v>
      </c>
      <c r="G202" s="239" t="s">
        <v>126</v>
      </c>
      <c r="H202" s="240">
        <v>70.799999999999997</v>
      </c>
      <c r="I202" s="241"/>
      <c r="J202" s="242">
        <f>ROUND(I202*H202,2)</f>
        <v>0</v>
      </c>
      <c r="K202" s="238" t="s">
        <v>127</v>
      </c>
      <c r="L202" s="45"/>
      <c r="M202" s="243" t="s">
        <v>1</v>
      </c>
      <c r="N202" s="244" t="s">
        <v>40</v>
      </c>
      <c r="O202" s="92"/>
      <c r="P202" s="245">
        <f>O202*H202</f>
        <v>0</v>
      </c>
      <c r="Q202" s="245">
        <v>0</v>
      </c>
      <c r="R202" s="245">
        <f>Q202*H202</f>
        <v>0</v>
      </c>
      <c r="S202" s="245">
        <v>0</v>
      </c>
      <c r="T202" s="24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7" t="s">
        <v>128</v>
      </c>
      <c r="AT202" s="247" t="s">
        <v>123</v>
      </c>
      <c r="AU202" s="247" t="s">
        <v>84</v>
      </c>
      <c r="AY202" s="18" t="s">
        <v>120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8" t="s">
        <v>82</v>
      </c>
      <c r="BK202" s="248">
        <f>ROUND(I202*H202,2)</f>
        <v>0</v>
      </c>
      <c r="BL202" s="18" t="s">
        <v>128</v>
      </c>
      <c r="BM202" s="247" t="s">
        <v>211</v>
      </c>
    </row>
    <row r="203" s="2" customFormat="1">
      <c r="A203" s="39"/>
      <c r="B203" s="40"/>
      <c r="C203" s="41"/>
      <c r="D203" s="249" t="s">
        <v>129</v>
      </c>
      <c r="E203" s="41"/>
      <c r="F203" s="250" t="s">
        <v>212</v>
      </c>
      <c r="G203" s="41"/>
      <c r="H203" s="41"/>
      <c r="I203" s="145"/>
      <c r="J203" s="41"/>
      <c r="K203" s="41"/>
      <c r="L203" s="45"/>
      <c r="M203" s="251"/>
      <c r="N203" s="252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129</v>
      </c>
      <c r="AU203" s="18" t="s">
        <v>84</v>
      </c>
    </row>
    <row r="204" s="13" customFormat="1">
      <c r="A204" s="13"/>
      <c r="B204" s="253"/>
      <c r="C204" s="254"/>
      <c r="D204" s="249" t="s">
        <v>131</v>
      </c>
      <c r="E204" s="255" t="s">
        <v>1</v>
      </c>
      <c r="F204" s="256" t="s">
        <v>213</v>
      </c>
      <c r="G204" s="254"/>
      <c r="H204" s="255" t="s">
        <v>1</v>
      </c>
      <c r="I204" s="257"/>
      <c r="J204" s="254"/>
      <c r="K204" s="254"/>
      <c r="L204" s="258"/>
      <c r="M204" s="259"/>
      <c r="N204" s="260"/>
      <c r="O204" s="260"/>
      <c r="P204" s="260"/>
      <c r="Q204" s="260"/>
      <c r="R204" s="260"/>
      <c r="S204" s="260"/>
      <c r="T204" s="26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2" t="s">
        <v>131</v>
      </c>
      <c r="AU204" s="262" t="s">
        <v>84</v>
      </c>
      <c r="AV204" s="13" t="s">
        <v>82</v>
      </c>
      <c r="AW204" s="13" t="s">
        <v>32</v>
      </c>
      <c r="AX204" s="13" t="s">
        <v>75</v>
      </c>
      <c r="AY204" s="262" t="s">
        <v>120</v>
      </c>
    </row>
    <row r="205" s="14" customFormat="1">
      <c r="A205" s="14"/>
      <c r="B205" s="263"/>
      <c r="C205" s="264"/>
      <c r="D205" s="249" t="s">
        <v>131</v>
      </c>
      <c r="E205" s="265" t="s">
        <v>1</v>
      </c>
      <c r="F205" s="266" t="s">
        <v>214</v>
      </c>
      <c r="G205" s="264"/>
      <c r="H205" s="267">
        <v>73.5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3" t="s">
        <v>131</v>
      </c>
      <c r="AU205" s="273" t="s">
        <v>84</v>
      </c>
      <c r="AV205" s="14" t="s">
        <v>84</v>
      </c>
      <c r="AW205" s="14" t="s">
        <v>32</v>
      </c>
      <c r="AX205" s="14" t="s">
        <v>75</v>
      </c>
      <c r="AY205" s="273" t="s">
        <v>120</v>
      </c>
    </row>
    <row r="206" s="14" customFormat="1">
      <c r="A206" s="14"/>
      <c r="B206" s="263"/>
      <c r="C206" s="264"/>
      <c r="D206" s="249" t="s">
        <v>131</v>
      </c>
      <c r="E206" s="265" t="s">
        <v>1</v>
      </c>
      <c r="F206" s="266" t="s">
        <v>215</v>
      </c>
      <c r="G206" s="264"/>
      <c r="H206" s="267">
        <v>-10.800000000000001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3" t="s">
        <v>131</v>
      </c>
      <c r="AU206" s="273" t="s">
        <v>84</v>
      </c>
      <c r="AV206" s="14" t="s">
        <v>84</v>
      </c>
      <c r="AW206" s="14" t="s">
        <v>32</v>
      </c>
      <c r="AX206" s="14" t="s">
        <v>75</v>
      </c>
      <c r="AY206" s="273" t="s">
        <v>120</v>
      </c>
    </row>
    <row r="207" s="16" customFormat="1">
      <c r="A207" s="16"/>
      <c r="B207" s="286"/>
      <c r="C207" s="287"/>
      <c r="D207" s="249" t="s">
        <v>131</v>
      </c>
      <c r="E207" s="288" t="s">
        <v>1</v>
      </c>
      <c r="F207" s="289" t="s">
        <v>216</v>
      </c>
      <c r="G207" s="287"/>
      <c r="H207" s="290">
        <v>62.700000000000003</v>
      </c>
      <c r="I207" s="291"/>
      <c r="J207" s="287"/>
      <c r="K207" s="287"/>
      <c r="L207" s="292"/>
      <c r="M207" s="293"/>
      <c r="N207" s="294"/>
      <c r="O207" s="294"/>
      <c r="P207" s="294"/>
      <c r="Q207" s="294"/>
      <c r="R207" s="294"/>
      <c r="S207" s="294"/>
      <c r="T207" s="295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96" t="s">
        <v>131</v>
      </c>
      <c r="AU207" s="296" t="s">
        <v>84</v>
      </c>
      <c r="AV207" s="16" t="s">
        <v>143</v>
      </c>
      <c r="AW207" s="16" t="s">
        <v>32</v>
      </c>
      <c r="AX207" s="16" t="s">
        <v>75</v>
      </c>
      <c r="AY207" s="296" t="s">
        <v>120</v>
      </c>
    </row>
    <row r="208" s="14" customFormat="1">
      <c r="A208" s="14"/>
      <c r="B208" s="263"/>
      <c r="C208" s="264"/>
      <c r="D208" s="249" t="s">
        <v>131</v>
      </c>
      <c r="E208" s="265" t="s">
        <v>1</v>
      </c>
      <c r="F208" s="266" t="s">
        <v>217</v>
      </c>
      <c r="G208" s="264"/>
      <c r="H208" s="267">
        <v>3.6000000000000001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3" t="s">
        <v>131</v>
      </c>
      <c r="AU208" s="273" t="s">
        <v>84</v>
      </c>
      <c r="AV208" s="14" t="s">
        <v>84</v>
      </c>
      <c r="AW208" s="14" t="s">
        <v>32</v>
      </c>
      <c r="AX208" s="14" t="s">
        <v>75</v>
      </c>
      <c r="AY208" s="273" t="s">
        <v>120</v>
      </c>
    </row>
    <row r="209" s="14" customFormat="1">
      <c r="A209" s="14"/>
      <c r="B209" s="263"/>
      <c r="C209" s="264"/>
      <c r="D209" s="249" t="s">
        <v>131</v>
      </c>
      <c r="E209" s="265" t="s">
        <v>1</v>
      </c>
      <c r="F209" s="266" t="s">
        <v>218</v>
      </c>
      <c r="G209" s="264"/>
      <c r="H209" s="267">
        <v>4.5</v>
      </c>
      <c r="I209" s="268"/>
      <c r="J209" s="264"/>
      <c r="K209" s="264"/>
      <c r="L209" s="269"/>
      <c r="M209" s="270"/>
      <c r="N209" s="271"/>
      <c r="O209" s="271"/>
      <c r="P209" s="271"/>
      <c r="Q209" s="271"/>
      <c r="R209" s="271"/>
      <c r="S209" s="271"/>
      <c r="T209" s="27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3" t="s">
        <v>131</v>
      </c>
      <c r="AU209" s="273" t="s">
        <v>84</v>
      </c>
      <c r="AV209" s="14" t="s">
        <v>84</v>
      </c>
      <c r="AW209" s="14" t="s">
        <v>32</v>
      </c>
      <c r="AX209" s="14" t="s">
        <v>75</v>
      </c>
      <c r="AY209" s="273" t="s">
        <v>120</v>
      </c>
    </row>
    <row r="210" s="16" customFormat="1">
      <c r="A210" s="16"/>
      <c r="B210" s="286"/>
      <c r="C210" s="287"/>
      <c r="D210" s="249" t="s">
        <v>131</v>
      </c>
      <c r="E210" s="288" t="s">
        <v>1</v>
      </c>
      <c r="F210" s="289" t="s">
        <v>216</v>
      </c>
      <c r="G210" s="287"/>
      <c r="H210" s="290">
        <v>8.0999999999999996</v>
      </c>
      <c r="I210" s="291"/>
      <c r="J210" s="287"/>
      <c r="K210" s="287"/>
      <c r="L210" s="292"/>
      <c r="M210" s="293"/>
      <c r="N210" s="294"/>
      <c r="O210" s="294"/>
      <c r="P210" s="294"/>
      <c r="Q210" s="294"/>
      <c r="R210" s="294"/>
      <c r="S210" s="294"/>
      <c r="T210" s="295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96" t="s">
        <v>131</v>
      </c>
      <c r="AU210" s="296" t="s">
        <v>84</v>
      </c>
      <c r="AV210" s="16" t="s">
        <v>143</v>
      </c>
      <c r="AW210" s="16" t="s">
        <v>32</v>
      </c>
      <c r="AX210" s="16" t="s">
        <v>75</v>
      </c>
      <c r="AY210" s="296" t="s">
        <v>120</v>
      </c>
    </row>
    <row r="211" s="15" customFormat="1">
      <c r="A211" s="15"/>
      <c r="B211" s="274"/>
      <c r="C211" s="275"/>
      <c r="D211" s="249" t="s">
        <v>131</v>
      </c>
      <c r="E211" s="276" t="s">
        <v>1</v>
      </c>
      <c r="F211" s="277" t="s">
        <v>139</v>
      </c>
      <c r="G211" s="275"/>
      <c r="H211" s="278">
        <v>70.799999999999997</v>
      </c>
      <c r="I211" s="279"/>
      <c r="J211" s="275"/>
      <c r="K211" s="275"/>
      <c r="L211" s="280"/>
      <c r="M211" s="281"/>
      <c r="N211" s="282"/>
      <c r="O211" s="282"/>
      <c r="P211" s="282"/>
      <c r="Q211" s="282"/>
      <c r="R211" s="282"/>
      <c r="S211" s="282"/>
      <c r="T211" s="28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4" t="s">
        <v>131</v>
      </c>
      <c r="AU211" s="284" t="s">
        <v>84</v>
      </c>
      <c r="AV211" s="15" t="s">
        <v>128</v>
      </c>
      <c r="AW211" s="15" t="s">
        <v>32</v>
      </c>
      <c r="AX211" s="15" t="s">
        <v>82</v>
      </c>
      <c r="AY211" s="284" t="s">
        <v>120</v>
      </c>
    </row>
    <row r="212" s="2" customFormat="1" ht="21.75" customHeight="1">
      <c r="A212" s="39"/>
      <c r="B212" s="40"/>
      <c r="C212" s="236" t="s">
        <v>8</v>
      </c>
      <c r="D212" s="236" t="s">
        <v>123</v>
      </c>
      <c r="E212" s="237" t="s">
        <v>219</v>
      </c>
      <c r="F212" s="238" t="s">
        <v>220</v>
      </c>
      <c r="G212" s="239" t="s">
        <v>126</v>
      </c>
      <c r="H212" s="240">
        <v>21.600000000000001</v>
      </c>
      <c r="I212" s="241"/>
      <c r="J212" s="242">
        <f>ROUND(I212*H212,2)</f>
        <v>0</v>
      </c>
      <c r="K212" s="238" t="s">
        <v>127</v>
      </c>
      <c r="L212" s="45"/>
      <c r="M212" s="243" t="s">
        <v>1</v>
      </c>
      <c r="N212" s="244" t="s">
        <v>40</v>
      </c>
      <c r="O212" s="92"/>
      <c r="P212" s="245">
        <f>O212*H212</f>
        <v>0</v>
      </c>
      <c r="Q212" s="245">
        <v>0</v>
      </c>
      <c r="R212" s="245">
        <f>Q212*H212</f>
        <v>0</v>
      </c>
      <c r="S212" s="245">
        <v>0</v>
      </c>
      <c r="T212" s="24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7" t="s">
        <v>128</v>
      </c>
      <c r="AT212" s="247" t="s">
        <v>123</v>
      </c>
      <c r="AU212" s="247" t="s">
        <v>84</v>
      </c>
      <c r="AY212" s="18" t="s">
        <v>120</v>
      </c>
      <c r="BE212" s="248">
        <f>IF(N212="základní",J212,0)</f>
        <v>0</v>
      </c>
      <c r="BF212" s="248">
        <f>IF(N212="snížená",J212,0)</f>
        <v>0</v>
      </c>
      <c r="BG212" s="248">
        <f>IF(N212="zákl. přenesená",J212,0)</f>
        <v>0</v>
      </c>
      <c r="BH212" s="248">
        <f>IF(N212="sníž. přenesená",J212,0)</f>
        <v>0</v>
      </c>
      <c r="BI212" s="248">
        <f>IF(N212="nulová",J212,0)</f>
        <v>0</v>
      </c>
      <c r="BJ212" s="18" t="s">
        <v>82</v>
      </c>
      <c r="BK212" s="248">
        <f>ROUND(I212*H212,2)</f>
        <v>0</v>
      </c>
      <c r="BL212" s="18" t="s">
        <v>128</v>
      </c>
      <c r="BM212" s="247" t="s">
        <v>221</v>
      </c>
    </row>
    <row r="213" s="2" customFormat="1">
      <c r="A213" s="39"/>
      <c r="B213" s="40"/>
      <c r="C213" s="41"/>
      <c r="D213" s="249" t="s">
        <v>129</v>
      </c>
      <c r="E213" s="41"/>
      <c r="F213" s="250" t="s">
        <v>222</v>
      </c>
      <c r="G213" s="41"/>
      <c r="H213" s="41"/>
      <c r="I213" s="145"/>
      <c r="J213" s="41"/>
      <c r="K213" s="41"/>
      <c r="L213" s="45"/>
      <c r="M213" s="251"/>
      <c r="N213" s="252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129</v>
      </c>
      <c r="AU213" s="18" t="s">
        <v>84</v>
      </c>
    </row>
    <row r="214" s="13" customFormat="1">
      <c r="A214" s="13"/>
      <c r="B214" s="253"/>
      <c r="C214" s="254"/>
      <c r="D214" s="249" t="s">
        <v>131</v>
      </c>
      <c r="E214" s="255" t="s">
        <v>1</v>
      </c>
      <c r="F214" s="256" t="s">
        <v>223</v>
      </c>
      <c r="G214" s="254"/>
      <c r="H214" s="255" t="s">
        <v>1</v>
      </c>
      <c r="I214" s="257"/>
      <c r="J214" s="254"/>
      <c r="K214" s="254"/>
      <c r="L214" s="258"/>
      <c r="M214" s="259"/>
      <c r="N214" s="260"/>
      <c r="O214" s="260"/>
      <c r="P214" s="260"/>
      <c r="Q214" s="260"/>
      <c r="R214" s="260"/>
      <c r="S214" s="260"/>
      <c r="T214" s="26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2" t="s">
        <v>131</v>
      </c>
      <c r="AU214" s="262" t="s">
        <v>84</v>
      </c>
      <c r="AV214" s="13" t="s">
        <v>82</v>
      </c>
      <c r="AW214" s="13" t="s">
        <v>32</v>
      </c>
      <c r="AX214" s="13" t="s">
        <v>75</v>
      </c>
      <c r="AY214" s="262" t="s">
        <v>120</v>
      </c>
    </row>
    <row r="215" s="14" customFormat="1">
      <c r="A215" s="14"/>
      <c r="B215" s="263"/>
      <c r="C215" s="264"/>
      <c r="D215" s="249" t="s">
        <v>131</v>
      </c>
      <c r="E215" s="265" t="s">
        <v>1</v>
      </c>
      <c r="F215" s="266" t="s">
        <v>224</v>
      </c>
      <c r="G215" s="264"/>
      <c r="H215" s="267">
        <v>10.800000000000001</v>
      </c>
      <c r="I215" s="268"/>
      <c r="J215" s="264"/>
      <c r="K215" s="264"/>
      <c r="L215" s="269"/>
      <c r="M215" s="270"/>
      <c r="N215" s="271"/>
      <c r="O215" s="271"/>
      <c r="P215" s="271"/>
      <c r="Q215" s="271"/>
      <c r="R215" s="271"/>
      <c r="S215" s="271"/>
      <c r="T215" s="27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3" t="s">
        <v>131</v>
      </c>
      <c r="AU215" s="273" t="s">
        <v>84</v>
      </c>
      <c r="AV215" s="14" t="s">
        <v>84</v>
      </c>
      <c r="AW215" s="14" t="s">
        <v>32</v>
      </c>
      <c r="AX215" s="14" t="s">
        <v>75</v>
      </c>
      <c r="AY215" s="273" t="s">
        <v>120</v>
      </c>
    </row>
    <row r="216" s="14" customFormat="1">
      <c r="A216" s="14"/>
      <c r="B216" s="263"/>
      <c r="C216" s="264"/>
      <c r="D216" s="249" t="s">
        <v>131</v>
      </c>
      <c r="E216" s="265" t="s">
        <v>1</v>
      </c>
      <c r="F216" s="266" t="s">
        <v>224</v>
      </c>
      <c r="G216" s="264"/>
      <c r="H216" s="267">
        <v>10.800000000000001</v>
      </c>
      <c r="I216" s="268"/>
      <c r="J216" s="264"/>
      <c r="K216" s="264"/>
      <c r="L216" s="269"/>
      <c r="M216" s="270"/>
      <c r="N216" s="271"/>
      <c r="O216" s="271"/>
      <c r="P216" s="271"/>
      <c r="Q216" s="271"/>
      <c r="R216" s="271"/>
      <c r="S216" s="271"/>
      <c r="T216" s="27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3" t="s">
        <v>131</v>
      </c>
      <c r="AU216" s="273" t="s">
        <v>84</v>
      </c>
      <c r="AV216" s="14" t="s">
        <v>84</v>
      </c>
      <c r="AW216" s="14" t="s">
        <v>32</v>
      </c>
      <c r="AX216" s="14" t="s">
        <v>75</v>
      </c>
      <c r="AY216" s="273" t="s">
        <v>120</v>
      </c>
    </row>
    <row r="217" s="15" customFormat="1">
      <c r="A217" s="15"/>
      <c r="B217" s="274"/>
      <c r="C217" s="275"/>
      <c r="D217" s="249" t="s">
        <v>131</v>
      </c>
      <c r="E217" s="276" t="s">
        <v>1</v>
      </c>
      <c r="F217" s="277" t="s">
        <v>139</v>
      </c>
      <c r="G217" s="275"/>
      <c r="H217" s="278">
        <v>21.600000000000001</v>
      </c>
      <c r="I217" s="279"/>
      <c r="J217" s="275"/>
      <c r="K217" s="275"/>
      <c r="L217" s="280"/>
      <c r="M217" s="281"/>
      <c r="N217" s="282"/>
      <c r="O217" s="282"/>
      <c r="P217" s="282"/>
      <c r="Q217" s="282"/>
      <c r="R217" s="282"/>
      <c r="S217" s="282"/>
      <c r="T217" s="28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4" t="s">
        <v>131</v>
      </c>
      <c r="AU217" s="284" t="s">
        <v>84</v>
      </c>
      <c r="AV217" s="15" t="s">
        <v>128</v>
      </c>
      <c r="AW217" s="15" t="s">
        <v>32</v>
      </c>
      <c r="AX217" s="15" t="s">
        <v>82</v>
      </c>
      <c r="AY217" s="284" t="s">
        <v>120</v>
      </c>
    </row>
    <row r="218" s="12" customFormat="1" ht="22.8" customHeight="1">
      <c r="A218" s="12"/>
      <c r="B218" s="220"/>
      <c r="C218" s="221"/>
      <c r="D218" s="222" t="s">
        <v>74</v>
      </c>
      <c r="E218" s="234" t="s">
        <v>225</v>
      </c>
      <c r="F218" s="234" t="s">
        <v>226</v>
      </c>
      <c r="G218" s="221"/>
      <c r="H218" s="221"/>
      <c r="I218" s="224"/>
      <c r="J218" s="235">
        <f>BK218</f>
        <v>0</v>
      </c>
      <c r="K218" s="221"/>
      <c r="L218" s="226"/>
      <c r="M218" s="227"/>
      <c r="N218" s="228"/>
      <c r="O218" s="228"/>
      <c r="P218" s="229">
        <f>SUM(P219:P224)</f>
        <v>0</v>
      </c>
      <c r="Q218" s="228"/>
      <c r="R218" s="229">
        <f>SUM(R219:R224)</f>
        <v>0</v>
      </c>
      <c r="S218" s="228"/>
      <c r="T218" s="230">
        <f>SUM(T219:T224)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31" t="s">
        <v>82</v>
      </c>
      <c r="AT218" s="232" t="s">
        <v>74</v>
      </c>
      <c r="AU218" s="232" t="s">
        <v>82</v>
      </c>
      <c r="AY218" s="231" t="s">
        <v>120</v>
      </c>
      <c r="BK218" s="233">
        <f>SUM(BK219:BK224)</f>
        <v>0</v>
      </c>
    </row>
    <row r="219" s="2" customFormat="1" ht="21.75" customHeight="1">
      <c r="A219" s="39"/>
      <c r="B219" s="40"/>
      <c r="C219" s="236" t="s">
        <v>182</v>
      </c>
      <c r="D219" s="236" t="s">
        <v>123</v>
      </c>
      <c r="E219" s="237" t="s">
        <v>227</v>
      </c>
      <c r="F219" s="238" t="s">
        <v>228</v>
      </c>
      <c r="G219" s="239" t="s">
        <v>229</v>
      </c>
      <c r="H219" s="240">
        <v>6.6970000000000001</v>
      </c>
      <c r="I219" s="241"/>
      <c r="J219" s="242">
        <f>ROUND(I219*H219,2)</f>
        <v>0</v>
      </c>
      <c r="K219" s="238" t="s">
        <v>127</v>
      </c>
      <c r="L219" s="45"/>
      <c r="M219" s="243" t="s">
        <v>1</v>
      </c>
      <c r="N219" s="244" t="s">
        <v>40</v>
      </c>
      <c r="O219" s="92"/>
      <c r="P219" s="245">
        <f>O219*H219</f>
        <v>0</v>
      </c>
      <c r="Q219" s="245">
        <v>0</v>
      </c>
      <c r="R219" s="245">
        <f>Q219*H219</f>
        <v>0</v>
      </c>
      <c r="S219" s="245">
        <v>0</v>
      </c>
      <c r="T219" s="24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7" t="s">
        <v>128</v>
      </c>
      <c r="AT219" s="247" t="s">
        <v>123</v>
      </c>
      <c r="AU219" s="247" t="s">
        <v>84</v>
      </c>
      <c r="AY219" s="18" t="s">
        <v>120</v>
      </c>
      <c r="BE219" s="248">
        <f>IF(N219="základní",J219,0)</f>
        <v>0</v>
      </c>
      <c r="BF219" s="248">
        <f>IF(N219="snížená",J219,0)</f>
        <v>0</v>
      </c>
      <c r="BG219" s="248">
        <f>IF(N219="zákl. přenesená",J219,0)</f>
        <v>0</v>
      </c>
      <c r="BH219" s="248">
        <f>IF(N219="sníž. přenesená",J219,0)</f>
        <v>0</v>
      </c>
      <c r="BI219" s="248">
        <f>IF(N219="nulová",J219,0)</f>
        <v>0</v>
      </c>
      <c r="BJ219" s="18" t="s">
        <v>82</v>
      </c>
      <c r="BK219" s="248">
        <f>ROUND(I219*H219,2)</f>
        <v>0</v>
      </c>
      <c r="BL219" s="18" t="s">
        <v>128</v>
      </c>
      <c r="BM219" s="247" t="s">
        <v>230</v>
      </c>
    </row>
    <row r="220" s="2" customFormat="1">
      <c r="A220" s="39"/>
      <c r="B220" s="40"/>
      <c r="C220" s="41"/>
      <c r="D220" s="249" t="s">
        <v>129</v>
      </c>
      <c r="E220" s="41"/>
      <c r="F220" s="250" t="s">
        <v>231</v>
      </c>
      <c r="G220" s="41"/>
      <c r="H220" s="41"/>
      <c r="I220" s="145"/>
      <c r="J220" s="41"/>
      <c r="K220" s="41"/>
      <c r="L220" s="45"/>
      <c r="M220" s="251"/>
      <c r="N220" s="252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129</v>
      </c>
      <c r="AU220" s="18" t="s">
        <v>84</v>
      </c>
    </row>
    <row r="221" s="2" customFormat="1" ht="21.75" customHeight="1">
      <c r="A221" s="39"/>
      <c r="B221" s="40"/>
      <c r="C221" s="236" t="s">
        <v>232</v>
      </c>
      <c r="D221" s="236" t="s">
        <v>123</v>
      </c>
      <c r="E221" s="237" t="s">
        <v>233</v>
      </c>
      <c r="F221" s="238" t="s">
        <v>234</v>
      </c>
      <c r="G221" s="239" t="s">
        <v>229</v>
      </c>
      <c r="H221" s="240">
        <v>6.6970000000000001</v>
      </c>
      <c r="I221" s="241"/>
      <c r="J221" s="242">
        <f>ROUND(I221*H221,2)</f>
        <v>0</v>
      </c>
      <c r="K221" s="238" t="s">
        <v>1</v>
      </c>
      <c r="L221" s="45"/>
      <c r="M221" s="243" t="s">
        <v>1</v>
      </c>
      <c r="N221" s="244" t="s">
        <v>40</v>
      </c>
      <c r="O221" s="92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7" t="s">
        <v>128</v>
      </c>
      <c r="AT221" s="247" t="s">
        <v>123</v>
      </c>
      <c r="AU221" s="247" t="s">
        <v>84</v>
      </c>
      <c r="AY221" s="18" t="s">
        <v>120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8" t="s">
        <v>82</v>
      </c>
      <c r="BK221" s="248">
        <f>ROUND(I221*H221,2)</f>
        <v>0</v>
      </c>
      <c r="BL221" s="18" t="s">
        <v>128</v>
      </c>
      <c r="BM221" s="247" t="s">
        <v>235</v>
      </c>
    </row>
    <row r="222" s="2" customFormat="1">
      <c r="A222" s="39"/>
      <c r="B222" s="40"/>
      <c r="C222" s="41"/>
      <c r="D222" s="249" t="s">
        <v>129</v>
      </c>
      <c r="E222" s="41"/>
      <c r="F222" s="250" t="s">
        <v>234</v>
      </c>
      <c r="G222" s="41"/>
      <c r="H222" s="41"/>
      <c r="I222" s="145"/>
      <c r="J222" s="41"/>
      <c r="K222" s="41"/>
      <c r="L222" s="45"/>
      <c r="M222" s="251"/>
      <c r="N222" s="252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129</v>
      </c>
      <c r="AU222" s="18" t="s">
        <v>84</v>
      </c>
    </row>
    <row r="223" s="2" customFormat="1" ht="21.75" customHeight="1">
      <c r="A223" s="39"/>
      <c r="B223" s="40"/>
      <c r="C223" s="236" t="s">
        <v>187</v>
      </c>
      <c r="D223" s="236" t="s">
        <v>123</v>
      </c>
      <c r="E223" s="237" t="s">
        <v>236</v>
      </c>
      <c r="F223" s="238" t="s">
        <v>237</v>
      </c>
      <c r="G223" s="239" t="s">
        <v>229</v>
      </c>
      <c r="H223" s="240">
        <v>6.6970000000000001</v>
      </c>
      <c r="I223" s="241"/>
      <c r="J223" s="242">
        <f>ROUND(I223*H223,2)</f>
        <v>0</v>
      </c>
      <c r="K223" s="238" t="s">
        <v>127</v>
      </c>
      <c r="L223" s="45"/>
      <c r="M223" s="243" t="s">
        <v>1</v>
      </c>
      <c r="N223" s="244" t="s">
        <v>40</v>
      </c>
      <c r="O223" s="92"/>
      <c r="P223" s="245">
        <f>O223*H223</f>
        <v>0</v>
      </c>
      <c r="Q223" s="245">
        <v>0</v>
      </c>
      <c r="R223" s="245">
        <f>Q223*H223</f>
        <v>0</v>
      </c>
      <c r="S223" s="245">
        <v>0</v>
      </c>
      <c r="T223" s="24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7" t="s">
        <v>128</v>
      </c>
      <c r="AT223" s="247" t="s">
        <v>123</v>
      </c>
      <c r="AU223" s="247" t="s">
        <v>84</v>
      </c>
      <c r="AY223" s="18" t="s">
        <v>120</v>
      </c>
      <c r="BE223" s="248">
        <f>IF(N223="základní",J223,0)</f>
        <v>0</v>
      </c>
      <c r="BF223" s="248">
        <f>IF(N223="snížená",J223,0)</f>
        <v>0</v>
      </c>
      <c r="BG223" s="248">
        <f>IF(N223="zákl. přenesená",J223,0)</f>
        <v>0</v>
      </c>
      <c r="BH223" s="248">
        <f>IF(N223="sníž. přenesená",J223,0)</f>
        <v>0</v>
      </c>
      <c r="BI223" s="248">
        <f>IF(N223="nulová",J223,0)</f>
        <v>0</v>
      </c>
      <c r="BJ223" s="18" t="s">
        <v>82</v>
      </c>
      <c r="BK223" s="248">
        <f>ROUND(I223*H223,2)</f>
        <v>0</v>
      </c>
      <c r="BL223" s="18" t="s">
        <v>128</v>
      </c>
      <c r="BM223" s="247" t="s">
        <v>238</v>
      </c>
    </row>
    <row r="224" s="2" customFormat="1">
      <c r="A224" s="39"/>
      <c r="B224" s="40"/>
      <c r="C224" s="41"/>
      <c r="D224" s="249" t="s">
        <v>129</v>
      </c>
      <c r="E224" s="41"/>
      <c r="F224" s="250" t="s">
        <v>239</v>
      </c>
      <c r="G224" s="41"/>
      <c r="H224" s="41"/>
      <c r="I224" s="145"/>
      <c r="J224" s="41"/>
      <c r="K224" s="41"/>
      <c r="L224" s="45"/>
      <c r="M224" s="251"/>
      <c r="N224" s="252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129</v>
      </c>
      <c r="AU224" s="18" t="s">
        <v>84</v>
      </c>
    </row>
    <row r="225" s="12" customFormat="1" ht="22.8" customHeight="1">
      <c r="A225" s="12"/>
      <c r="B225" s="220"/>
      <c r="C225" s="221"/>
      <c r="D225" s="222" t="s">
        <v>74</v>
      </c>
      <c r="E225" s="234" t="s">
        <v>240</v>
      </c>
      <c r="F225" s="234" t="s">
        <v>241</v>
      </c>
      <c r="G225" s="221"/>
      <c r="H225" s="221"/>
      <c r="I225" s="224"/>
      <c r="J225" s="235">
        <f>BK225</f>
        <v>0</v>
      </c>
      <c r="K225" s="221"/>
      <c r="L225" s="226"/>
      <c r="M225" s="227"/>
      <c r="N225" s="228"/>
      <c r="O225" s="228"/>
      <c r="P225" s="229">
        <f>SUM(P226:P227)</f>
        <v>0</v>
      </c>
      <c r="Q225" s="228"/>
      <c r="R225" s="229">
        <f>SUM(R226:R227)</f>
        <v>0</v>
      </c>
      <c r="S225" s="228"/>
      <c r="T225" s="230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31" t="s">
        <v>82</v>
      </c>
      <c r="AT225" s="232" t="s">
        <v>74</v>
      </c>
      <c r="AU225" s="232" t="s">
        <v>82</v>
      </c>
      <c r="AY225" s="231" t="s">
        <v>120</v>
      </c>
      <c r="BK225" s="233">
        <f>SUM(BK226:BK227)</f>
        <v>0</v>
      </c>
    </row>
    <row r="226" s="2" customFormat="1" ht="16.5" customHeight="1">
      <c r="A226" s="39"/>
      <c r="B226" s="40"/>
      <c r="C226" s="236" t="s">
        <v>242</v>
      </c>
      <c r="D226" s="236" t="s">
        <v>123</v>
      </c>
      <c r="E226" s="237" t="s">
        <v>243</v>
      </c>
      <c r="F226" s="238" t="s">
        <v>244</v>
      </c>
      <c r="G226" s="239" t="s">
        <v>229</v>
      </c>
      <c r="H226" s="240">
        <v>1.5600000000000001</v>
      </c>
      <c r="I226" s="241"/>
      <c r="J226" s="242">
        <f>ROUND(I226*H226,2)</f>
        <v>0</v>
      </c>
      <c r="K226" s="238" t="s">
        <v>127</v>
      </c>
      <c r="L226" s="45"/>
      <c r="M226" s="243" t="s">
        <v>1</v>
      </c>
      <c r="N226" s="244" t="s">
        <v>40</v>
      </c>
      <c r="O226" s="92"/>
      <c r="P226" s="245">
        <f>O226*H226</f>
        <v>0</v>
      </c>
      <c r="Q226" s="245">
        <v>0</v>
      </c>
      <c r="R226" s="245">
        <f>Q226*H226</f>
        <v>0</v>
      </c>
      <c r="S226" s="245">
        <v>0</v>
      </c>
      <c r="T226" s="24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7" t="s">
        <v>128</v>
      </c>
      <c r="AT226" s="247" t="s">
        <v>123</v>
      </c>
      <c r="AU226" s="247" t="s">
        <v>84</v>
      </c>
      <c r="AY226" s="18" t="s">
        <v>120</v>
      </c>
      <c r="BE226" s="248">
        <f>IF(N226="základní",J226,0)</f>
        <v>0</v>
      </c>
      <c r="BF226" s="248">
        <f>IF(N226="snížená",J226,0)</f>
        <v>0</v>
      </c>
      <c r="BG226" s="248">
        <f>IF(N226="zákl. přenesená",J226,0)</f>
        <v>0</v>
      </c>
      <c r="BH226" s="248">
        <f>IF(N226="sníž. přenesená",J226,0)</f>
        <v>0</v>
      </c>
      <c r="BI226" s="248">
        <f>IF(N226="nulová",J226,0)</f>
        <v>0</v>
      </c>
      <c r="BJ226" s="18" t="s">
        <v>82</v>
      </c>
      <c r="BK226" s="248">
        <f>ROUND(I226*H226,2)</f>
        <v>0</v>
      </c>
      <c r="BL226" s="18" t="s">
        <v>128</v>
      </c>
      <c r="BM226" s="247" t="s">
        <v>245</v>
      </c>
    </row>
    <row r="227" s="2" customFormat="1">
      <c r="A227" s="39"/>
      <c r="B227" s="40"/>
      <c r="C227" s="41"/>
      <c r="D227" s="249" t="s">
        <v>129</v>
      </c>
      <c r="E227" s="41"/>
      <c r="F227" s="250" t="s">
        <v>246</v>
      </c>
      <c r="G227" s="41"/>
      <c r="H227" s="41"/>
      <c r="I227" s="145"/>
      <c r="J227" s="41"/>
      <c r="K227" s="41"/>
      <c r="L227" s="45"/>
      <c r="M227" s="251"/>
      <c r="N227" s="252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129</v>
      </c>
      <c r="AU227" s="18" t="s">
        <v>84</v>
      </c>
    </row>
    <row r="228" s="12" customFormat="1" ht="25.92" customHeight="1">
      <c r="A228" s="12"/>
      <c r="B228" s="220"/>
      <c r="C228" s="221"/>
      <c r="D228" s="222" t="s">
        <v>74</v>
      </c>
      <c r="E228" s="223" t="s">
        <v>247</v>
      </c>
      <c r="F228" s="223" t="s">
        <v>248</v>
      </c>
      <c r="G228" s="221"/>
      <c r="H228" s="221"/>
      <c r="I228" s="224"/>
      <c r="J228" s="225">
        <f>BK228</f>
        <v>0</v>
      </c>
      <c r="K228" s="221"/>
      <c r="L228" s="226"/>
      <c r="M228" s="227"/>
      <c r="N228" s="228"/>
      <c r="O228" s="228"/>
      <c r="P228" s="229">
        <f>P229+P243+P269</f>
        <v>0</v>
      </c>
      <c r="Q228" s="228"/>
      <c r="R228" s="229">
        <f>R229+R243+R269</f>
        <v>0.00038720000000000003</v>
      </c>
      <c r="S228" s="228"/>
      <c r="T228" s="230">
        <f>T229+T243+T269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31" t="s">
        <v>84</v>
      </c>
      <c r="AT228" s="232" t="s">
        <v>74</v>
      </c>
      <c r="AU228" s="232" t="s">
        <v>75</v>
      </c>
      <c r="AY228" s="231" t="s">
        <v>120</v>
      </c>
      <c r="BK228" s="233">
        <f>BK229+BK243+BK269</f>
        <v>0</v>
      </c>
    </row>
    <row r="229" s="12" customFormat="1" ht="22.8" customHeight="1">
      <c r="A229" s="12"/>
      <c r="B229" s="220"/>
      <c r="C229" s="221"/>
      <c r="D229" s="222" t="s">
        <v>74</v>
      </c>
      <c r="E229" s="234" t="s">
        <v>249</v>
      </c>
      <c r="F229" s="234" t="s">
        <v>250</v>
      </c>
      <c r="G229" s="221"/>
      <c r="H229" s="221"/>
      <c r="I229" s="224"/>
      <c r="J229" s="235">
        <f>BK229</f>
        <v>0</v>
      </c>
      <c r="K229" s="221"/>
      <c r="L229" s="226"/>
      <c r="M229" s="227"/>
      <c r="N229" s="228"/>
      <c r="O229" s="228"/>
      <c r="P229" s="229">
        <f>SUM(P230:P242)</f>
        <v>0</v>
      </c>
      <c r="Q229" s="228"/>
      <c r="R229" s="229">
        <f>SUM(R230:R242)</f>
        <v>0</v>
      </c>
      <c r="S229" s="228"/>
      <c r="T229" s="230">
        <f>SUM(T230:T242)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31" t="s">
        <v>84</v>
      </c>
      <c r="AT229" s="232" t="s">
        <v>74</v>
      </c>
      <c r="AU229" s="232" t="s">
        <v>82</v>
      </c>
      <c r="AY229" s="231" t="s">
        <v>120</v>
      </c>
      <c r="BK229" s="233">
        <f>SUM(BK230:BK242)</f>
        <v>0</v>
      </c>
    </row>
    <row r="230" s="2" customFormat="1" ht="16.5" customHeight="1">
      <c r="A230" s="39"/>
      <c r="B230" s="40"/>
      <c r="C230" s="236" t="s">
        <v>192</v>
      </c>
      <c r="D230" s="236" t="s">
        <v>123</v>
      </c>
      <c r="E230" s="237" t="s">
        <v>251</v>
      </c>
      <c r="F230" s="238" t="s">
        <v>252</v>
      </c>
      <c r="G230" s="239" t="s">
        <v>152</v>
      </c>
      <c r="H230" s="240">
        <v>42</v>
      </c>
      <c r="I230" s="241"/>
      <c r="J230" s="242">
        <f>ROUND(I230*H230,2)</f>
        <v>0</v>
      </c>
      <c r="K230" s="238" t="s">
        <v>127</v>
      </c>
      <c r="L230" s="45"/>
      <c r="M230" s="243" t="s">
        <v>1</v>
      </c>
      <c r="N230" s="244" t="s">
        <v>40</v>
      </c>
      <c r="O230" s="92"/>
      <c r="P230" s="245">
        <f>O230*H230</f>
        <v>0</v>
      </c>
      <c r="Q230" s="245">
        <v>0</v>
      </c>
      <c r="R230" s="245">
        <f>Q230*H230</f>
        <v>0</v>
      </c>
      <c r="S230" s="245">
        <v>0</v>
      </c>
      <c r="T230" s="24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7" t="s">
        <v>182</v>
      </c>
      <c r="AT230" s="247" t="s">
        <v>123</v>
      </c>
      <c r="AU230" s="247" t="s">
        <v>84</v>
      </c>
      <c r="AY230" s="18" t="s">
        <v>120</v>
      </c>
      <c r="BE230" s="248">
        <f>IF(N230="základní",J230,0)</f>
        <v>0</v>
      </c>
      <c r="BF230" s="248">
        <f>IF(N230="snížená",J230,0)</f>
        <v>0</v>
      </c>
      <c r="BG230" s="248">
        <f>IF(N230="zákl. přenesená",J230,0)</f>
        <v>0</v>
      </c>
      <c r="BH230" s="248">
        <f>IF(N230="sníž. přenesená",J230,0)</f>
        <v>0</v>
      </c>
      <c r="BI230" s="248">
        <f>IF(N230="nulová",J230,0)</f>
        <v>0</v>
      </c>
      <c r="BJ230" s="18" t="s">
        <v>82</v>
      </c>
      <c r="BK230" s="248">
        <f>ROUND(I230*H230,2)</f>
        <v>0</v>
      </c>
      <c r="BL230" s="18" t="s">
        <v>182</v>
      </c>
      <c r="BM230" s="247" t="s">
        <v>253</v>
      </c>
    </row>
    <row r="231" s="2" customFormat="1">
      <c r="A231" s="39"/>
      <c r="B231" s="40"/>
      <c r="C231" s="41"/>
      <c r="D231" s="249" t="s">
        <v>129</v>
      </c>
      <c r="E231" s="41"/>
      <c r="F231" s="250" t="s">
        <v>254</v>
      </c>
      <c r="G231" s="41"/>
      <c r="H231" s="41"/>
      <c r="I231" s="145"/>
      <c r="J231" s="41"/>
      <c r="K231" s="41"/>
      <c r="L231" s="45"/>
      <c r="M231" s="251"/>
      <c r="N231" s="252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129</v>
      </c>
      <c r="AU231" s="18" t="s">
        <v>84</v>
      </c>
    </row>
    <row r="232" s="13" customFormat="1">
      <c r="A232" s="13"/>
      <c r="B232" s="253"/>
      <c r="C232" s="254"/>
      <c r="D232" s="249" t="s">
        <v>131</v>
      </c>
      <c r="E232" s="255" t="s">
        <v>1</v>
      </c>
      <c r="F232" s="256" t="s">
        <v>255</v>
      </c>
      <c r="G232" s="254"/>
      <c r="H232" s="255" t="s">
        <v>1</v>
      </c>
      <c r="I232" s="257"/>
      <c r="J232" s="254"/>
      <c r="K232" s="254"/>
      <c r="L232" s="258"/>
      <c r="M232" s="259"/>
      <c r="N232" s="260"/>
      <c r="O232" s="260"/>
      <c r="P232" s="260"/>
      <c r="Q232" s="260"/>
      <c r="R232" s="260"/>
      <c r="S232" s="260"/>
      <c r="T232" s="26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2" t="s">
        <v>131</v>
      </c>
      <c r="AU232" s="262" t="s">
        <v>84</v>
      </c>
      <c r="AV232" s="13" t="s">
        <v>82</v>
      </c>
      <c r="AW232" s="13" t="s">
        <v>32</v>
      </c>
      <c r="AX232" s="13" t="s">
        <v>75</v>
      </c>
      <c r="AY232" s="262" t="s">
        <v>120</v>
      </c>
    </row>
    <row r="233" s="14" customFormat="1">
      <c r="A233" s="14"/>
      <c r="B233" s="263"/>
      <c r="C233" s="264"/>
      <c r="D233" s="249" t="s">
        <v>131</v>
      </c>
      <c r="E233" s="265" t="s">
        <v>1</v>
      </c>
      <c r="F233" s="266" t="s">
        <v>170</v>
      </c>
      <c r="G233" s="264"/>
      <c r="H233" s="267">
        <v>42</v>
      </c>
      <c r="I233" s="268"/>
      <c r="J233" s="264"/>
      <c r="K233" s="264"/>
      <c r="L233" s="269"/>
      <c r="M233" s="270"/>
      <c r="N233" s="271"/>
      <c r="O233" s="271"/>
      <c r="P233" s="271"/>
      <c r="Q233" s="271"/>
      <c r="R233" s="271"/>
      <c r="S233" s="271"/>
      <c r="T233" s="27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3" t="s">
        <v>131</v>
      </c>
      <c r="AU233" s="273" t="s">
        <v>84</v>
      </c>
      <c r="AV233" s="14" t="s">
        <v>84</v>
      </c>
      <c r="AW233" s="14" t="s">
        <v>32</v>
      </c>
      <c r="AX233" s="14" t="s">
        <v>75</v>
      </c>
      <c r="AY233" s="273" t="s">
        <v>120</v>
      </c>
    </row>
    <row r="234" s="15" customFormat="1">
      <c r="A234" s="15"/>
      <c r="B234" s="274"/>
      <c r="C234" s="275"/>
      <c r="D234" s="249" t="s">
        <v>131</v>
      </c>
      <c r="E234" s="276" t="s">
        <v>1</v>
      </c>
      <c r="F234" s="277" t="s">
        <v>139</v>
      </c>
      <c r="G234" s="275"/>
      <c r="H234" s="278">
        <v>42</v>
      </c>
      <c r="I234" s="279"/>
      <c r="J234" s="275"/>
      <c r="K234" s="275"/>
      <c r="L234" s="280"/>
      <c r="M234" s="281"/>
      <c r="N234" s="282"/>
      <c r="O234" s="282"/>
      <c r="P234" s="282"/>
      <c r="Q234" s="282"/>
      <c r="R234" s="282"/>
      <c r="S234" s="282"/>
      <c r="T234" s="28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4" t="s">
        <v>131</v>
      </c>
      <c r="AU234" s="284" t="s">
        <v>84</v>
      </c>
      <c r="AV234" s="15" t="s">
        <v>128</v>
      </c>
      <c r="AW234" s="15" t="s">
        <v>32</v>
      </c>
      <c r="AX234" s="15" t="s">
        <v>82</v>
      </c>
      <c r="AY234" s="284" t="s">
        <v>120</v>
      </c>
    </row>
    <row r="235" s="2" customFormat="1" ht="21.75" customHeight="1">
      <c r="A235" s="39"/>
      <c r="B235" s="40"/>
      <c r="C235" s="236" t="s">
        <v>7</v>
      </c>
      <c r="D235" s="236" t="s">
        <v>123</v>
      </c>
      <c r="E235" s="237" t="s">
        <v>256</v>
      </c>
      <c r="F235" s="238" t="s">
        <v>257</v>
      </c>
      <c r="G235" s="239" t="s">
        <v>152</v>
      </c>
      <c r="H235" s="240">
        <v>42</v>
      </c>
      <c r="I235" s="241"/>
      <c r="J235" s="242">
        <f>ROUND(I235*H235,2)</f>
        <v>0</v>
      </c>
      <c r="K235" s="238" t="s">
        <v>1</v>
      </c>
      <c r="L235" s="45"/>
      <c r="M235" s="243" t="s">
        <v>1</v>
      </c>
      <c r="N235" s="244" t="s">
        <v>40</v>
      </c>
      <c r="O235" s="92"/>
      <c r="P235" s="245">
        <f>O235*H235</f>
        <v>0</v>
      </c>
      <c r="Q235" s="245">
        <v>0</v>
      </c>
      <c r="R235" s="245">
        <f>Q235*H235</f>
        <v>0</v>
      </c>
      <c r="S235" s="245">
        <v>0</v>
      </c>
      <c r="T235" s="24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7" t="s">
        <v>182</v>
      </c>
      <c r="AT235" s="247" t="s">
        <v>123</v>
      </c>
      <c r="AU235" s="247" t="s">
        <v>84</v>
      </c>
      <c r="AY235" s="18" t="s">
        <v>120</v>
      </c>
      <c r="BE235" s="248">
        <f>IF(N235="základní",J235,0)</f>
        <v>0</v>
      </c>
      <c r="BF235" s="248">
        <f>IF(N235="snížená",J235,0)</f>
        <v>0</v>
      </c>
      <c r="BG235" s="248">
        <f>IF(N235="zákl. přenesená",J235,0)</f>
        <v>0</v>
      </c>
      <c r="BH235" s="248">
        <f>IF(N235="sníž. přenesená",J235,0)</f>
        <v>0</v>
      </c>
      <c r="BI235" s="248">
        <f>IF(N235="nulová",J235,0)</f>
        <v>0</v>
      </c>
      <c r="BJ235" s="18" t="s">
        <v>82</v>
      </c>
      <c r="BK235" s="248">
        <f>ROUND(I235*H235,2)</f>
        <v>0</v>
      </c>
      <c r="BL235" s="18" t="s">
        <v>182</v>
      </c>
      <c r="BM235" s="247" t="s">
        <v>258</v>
      </c>
    </row>
    <row r="236" s="2" customFormat="1">
      <c r="A236" s="39"/>
      <c r="B236" s="40"/>
      <c r="C236" s="41"/>
      <c r="D236" s="249" t="s">
        <v>129</v>
      </c>
      <c r="E236" s="41"/>
      <c r="F236" s="250" t="s">
        <v>259</v>
      </c>
      <c r="G236" s="41"/>
      <c r="H236" s="41"/>
      <c r="I236" s="145"/>
      <c r="J236" s="41"/>
      <c r="K236" s="41"/>
      <c r="L236" s="45"/>
      <c r="M236" s="251"/>
      <c r="N236" s="252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129</v>
      </c>
      <c r="AU236" s="18" t="s">
        <v>84</v>
      </c>
    </row>
    <row r="237" s="2" customFormat="1">
      <c r="A237" s="39"/>
      <c r="B237" s="40"/>
      <c r="C237" s="41"/>
      <c r="D237" s="249" t="s">
        <v>155</v>
      </c>
      <c r="E237" s="41"/>
      <c r="F237" s="285" t="s">
        <v>260</v>
      </c>
      <c r="G237" s="41"/>
      <c r="H237" s="41"/>
      <c r="I237" s="145"/>
      <c r="J237" s="41"/>
      <c r="K237" s="41"/>
      <c r="L237" s="45"/>
      <c r="M237" s="251"/>
      <c r="N237" s="252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155</v>
      </c>
      <c r="AU237" s="18" t="s">
        <v>84</v>
      </c>
    </row>
    <row r="238" s="13" customFormat="1">
      <c r="A238" s="13"/>
      <c r="B238" s="253"/>
      <c r="C238" s="254"/>
      <c r="D238" s="249" t="s">
        <v>131</v>
      </c>
      <c r="E238" s="255" t="s">
        <v>1</v>
      </c>
      <c r="F238" s="256" t="s">
        <v>261</v>
      </c>
      <c r="G238" s="254"/>
      <c r="H238" s="255" t="s">
        <v>1</v>
      </c>
      <c r="I238" s="257"/>
      <c r="J238" s="254"/>
      <c r="K238" s="254"/>
      <c r="L238" s="258"/>
      <c r="M238" s="259"/>
      <c r="N238" s="260"/>
      <c r="O238" s="260"/>
      <c r="P238" s="260"/>
      <c r="Q238" s="260"/>
      <c r="R238" s="260"/>
      <c r="S238" s="260"/>
      <c r="T238" s="26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2" t="s">
        <v>131</v>
      </c>
      <c r="AU238" s="262" t="s">
        <v>84</v>
      </c>
      <c r="AV238" s="13" t="s">
        <v>82</v>
      </c>
      <c r="AW238" s="13" t="s">
        <v>32</v>
      </c>
      <c r="AX238" s="13" t="s">
        <v>75</v>
      </c>
      <c r="AY238" s="262" t="s">
        <v>120</v>
      </c>
    </row>
    <row r="239" s="14" customFormat="1">
      <c r="A239" s="14"/>
      <c r="B239" s="263"/>
      <c r="C239" s="264"/>
      <c r="D239" s="249" t="s">
        <v>131</v>
      </c>
      <c r="E239" s="265" t="s">
        <v>1</v>
      </c>
      <c r="F239" s="266" t="s">
        <v>262</v>
      </c>
      <c r="G239" s="264"/>
      <c r="H239" s="267">
        <v>42</v>
      </c>
      <c r="I239" s="268"/>
      <c r="J239" s="264"/>
      <c r="K239" s="264"/>
      <c r="L239" s="269"/>
      <c r="M239" s="270"/>
      <c r="N239" s="271"/>
      <c r="O239" s="271"/>
      <c r="P239" s="271"/>
      <c r="Q239" s="271"/>
      <c r="R239" s="271"/>
      <c r="S239" s="271"/>
      <c r="T239" s="27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3" t="s">
        <v>131</v>
      </c>
      <c r="AU239" s="273" t="s">
        <v>84</v>
      </c>
      <c r="AV239" s="14" t="s">
        <v>84</v>
      </c>
      <c r="AW239" s="14" t="s">
        <v>32</v>
      </c>
      <c r="AX239" s="14" t="s">
        <v>75</v>
      </c>
      <c r="AY239" s="273" t="s">
        <v>120</v>
      </c>
    </row>
    <row r="240" s="15" customFormat="1">
      <c r="A240" s="15"/>
      <c r="B240" s="274"/>
      <c r="C240" s="275"/>
      <c r="D240" s="249" t="s">
        <v>131</v>
      </c>
      <c r="E240" s="276" t="s">
        <v>1</v>
      </c>
      <c r="F240" s="277" t="s">
        <v>139</v>
      </c>
      <c r="G240" s="275"/>
      <c r="H240" s="278">
        <v>42</v>
      </c>
      <c r="I240" s="279"/>
      <c r="J240" s="275"/>
      <c r="K240" s="275"/>
      <c r="L240" s="280"/>
      <c r="M240" s="281"/>
      <c r="N240" s="282"/>
      <c r="O240" s="282"/>
      <c r="P240" s="282"/>
      <c r="Q240" s="282"/>
      <c r="R240" s="282"/>
      <c r="S240" s="282"/>
      <c r="T240" s="28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4" t="s">
        <v>131</v>
      </c>
      <c r="AU240" s="284" t="s">
        <v>84</v>
      </c>
      <c r="AV240" s="15" t="s">
        <v>128</v>
      </c>
      <c r="AW240" s="15" t="s">
        <v>32</v>
      </c>
      <c r="AX240" s="15" t="s">
        <v>82</v>
      </c>
      <c r="AY240" s="284" t="s">
        <v>120</v>
      </c>
    </row>
    <row r="241" s="2" customFormat="1" ht="21.75" customHeight="1">
      <c r="A241" s="39"/>
      <c r="B241" s="40"/>
      <c r="C241" s="236" t="s">
        <v>201</v>
      </c>
      <c r="D241" s="236" t="s">
        <v>123</v>
      </c>
      <c r="E241" s="237" t="s">
        <v>263</v>
      </c>
      <c r="F241" s="238" t="s">
        <v>264</v>
      </c>
      <c r="G241" s="239" t="s">
        <v>265</v>
      </c>
      <c r="H241" s="297"/>
      <c r="I241" s="241"/>
      <c r="J241" s="242">
        <f>ROUND(I241*H241,2)</f>
        <v>0</v>
      </c>
      <c r="K241" s="238" t="s">
        <v>127</v>
      </c>
      <c r="L241" s="45"/>
      <c r="M241" s="243" t="s">
        <v>1</v>
      </c>
      <c r="N241" s="244" t="s">
        <v>40</v>
      </c>
      <c r="O241" s="92"/>
      <c r="P241" s="245">
        <f>O241*H241</f>
        <v>0</v>
      </c>
      <c r="Q241" s="245">
        <v>0</v>
      </c>
      <c r="R241" s="245">
        <f>Q241*H241</f>
        <v>0</v>
      </c>
      <c r="S241" s="245">
        <v>0</v>
      </c>
      <c r="T241" s="24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7" t="s">
        <v>182</v>
      </c>
      <c r="AT241" s="247" t="s">
        <v>123</v>
      </c>
      <c r="AU241" s="247" t="s">
        <v>84</v>
      </c>
      <c r="AY241" s="18" t="s">
        <v>120</v>
      </c>
      <c r="BE241" s="248">
        <f>IF(N241="základní",J241,0)</f>
        <v>0</v>
      </c>
      <c r="BF241" s="248">
        <f>IF(N241="snížená",J241,0)</f>
        <v>0</v>
      </c>
      <c r="BG241" s="248">
        <f>IF(N241="zákl. přenesená",J241,0)</f>
        <v>0</v>
      </c>
      <c r="BH241" s="248">
        <f>IF(N241="sníž. přenesená",J241,0)</f>
        <v>0</v>
      </c>
      <c r="BI241" s="248">
        <f>IF(N241="nulová",J241,0)</f>
        <v>0</v>
      </c>
      <c r="BJ241" s="18" t="s">
        <v>82</v>
      </c>
      <c r="BK241" s="248">
        <f>ROUND(I241*H241,2)</f>
        <v>0</v>
      </c>
      <c r="BL241" s="18" t="s">
        <v>182</v>
      </c>
      <c r="BM241" s="247" t="s">
        <v>266</v>
      </c>
    </row>
    <row r="242" s="2" customFormat="1">
      <c r="A242" s="39"/>
      <c r="B242" s="40"/>
      <c r="C242" s="41"/>
      <c r="D242" s="249" t="s">
        <v>129</v>
      </c>
      <c r="E242" s="41"/>
      <c r="F242" s="250" t="s">
        <v>267</v>
      </c>
      <c r="G242" s="41"/>
      <c r="H242" s="41"/>
      <c r="I242" s="145"/>
      <c r="J242" s="41"/>
      <c r="K242" s="41"/>
      <c r="L242" s="45"/>
      <c r="M242" s="251"/>
      <c r="N242" s="252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129</v>
      </c>
      <c r="AU242" s="18" t="s">
        <v>84</v>
      </c>
    </row>
    <row r="243" s="12" customFormat="1" ht="22.8" customHeight="1">
      <c r="A243" s="12"/>
      <c r="B243" s="220"/>
      <c r="C243" s="221"/>
      <c r="D243" s="222" t="s">
        <v>74</v>
      </c>
      <c r="E243" s="234" t="s">
        <v>268</v>
      </c>
      <c r="F243" s="234" t="s">
        <v>269</v>
      </c>
      <c r="G243" s="221"/>
      <c r="H243" s="221"/>
      <c r="I243" s="224"/>
      <c r="J243" s="235">
        <f>BK243</f>
        <v>0</v>
      </c>
      <c r="K243" s="221"/>
      <c r="L243" s="226"/>
      <c r="M243" s="227"/>
      <c r="N243" s="228"/>
      <c r="O243" s="228"/>
      <c r="P243" s="229">
        <f>SUM(P244:P268)</f>
        <v>0</v>
      </c>
      <c r="Q243" s="228"/>
      <c r="R243" s="229">
        <f>SUM(R244:R268)</f>
        <v>0</v>
      </c>
      <c r="S243" s="228"/>
      <c r="T243" s="230">
        <f>SUM(T244:T268)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31" t="s">
        <v>84</v>
      </c>
      <c r="AT243" s="232" t="s">
        <v>74</v>
      </c>
      <c r="AU243" s="232" t="s">
        <v>82</v>
      </c>
      <c r="AY243" s="231" t="s">
        <v>120</v>
      </c>
      <c r="BK243" s="233">
        <f>SUM(BK244:BK268)</f>
        <v>0</v>
      </c>
    </row>
    <row r="244" s="2" customFormat="1" ht="33" customHeight="1">
      <c r="A244" s="39"/>
      <c r="B244" s="40"/>
      <c r="C244" s="236" t="s">
        <v>270</v>
      </c>
      <c r="D244" s="236" t="s">
        <v>123</v>
      </c>
      <c r="E244" s="237" t="s">
        <v>271</v>
      </c>
      <c r="F244" s="238" t="s">
        <v>272</v>
      </c>
      <c r="G244" s="239" t="s">
        <v>273</v>
      </c>
      <c r="H244" s="240">
        <v>7</v>
      </c>
      <c r="I244" s="241"/>
      <c r="J244" s="242">
        <f>ROUND(I244*H244,2)</f>
        <v>0</v>
      </c>
      <c r="K244" s="238" t="s">
        <v>1</v>
      </c>
      <c r="L244" s="45"/>
      <c r="M244" s="243" t="s">
        <v>1</v>
      </c>
      <c r="N244" s="244" t="s">
        <v>40</v>
      </c>
      <c r="O244" s="92"/>
      <c r="P244" s="245">
        <f>O244*H244</f>
        <v>0</v>
      </c>
      <c r="Q244" s="245">
        <v>0</v>
      </c>
      <c r="R244" s="245">
        <f>Q244*H244</f>
        <v>0</v>
      </c>
      <c r="S244" s="245">
        <v>0</v>
      </c>
      <c r="T244" s="24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7" t="s">
        <v>182</v>
      </c>
      <c r="AT244" s="247" t="s">
        <v>123</v>
      </c>
      <c r="AU244" s="247" t="s">
        <v>84</v>
      </c>
      <c r="AY244" s="18" t="s">
        <v>120</v>
      </c>
      <c r="BE244" s="248">
        <f>IF(N244="základní",J244,0)</f>
        <v>0</v>
      </c>
      <c r="BF244" s="248">
        <f>IF(N244="snížená",J244,0)</f>
        <v>0</v>
      </c>
      <c r="BG244" s="248">
        <f>IF(N244="zákl. přenesená",J244,0)</f>
        <v>0</v>
      </c>
      <c r="BH244" s="248">
        <f>IF(N244="sníž. přenesená",J244,0)</f>
        <v>0</v>
      </c>
      <c r="BI244" s="248">
        <f>IF(N244="nulová",J244,0)</f>
        <v>0</v>
      </c>
      <c r="BJ244" s="18" t="s">
        <v>82</v>
      </c>
      <c r="BK244" s="248">
        <f>ROUND(I244*H244,2)</f>
        <v>0</v>
      </c>
      <c r="BL244" s="18" t="s">
        <v>182</v>
      </c>
      <c r="BM244" s="247" t="s">
        <v>274</v>
      </c>
    </row>
    <row r="245" s="2" customFormat="1">
      <c r="A245" s="39"/>
      <c r="B245" s="40"/>
      <c r="C245" s="41"/>
      <c r="D245" s="249" t="s">
        <v>129</v>
      </c>
      <c r="E245" s="41"/>
      <c r="F245" s="250" t="s">
        <v>275</v>
      </c>
      <c r="G245" s="41"/>
      <c r="H245" s="41"/>
      <c r="I245" s="145"/>
      <c r="J245" s="41"/>
      <c r="K245" s="41"/>
      <c r="L245" s="45"/>
      <c r="M245" s="251"/>
      <c r="N245" s="252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129</v>
      </c>
      <c r="AU245" s="18" t="s">
        <v>84</v>
      </c>
    </row>
    <row r="246" s="2" customFormat="1">
      <c r="A246" s="39"/>
      <c r="B246" s="40"/>
      <c r="C246" s="41"/>
      <c r="D246" s="249" t="s">
        <v>155</v>
      </c>
      <c r="E246" s="41"/>
      <c r="F246" s="285" t="s">
        <v>260</v>
      </c>
      <c r="G246" s="41"/>
      <c r="H246" s="41"/>
      <c r="I246" s="145"/>
      <c r="J246" s="41"/>
      <c r="K246" s="41"/>
      <c r="L246" s="45"/>
      <c r="M246" s="251"/>
      <c r="N246" s="252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155</v>
      </c>
      <c r="AU246" s="18" t="s">
        <v>84</v>
      </c>
    </row>
    <row r="247" s="2" customFormat="1" ht="44.25" customHeight="1">
      <c r="A247" s="39"/>
      <c r="B247" s="40"/>
      <c r="C247" s="236" t="s">
        <v>206</v>
      </c>
      <c r="D247" s="236" t="s">
        <v>123</v>
      </c>
      <c r="E247" s="237" t="s">
        <v>276</v>
      </c>
      <c r="F247" s="238" t="s">
        <v>277</v>
      </c>
      <c r="G247" s="239" t="s">
        <v>273</v>
      </c>
      <c r="H247" s="240">
        <v>7</v>
      </c>
      <c r="I247" s="241"/>
      <c r="J247" s="242">
        <f>ROUND(I247*H247,2)</f>
        <v>0</v>
      </c>
      <c r="K247" s="238" t="s">
        <v>1</v>
      </c>
      <c r="L247" s="45"/>
      <c r="M247" s="243" t="s">
        <v>1</v>
      </c>
      <c r="N247" s="244" t="s">
        <v>40</v>
      </c>
      <c r="O247" s="92"/>
      <c r="P247" s="245">
        <f>O247*H247</f>
        <v>0</v>
      </c>
      <c r="Q247" s="245">
        <v>0</v>
      </c>
      <c r="R247" s="245">
        <f>Q247*H247</f>
        <v>0</v>
      </c>
      <c r="S247" s="245">
        <v>0</v>
      </c>
      <c r="T247" s="24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7" t="s">
        <v>182</v>
      </c>
      <c r="AT247" s="247" t="s">
        <v>123</v>
      </c>
      <c r="AU247" s="247" t="s">
        <v>84</v>
      </c>
      <c r="AY247" s="18" t="s">
        <v>120</v>
      </c>
      <c r="BE247" s="248">
        <f>IF(N247="základní",J247,0)</f>
        <v>0</v>
      </c>
      <c r="BF247" s="248">
        <f>IF(N247="snížená",J247,0)</f>
        <v>0</v>
      </c>
      <c r="BG247" s="248">
        <f>IF(N247="zákl. přenesená",J247,0)</f>
        <v>0</v>
      </c>
      <c r="BH247" s="248">
        <f>IF(N247="sníž. přenesená",J247,0)</f>
        <v>0</v>
      </c>
      <c r="BI247" s="248">
        <f>IF(N247="nulová",J247,0)</f>
        <v>0</v>
      </c>
      <c r="BJ247" s="18" t="s">
        <v>82</v>
      </c>
      <c r="BK247" s="248">
        <f>ROUND(I247*H247,2)</f>
        <v>0</v>
      </c>
      <c r="BL247" s="18" t="s">
        <v>182</v>
      </c>
      <c r="BM247" s="247" t="s">
        <v>278</v>
      </c>
    </row>
    <row r="248" s="2" customFormat="1">
      <c r="A248" s="39"/>
      <c r="B248" s="40"/>
      <c r="C248" s="41"/>
      <c r="D248" s="249" t="s">
        <v>129</v>
      </c>
      <c r="E248" s="41"/>
      <c r="F248" s="250" t="s">
        <v>279</v>
      </c>
      <c r="G248" s="41"/>
      <c r="H248" s="41"/>
      <c r="I248" s="145"/>
      <c r="J248" s="41"/>
      <c r="K248" s="41"/>
      <c r="L248" s="45"/>
      <c r="M248" s="251"/>
      <c r="N248" s="252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129</v>
      </c>
      <c r="AU248" s="18" t="s">
        <v>84</v>
      </c>
    </row>
    <row r="249" s="2" customFormat="1">
      <c r="A249" s="39"/>
      <c r="B249" s="40"/>
      <c r="C249" s="41"/>
      <c r="D249" s="249" t="s">
        <v>155</v>
      </c>
      <c r="E249" s="41"/>
      <c r="F249" s="285" t="s">
        <v>260</v>
      </c>
      <c r="G249" s="41"/>
      <c r="H249" s="41"/>
      <c r="I249" s="145"/>
      <c r="J249" s="41"/>
      <c r="K249" s="41"/>
      <c r="L249" s="45"/>
      <c r="M249" s="251"/>
      <c r="N249" s="252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155</v>
      </c>
      <c r="AU249" s="18" t="s">
        <v>84</v>
      </c>
    </row>
    <row r="250" s="2" customFormat="1" ht="21.75" customHeight="1">
      <c r="A250" s="39"/>
      <c r="B250" s="40"/>
      <c r="C250" s="236" t="s">
        <v>280</v>
      </c>
      <c r="D250" s="236" t="s">
        <v>123</v>
      </c>
      <c r="E250" s="237" t="s">
        <v>281</v>
      </c>
      <c r="F250" s="238" t="s">
        <v>282</v>
      </c>
      <c r="G250" s="239" t="s">
        <v>273</v>
      </c>
      <c r="H250" s="240">
        <v>14</v>
      </c>
      <c r="I250" s="241"/>
      <c r="J250" s="242">
        <f>ROUND(I250*H250,2)</f>
        <v>0</v>
      </c>
      <c r="K250" s="238" t="s">
        <v>1</v>
      </c>
      <c r="L250" s="45"/>
      <c r="M250" s="243" t="s">
        <v>1</v>
      </c>
      <c r="N250" s="244" t="s">
        <v>40</v>
      </c>
      <c r="O250" s="92"/>
      <c r="P250" s="245">
        <f>O250*H250</f>
        <v>0</v>
      </c>
      <c r="Q250" s="245">
        <v>0</v>
      </c>
      <c r="R250" s="245">
        <f>Q250*H250</f>
        <v>0</v>
      </c>
      <c r="S250" s="245">
        <v>0</v>
      </c>
      <c r="T250" s="24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7" t="s">
        <v>182</v>
      </c>
      <c r="AT250" s="247" t="s">
        <v>123</v>
      </c>
      <c r="AU250" s="247" t="s">
        <v>84</v>
      </c>
      <c r="AY250" s="18" t="s">
        <v>120</v>
      </c>
      <c r="BE250" s="248">
        <f>IF(N250="základní",J250,0)</f>
        <v>0</v>
      </c>
      <c r="BF250" s="248">
        <f>IF(N250="snížená",J250,0)</f>
        <v>0</v>
      </c>
      <c r="BG250" s="248">
        <f>IF(N250="zákl. přenesená",J250,0)</f>
        <v>0</v>
      </c>
      <c r="BH250" s="248">
        <f>IF(N250="sníž. přenesená",J250,0)</f>
        <v>0</v>
      </c>
      <c r="BI250" s="248">
        <f>IF(N250="nulová",J250,0)</f>
        <v>0</v>
      </c>
      <c r="BJ250" s="18" t="s">
        <v>82</v>
      </c>
      <c r="BK250" s="248">
        <f>ROUND(I250*H250,2)</f>
        <v>0</v>
      </c>
      <c r="BL250" s="18" t="s">
        <v>182</v>
      </c>
      <c r="BM250" s="247" t="s">
        <v>283</v>
      </c>
    </row>
    <row r="251" s="2" customFormat="1">
      <c r="A251" s="39"/>
      <c r="B251" s="40"/>
      <c r="C251" s="41"/>
      <c r="D251" s="249" t="s">
        <v>129</v>
      </c>
      <c r="E251" s="41"/>
      <c r="F251" s="250" t="s">
        <v>282</v>
      </c>
      <c r="G251" s="41"/>
      <c r="H251" s="41"/>
      <c r="I251" s="145"/>
      <c r="J251" s="41"/>
      <c r="K251" s="41"/>
      <c r="L251" s="45"/>
      <c r="M251" s="251"/>
      <c r="N251" s="252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129</v>
      </c>
      <c r="AU251" s="18" t="s">
        <v>84</v>
      </c>
    </row>
    <row r="252" s="2" customFormat="1">
      <c r="A252" s="39"/>
      <c r="B252" s="40"/>
      <c r="C252" s="41"/>
      <c r="D252" s="249" t="s">
        <v>155</v>
      </c>
      <c r="E252" s="41"/>
      <c r="F252" s="285" t="s">
        <v>260</v>
      </c>
      <c r="G252" s="41"/>
      <c r="H252" s="41"/>
      <c r="I252" s="145"/>
      <c r="J252" s="41"/>
      <c r="K252" s="41"/>
      <c r="L252" s="45"/>
      <c r="M252" s="251"/>
      <c r="N252" s="252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155</v>
      </c>
      <c r="AU252" s="18" t="s">
        <v>84</v>
      </c>
    </row>
    <row r="253" s="2" customFormat="1" ht="21.75" customHeight="1">
      <c r="A253" s="39"/>
      <c r="B253" s="40"/>
      <c r="C253" s="236" t="s">
        <v>211</v>
      </c>
      <c r="D253" s="236" t="s">
        <v>123</v>
      </c>
      <c r="E253" s="237" t="s">
        <v>284</v>
      </c>
      <c r="F253" s="238" t="s">
        <v>285</v>
      </c>
      <c r="G253" s="239" t="s">
        <v>152</v>
      </c>
      <c r="H253" s="240">
        <v>207.19999999999999</v>
      </c>
      <c r="I253" s="241"/>
      <c r="J253" s="242">
        <f>ROUND(I253*H253,2)</f>
        <v>0</v>
      </c>
      <c r="K253" s="238" t="s">
        <v>1</v>
      </c>
      <c r="L253" s="45"/>
      <c r="M253" s="243" t="s">
        <v>1</v>
      </c>
      <c r="N253" s="244" t="s">
        <v>40</v>
      </c>
      <c r="O253" s="92"/>
      <c r="P253" s="245">
        <f>O253*H253</f>
        <v>0</v>
      </c>
      <c r="Q253" s="245">
        <v>0</v>
      </c>
      <c r="R253" s="245">
        <f>Q253*H253</f>
        <v>0</v>
      </c>
      <c r="S253" s="245">
        <v>0</v>
      </c>
      <c r="T253" s="24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7" t="s">
        <v>182</v>
      </c>
      <c r="AT253" s="247" t="s">
        <v>123</v>
      </c>
      <c r="AU253" s="247" t="s">
        <v>84</v>
      </c>
      <c r="AY253" s="18" t="s">
        <v>120</v>
      </c>
      <c r="BE253" s="248">
        <f>IF(N253="základní",J253,0)</f>
        <v>0</v>
      </c>
      <c r="BF253" s="248">
        <f>IF(N253="snížená",J253,0)</f>
        <v>0</v>
      </c>
      <c r="BG253" s="248">
        <f>IF(N253="zákl. přenesená",J253,0)</f>
        <v>0</v>
      </c>
      <c r="BH253" s="248">
        <f>IF(N253="sníž. přenesená",J253,0)</f>
        <v>0</v>
      </c>
      <c r="BI253" s="248">
        <f>IF(N253="nulová",J253,0)</f>
        <v>0</v>
      </c>
      <c r="BJ253" s="18" t="s">
        <v>82</v>
      </c>
      <c r="BK253" s="248">
        <f>ROUND(I253*H253,2)</f>
        <v>0</v>
      </c>
      <c r="BL253" s="18" t="s">
        <v>182</v>
      </c>
      <c r="BM253" s="247" t="s">
        <v>286</v>
      </c>
    </row>
    <row r="254" s="2" customFormat="1">
      <c r="A254" s="39"/>
      <c r="B254" s="40"/>
      <c r="C254" s="41"/>
      <c r="D254" s="249" t="s">
        <v>129</v>
      </c>
      <c r="E254" s="41"/>
      <c r="F254" s="250" t="s">
        <v>287</v>
      </c>
      <c r="G254" s="41"/>
      <c r="H254" s="41"/>
      <c r="I254" s="145"/>
      <c r="J254" s="41"/>
      <c r="K254" s="41"/>
      <c r="L254" s="45"/>
      <c r="M254" s="251"/>
      <c r="N254" s="252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129</v>
      </c>
      <c r="AU254" s="18" t="s">
        <v>84</v>
      </c>
    </row>
    <row r="255" s="13" customFormat="1">
      <c r="A255" s="13"/>
      <c r="B255" s="253"/>
      <c r="C255" s="254"/>
      <c r="D255" s="249" t="s">
        <v>131</v>
      </c>
      <c r="E255" s="255" t="s">
        <v>1</v>
      </c>
      <c r="F255" s="256" t="s">
        <v>288</v>
      </c>
      <c r="G255" s="254"/>
      <c r="H255" s="255" t="s">
        <v>1</v>
      </c>
      <c r="I255" s="257"/>
      <c r="J255" s="254"/>
      <c r="K255" s="254"/>
      <c r="L255" s="258"/>
      <c r="M255" s="259"/>
      <c r="N255" s="260"/>
      <c r="O255" s="260"/>
      <c r="P255" s="260"/>
      <c r="Q255" s="260"/>
      <c r="R255" s="260"/>
      <c r="S255" s="260"/>
      <c r="T255" s="26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2" t="s">
        <v>131</v>
      </c>
      <c r="AU255" s="262" t="s">
        <v>84</v>
      </c>
      <c r="AV255" s="13" t="s">
        <v>82</v>
      </c>
      <c r="AW255" s="13" t="s">
        <v>32</v>
      </c>
      <c r="AX255" s="13" t="s">
        <v>75</v>
      </c>
      <c r="AY255" s="262" t="s">
        <v>120</v>
      </c>
    </row>
    <row r="256" s="14" customFormat="1">
      <c r="A256" s="14"/>
      <c r="B256" s="263"/>
      <c r="C256" s="264"/>
      <c r="D256" s="249" t="s">
        <v>131</v>
      </c>
      <c r="E256" s="265" t="s">
        <v>1</v>
      </c>
      <c r="F256" s="266" t="s">
        <v>289</v>
      </c>
      <c r="G256" s="264"/>
      <c r="H256" s="267">
        <v>70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3" t="s">
        <v>131</v>
      </c>
      <c r="AU256" s="273" t="s">
        <v>84</v>
      </c>
      <c r="AV256" s="14" t="s">
        <v>84</v>
      </c>
      <c r="AW256" s="14" t="s">
        <v>32</v>
      </c>
      <c r="AX256" s="14" t="s">
        <v>75</v>
      </c>
      <c r="AY256" s="273" t="s">
        <v>120</v>
      </c>
    </row>
    <row r="257" s="14" customFormat="1">
      <c r="A257" s="14"/>
      <c r="B257" s="263"/>
      <c r="C257" s="264"/>
      <c r="D257" s="249" t="s">
        <v>131</v>
      </c>
      <c r="E257" s="265" t="s">
        <v>1</v>
      </c>
      <c r="F257" s="266" t="s">
        <v>290</v>
      </c>
      <c r="G257" s="264"/>
      <c r="H257" s="267">
        <v>70</v>
      </c>
      <c r="I257" s="268"/>
      <c r="J257" s="264"/>
      <c r="K257" s="264"/>
      <c r="L257" s="269"/>
      <c r="M257" s="270"/>
      <c r="N257" s="271"/>
      <c r="O257" s="271"/>
      <c r="P257" s="271"/>
      <c r="Q257" s="271"/>
      <c r="R257" s="271"/>
      <c r="S257" s="271"/>
      <c r="T257" s="27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3" t="s">
        <v>131</v>
      </c>
      <c r="AU257" s="273" t="s">
        <v>84</v>
      </c>
      <c r="AV257" s="14" t="s">
        <v>84</v>
      </c>
      <c r="AW257" s="14" t="s">
        <v>32</v>
      </c>
      <c r="AX257" s="14" t="s">
        <v>75</v>
      </c>
      <c r="AY257" s="273" t="s">
        <v>120</v>
      </c>
    </row>
    <row r="258" s="14" customFormat="1">
      <c r="A258" s="14"/>
      <c r="B258" s="263"/>
      <c r="C258" s="264"/>
      <c r="D258" s="249" t="s">
        <v>131</v>
      </c>
      <c r="E258" s="265" t="s">
        <v>1</v>
      </c>
      <c r="F258" s="266" t="s">
        <v>291</v>
      </c>
      <c r="G258" s="264"/>
      <c r="H258" s="267">
        <v>67.200000000000003</v>
      </c>
      <c r="I258" s="268"/>
      <c r="J258" s="264"/>
      <c r="K258" s="264"/>
      <c r="L258" s="269"/>
      <c r="M258" s="270"/>
      <c r="N258" s="271"/>
      <c r="O258" s="271"/>
      <c r="P258" s="271"/>
      <c r="Q258" s="271"/>
      <c r="R258" s="271"/>
      <c r="S258" s="271"/>
      <c r="T258" s="27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3" t="s">
        <v>131</v>
      </c>
      <c r="AU258" s="273" t="s">
        <v>84</v>
      </c>
      <c r="AV258" s="14" t="s">
        <v>84</v>
      </c>
      <c r="AW258" s="14" t="s">
        <v>32</v>
      </c>
      <c r="AX258" s="14" t="s">
        <v>75</v>
      </c>
      <c r="AY258" s="273" t="s">
        <v>120</v>
      </c>
    </row>
    <row r="259" s="15" customFormat="1">
      <c r="A259" s="15"/>
      <c r="B259" s="274"/>
      <c r="C259" s="275"/>
      <c r="D259" s="249" t="s">
        <v>131</v>
      </c>
      <c r="E259" s="276" t="s">
        <v>1</v>
      </c>
      <c r="F259" s="277" t="s">
        <v>139</v>
      </c>
      <c r="G259" s="275"/>
      <c r="H259" s="278">
        <v>207.19999999999999</v>
      </c>
      <c r="I259" s="279"/>
      <c r="J259" s="275"/>
      <c r="K259" s="275"/>
      <c r="L259" s="280"/>
      <c r="M259" s="281"/>
      <c r="N259" s="282"/>
      <c r="O259" s="282"/>
      <c r="P259" s="282"/>
      <c r="Q259" s="282"/>
      <c r="R259" s="282"/>
      <c r="S259" s="282"/>
      <c r="T259" s="28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4" t="s">
        <v>131</v>
      </c>
      <c r="AU259" s="284" t="s">
        <v>84</v>
      </c>
      <c r="AV259" s="15" t="s">
        <v>128</v>
      </c>
      <c r="AW259" s="15" t="s">
        <v>32</v>
      </c>
      <c r="AX259" s="15" t="s">
        <v>82</v>
      </c>
      <c r="AY259" s="284" t="s">
        <v>120</v>
      </c>
    </row>
    <row r="260" s="2" customFormat="1" ht="21.75" customHeight="1">
      <c r="A260" s="39"/>
      <c r="B260" s="40"/>
      <c r="C260" s="236" t="s">
        <v>292</v>
      </c>
      <c r="D260" s="236" t="s">
        <v>123</v>
      </c>
      <c r="E260" s="237" t="s">
        <v>293</v>
      </c>
      <c r="F260" s="238" t="s">
        <v>294</v>
      </c>
      <c r="G260" s="239" t="s">
        <v>152</v>
      </c>
      <c r="H260" s="240">
        <v>207.19999999999999</v>
      </c>
      <c r="I260" s="241"/>
      <c r="J260" s="242">
        <f>ROUND(I260*H260,2)</f>
        <v>0</v>
      </c>
      <c r="K260" s="238" t="s">
        <v>1</v>
      </c>
      <c r="L260" s="45"/>
      <c r="M260" s="243" t="s">
        <v>1</v>
      </c>
      <c r="N260" s="244" t="s">
        <v>40</v>
      </c>
      <c r="O260" s="92"/>
      <c r="P260" s="245">
        <f>O260*H260</f>
        <v>0</v>
      </c>
      <c r="Q260" s="245">
        <v>0</v>
      </c>
      <c r="R260" s="245">
        <f>Q260*H260</f>
        <v>0</v>
      </c>
      <c r="S260" s="245">
        <v>0</v>
      </c>
      <c r="T260" s="24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7" t="s">
        <v>182</v>
      </c>
      <c r="AT260" s="247" t="s">
        <v>123</v>
      </c>
      <c r="AU260" s="247" t="s">
        <v>84</v>
      </c>
      <c r="AY260" s="18" t="s">
        <v>120</v>
      </c>
      <c r="BE260" s="248">
        <f>IF(N260="základní",J260,0)</f>
        <v>0</v>
      </c>
      <c r="BF260" s="248">
        <f>IF(N260="snížená",J260,0)</f>
        <v>0</v>
      </c>
      <c r="BG260" s="248">
        <f>IF(N260="zákl. přenesená",J260,0)</f>
        <v>0</v>
      </c>
      <c r="BH260" s="248">
        <f>IF(N260="sníž. přenesená",J260,0)</f>
        <v>0</v>
      </c>
      <c r="BI260" s="248">
        <f>IF(N260="nulová",J260,0)</f>
        <v>0</v>
      </c>
      <c r="BJ260" s="18" t="s">
        <v>82</v>
      </c>
      <c r="BK260" s="248">
        <f>ROUND(I260*H260,2)</f>
        <v>0</v>
      </c>
      <c r="BL260" s="18" t="s">
        <v>182</v>
      </c>
      <c r="BM260" s="247" t="s">
        <v>295</v>
      </c>
    </row>
    <row r="261" s="2" customFormat="1">
      <c r="A261" s="39"/>
      <c r="B261" s="40"/>
      <c r="C261" s="41"/>
      <c r="D261" s="249" t="s">
        <v>129</v>
      </c>
      <c r="E261" s="41"/>
      <c r="F261" s="250" t="s">
        <v>296</v>
      </c>
      <c r="G261" s="41"/>
      <c r="H261" s="41"/>
      <c r="I261" s="145"/>
      <c r="J261" s="41"/>
      <c r="K261" s="41"/>
      <c r="L261" s="45"/>
      <c r="M261" s="251"/>
      <c r="N261" s="252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129</v>
      </c>
      <c r="AU261" s="18" t="s">
        <v>84</v>
      </c>
    </row>
    <row r="262" s="13" customFormat="1">
      <c r="A262" s="13"/>
      <c r="B262" s="253"/>
      <c r="C262" s="254"/>
      <c r="D262" s="249" t="s">
        <v>131</v>
      </c>
      <c r="E262" s="255" t="s">
        <v>1</v>
      </c>
      <c r="F262" s="256" t="s">
        <v>288</v>
      </c>
      <c r="G262" s="254"/>
      <c r="H262" s="255" t="s">
        <v>1</v>
      </c>
      <c r="I262" s="257"/>
      <c r="J262" s="254"/>
      <c r="K262" s="254"/>
      <c r="L262" s="258"/>
      <c r="M262" s="259"/>
      <c r="N262" s="260"/>
      <c r="O262" s="260"/>
      <c r="P262" s="260"/>
      <c r="Q262" s="260"/>
      <c r="R262" s="260"/>
      <c r="S262" s="260"/>
      <c r="T262" s="26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2" t="s">
        <v>131</v>
      </c>
      <c r="AU262" s="262" t="s">
        <v>84</v>
      </c>
      <c r="AV262" s="13" t="s">
        <v>82</v>
      </c>
      <c r="AW262" s="13" t="s">
        <v>32</v>
      </c>
      <c r="AX262" s="13" t="s">
        <v>75</v>
      </c>
      <c r="AY262" s="262" t="s">
        <v>120</v>
      </c>
    </row>
    <row r="263" s="14" customFormat="1">
      <c r="A263" s="14"/>
      <c r="B263" s="263"/>
      <c r="C263" s="264"/>
      <c r="D263" s="249" t="s">
        <v>131</v>
      </c>
      <c r="E263" s="265" t="s">
        <v>1</v>
      </c>
      <c r="F263" s="266" t="s">
        <v>289</v>
      </c>
      <c r="G263" s="264"/>
      <c r="H263" s="267">
        <v>70</v>
      </c>
      <c r="I263" s="268"/>
      <c r="J263" s="264"/>
      <c r="K263" s="264"/>
      <c r="L263" s="269"/>
      <c r="M263" s="270"/>
      <c r="N263" s="271"/>
      <c r="O263" s="271"/>
      <c r="P263" s="271"/>
      <c r="Q263" s="271"/>
      <c r="R263" s="271"/>
      <c r="S263" s="271"/>
      <c r="T263" s="27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3" t="s">
        <v>131</v>
      </c>
      <c r="AU263" s="273" t="s">
        <v>84</v>
      </c>
      <c r="AV263" s="14" t="s">
        <v>84</v>
      </c>
      <c r="AW263" s="14" t="s">
        <v>32</v>
      </c>
      <c r="AX263" s="14" t="s">
        <v>75</v>
      </c>
      <c r="AY263" s="273" t="s">
        <v>120</v>
      </c>
    </row>
    <row r="264" s="14" customFormat="1">
      <c r="A264" s="14"/>
      <c r="B264" s="263"/>
      <c r="C264" s="264"/>
      <c r="D264" s="249" t="s">
        <v>131</v>
      </c>
      <c r="E264" s="265" t="s">
        <v>1</v>
      </c>
      <c r="F264" s="266" t="s">
        <v>290</v>
      </c>
      <c r="G264" s="264"/>
      <c r="H264" s="267">
        <v>70</v>
      </c>
      <c r="I264" s="268"/>
      <c r="J264" s="264"/>
      <c r="K264" s="264"/>
      <c r="L264" s="269"/>
      <c r="M264" s="270"/>
      <c r="N264" s="271"/>
      <c r="O264" s="271"/>
      <c r="P264" s="271"/>
      <c r="Q264" s="271"/>
      <c r="R264" s="271"/>
      <c r="S264" s="271"/>
      <c r="T264" s="27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3" t="s">
        <v>131</v>
      </c>
      <c r="AU264" s="273" t="s">
        <v>84</v>
      </c>
      <c r="AV264" s="14" t="s">
        <v>84</v>
      </c>
      <c r="AW264" s="14" t="s">
        <v>32</v>
      </c>
      <c r="AX264" s="14" t="s">
        <v>75</v>
      </c>
      <c r="AY264" s="273" t="s">
        <v>120</v>
      </c>
    </row>
    <row r="265" s="14" customFormat="1">
      <c r="A265" s="14"/>
      <c r="B265" s="263"/>
      <c r="C265" s="264"/>
      <c r="D265" s="249" t="s">
        <v>131</v>
      </c>
      <c r="E265" s="265" t="s">
        <v>1</v>
      </c>
      <c r="F265" s="266" t="s">
        <v>291</v>
      </c>
      <c r="G265" s="264"/>
      <c r="H265" s="267">
        <v>67.200000000000003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3" t="s">
        <v>131</v>
      </c>
      <c r="AU265" s="273" t="s">
        <v>84</v>
      </c>
      <c r="AV265" s="14" t="s">
        <v>84</v>
      </c>
      <c r="AW265" s="14" t="s">
        <v>32</v>
      </c>
      <c r="AX265" s="14" t="s">
        <v>75</v>
      </c>
      <c r="AY265" s="273" t="s">
        <v>120</v>
      </c>
    </row>
    <row r="266" s="15" customFormat="1">
      <c r="A266" s="15"/>
      <c r="B266" s="274"/>
      <c r="C266" s="275"/>
      <c r="D266" s="249" t="s">
        <v>131</v>
      </c>
      <c r="E266" s="276" t="s">
        <v>1</v>
      </c>
      <c r="F266" s="277" t="s">
        <v>139</v>
      </c>
      <c r="G266" s="275"/>
      <c r="H266" s="278">
        <v>207.19999999999999</v>
      </c>
      <c r="I266" s="279"/>
      <c r="J266" s="275"/>
      <c r="K266" s="275"/>
      <c r="L266" s="280"/>
      <c r="M266" s="281"/>
      <c r="N266" s="282"/>
      <c r="O266" s="282"/>
      <c r="P266" s="282"/>
      <c r="Q266" s="282"/>
      <c r="R266" s="282"/>
      <c r="S266" s="282"/>
      <c r="T266" s="28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4" t="s">
        <v>131</v>
      </c>
      <c r="AU266" s="284" t="s">
        <v>84</v>
      </c>
      <c r="AV266" s="15" t="s">
        <v>128</v>
      </c>
      <c r="AW266" s="15" t="s">
        <v>32</v>
      </c>
      <c r="AX266" s="15" t="s">
        <v>82</v>
      </c>
      <c r="AY266" s="284" t="s">
        <v>120</v>
      </c>
    </row>
    <row r="267" s="2" customFormat="1" ht="21.75" customHeight="1">
      <c r="A267" s="39"/>
      <c r="B267" s="40"/>
      <c r="C267" s="236" t="s">
        <v>221</v>
      </c>
      <c r="D267" s="236" t="s">
        <v>123</v>
      </c>
      <c r="E267" s="237" t="s">
        <v>297</v>
      </c>
      <c r="F267" s="238" t="s">
        <v>298</v>
      </c>
      <c r="G267" s="239" t="s">
        <v>265</v>
      </c>
      <c r="H267" s="297"/>
      <c r="I267" s="241"/>
      <c r="J267" s="242">
        <f>ROUND(I267*H267,2)</f>
        <v>0</v>
      </c>
      <c r="K267" s="238" t="s">
        <v>127</v>
      </c>
      <c r="L267" s="45"/>
      <c r="M267" s="243" t="s">
        <v>1</v>
      </c>
      <c r="N267" s="244" t="s">
        <v>40</v>
      </c>
      <c r="O267" s="92"/>
      <c r="P267" s="245">
        <f>O267*H267</f>
        <v>0</v>
      </c>
      <c r="Q267" s="245">
        <v>0</v>
      </c>
      <c r="R267" s="245">
        <f>Q267*H267</f>
        <v>0</v>
      </c>
      <c r="S267" s="245">
        <v>0</v>
      </c>
      <c r="T267" s="24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7" t="s">
        <v>182</v>
      </c>
      <c r="AT267" s="247" t="s">
        <v>123</v>
      </c>
      <c r="AU267" s="247" t="s">
        <v>84</v>
      </c>
      <c r="AY267" s="18" t="s">
        <v>120</v>
      </c>
      <c r="BE267" s="248">
        <f>IF(N267="základní",J267,0)</f>
        <v>0</v>
      </c>
      <c r="BF267" s="248">
        <f>IF(N267="snížená",J267,0)</f>
        <v>0</v>
      </c>
      <c r="BG267" s="248">
        <f>IF(N267="zákl. přenesená",J267,0)</f>
        <v>0</v>
      </c>
      <c r="BH267" s="248">
        <f>IF(N267="sníž. přenesená",J267,0)</f>
        <v>0</v>
      </c>
      <c r="BI267" s="248">
        <f>IF(N267="nulová",J267,0)</f>
        <v>0</v>
      </c>
      <c r="BJ267" s="18" t="s">
        <v>82</v>
      </c>
      <c r="BK267" s="248">
        <f>ROUND(I267*H267,2)</f>
        <v>0</v>
      </c>
      <c r="BL267" s="18" t="s">
        <v>182</v>
      </c>
      <c r="BM267" s="247" t="s">
        <v>299</v>
      </c>
    </row>
    <row r="268" s="2" customFormat="1">
      <c r="A268" s="39"/>
      <c r="B268" s="40"/>
      <c r="C268" s="41"/>
      <c r="D268" s="249" t="s">
        <v>129</v>
      </c>
      <c r="E268" s="41"/>
      <c r="F268" s="250" t="s">
        <v>300</v>
      </c>
      <c r="G268" s="41"/>
      <c r="H268" s="41"/>
      <c r="I268" s="145"/>
      <c r="J268" s="41"/>
      <c r="K268" s="41"/>
      <c r="L268" s="45"/>
      <c r="M268" s="251"/>
      <c r="N268" s="252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129</v>
      </c>
      <c r="AU268" s="18" t="s">
        <v>84</v>
      </c>
    </row>
    <row r="269" s="12" customFormat="1" ht="22.8" customHeight="1">
      <c r="A269" s="12"/>
      <c r="B269" s="220"/>
      <c r="C269" s="221"/>
      <c r="D269" s="222" t="s">
        <v>74</v>
      </c>
      <c r="E269" s="234" t="s">
        <v>301</v>
      </c>
      <c r="F269" s="234" t="s">
        <v>302</v>
      </c>
      <c r="G269" s="221"/>
      <c r="H269" s="221"/>
      <c r="I269" s="224"/>
      <c r="J269" s="235">
        <f>BK269</f>
        <v>0</v>
      </c>
      <c r="K269" s="221"/>
      <c r="L269" s="226"/>
      <c r="M269" s="227"/>
      <c r="N269" s="228"/>
      <c r="O269" s="228"/>
      <c r="P269" s="229">
        <f>SUM(P270:P299)</f>
        <v>0</v>
      </c>
      <c r="Q269" s="228"/>
      <c r="R269" s="229">
        <f>SUM(R270:R299)</f>
        <v>0.00038720000000000003</v>
      </c>
      <c r="S269" s="228"/>
      <c r="T269" s="230">
        <f>SUM(T270:T299)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31" t="s">
        <v>84</v>
      </c>
      <c r="AT269" s="232" t="s">
        <v>74</v>
      </c>
      <c r="AU269" s="232" t="s">
        <v>82</v>
      </c>
      <c r="AY269" s="231" t="s">
        <v>120</v>
      </c>
      <c r="BK269" s="233">
        <f>SUM(BK270:BK299)</f>
        <v>0</v>
      </c>
    </row>
    <row r="270" s="2" customFormat="1" ht="21.75" customHeight="1">
      <c r="A270" s="39"/>
      <c r="B270" s="40"/>
      <c r="C270" s="236" t="s">
        <v>303</v>
      </c>
      <c r="D270" s="236" t="s">
        <v>123</v>
      </c>
      <c r="E270" s="237" t="s">
        <v>304</v>
      </c>
      <c r="F270" s="238" t="s">
        <v>305</v>
      </c>
      <c r="G270" s="239" t="s">
        <v>126</v>
      </c>
      <c r="H270" s="240">
        <v>38.719999999999999</v>
      </c>
      <c r="I270" s="241"/>
      <c r="J270" s="242">
        <f>ROUND(I270*H270,2)</f>
        <v>0</v>
      </c>
      <c r="K270" s="238" t="s">
        <v>127</v>
      </c>
      <c r="L270" s="45"/>
      <c r="M270" s="243" t="s">
        <v>1</v>
      </c>
      <c r="N270" s="244" t="s">
        <v>40</v>
      </c>
      <c r="O270" s="92"/>
      <c r="P270" s="245">
        <f>O270*H270</f>
        <v>0</v>
      </c>
      <c r="Q270" s="245">
        <v>0</v>
      </c>
      <c r="R270" s="245">
        <f>Q270*H270</f>
        <v>0</v>
      </c>
      <c r="S270" s="245">
        <v>0</v>
      </c>
      <c r="T270" s="24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7" t="s">
        <v>182</v>
      </c>
      <c r="AT270" s="247" t="s">
        <v>123</v>
      </c>
      <c r="AU270" s="247" t="s">
        <v>84</v>
      </c>
      <c r="AY270" s="18" t="s">
        <v>120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8" t="s">
        <v>82</v>
      </c>
      <c r="BK270" s="248">
        <f>ROUND(I270*H270,2)</f>
        <v>0</v>
      </c>
      <c r="BL270" s="18" t="s">
        <v>182</v>
      </c>
      <c r="BM270" s="247" t="s">
        <v>306</v>
      </c>
    </row>
    <row r="271" s="2" customFormat="1">
      <c r="A271" s="39"/>
      <c r="B271" s="40"/>
      <c r="C271" s="41"/>
      <c r="D271" s="249" t="s">
        <v>129</v>
      </c>
      <c r="E271" s="41"/>
      <c r="F271" s="250" t="s">
        <v>307</v>
      </c>
      <c r="G271" s="41"/>
      <c r="H271" s="41"/>
      <c r="I271" s="145"/>
      <c r="J271" s="41"/>
      <c r="K271" s="41"/>
      <c r="L271" s="45"/>
      <c r="M271" s="251"/>
      <c r="N271" s="252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129</v>
      </c>
      <c r="AU271" s="18" t="s">
        <v>84</v>
      </c>
    </row>
    <row r="272" s="13" customFormat="1">
      <c r="A272" s="13"/>
      <c r="B272" s="253"/>
      <c r="C272" s="254"/>
      <c r="D272" s="249" t="s">
        <v>131</v>
      </c>
      <c r="E272" s="255" t="s">
        <v>1</v>
      </c>
      <c r="F272" s="256" t="s">
        <v>132</v>
      </c>
      <c r="G272" s="254"/>
      <c r="H272" s="255" t="s">
        <v>1</v>
      </c>
      <c r="I272" s="257"/>
      <c r="J272" s="254"/>
      <c r="K272" s="254"/>
      <c r="L272" s="258"/>
      <c r="M272" s="259"/>
      <c r="N272" s="260"/>
      <c r="O272" s="260"/>
      <c r="P272" s="260"/>
      <c r="Q272" s="260"/>
      <c r="R272" s="260"/>
      <c r="S272" s="260"/>
      <c r="T272" s="26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2" t="s">
        <v>131</v>
      </c>
      <c r="AU272" s="262" t="s">
        <v>84</v>
      </c>
      <c r="AV272" s="13" t="s">
        <v>82</v>
      </c>
      <c r="AW272" s="13" t="s">
        <v>32</v>
      </c>
      <c r="AX272" s="13" t="s">
        <v>75</v>
      </c>
      <c r="AY272" s="262" t="s">
        <v>120</v>
      </c>
    </row>
    <row r="273" s="13" customFormat="1">
      <c r="A273" s="13"/>
      <c r="B273" s="253"/>
      <c r="C273" s="254"/>
      <c r="D273" s="249" t="s">
        <v>131</v>
      </c>
      <c r="E273" s="255" t="s">
        <v>1</v>
      </c>
      <c r="F273" s="256" t="s">
        <v>133</v>
      </c>
      <c r="G273" s="254"/>
      <c r="H273" s="255" t="s">
        <v>1</v>
      </c>
      <c r="I273" s="257"/>
      <c r="J273" s="254"/>
      <c r="K273" s="254"/>
      <c r="L273" s="258"/>
      <c r="M273" s="259"/>
      <c r="N273" s="260"/>
      <c r="O273" s="260"/>
      <c r="P273" s="260"/>
      <c r="Q273" s="260"/>
      <c r="R273" s="260"/>
      <c r="S273" s="260"/>
      <c r="T273" s="26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2" t="s">
        <v>131</v>
      </c>
      <c r="AU273" s="262" t="s">
        <v>84</v>
      </c>
      <c r="AV273" s="13" t="s">
        <v>82</v>
      </c>
      <c r="AW273" s="13" t="s">
        <v>32</v>
      </c>
      <c r="AX273" s="13" t="s">
        <v>75</v>
      </c>
      <c r="AY273" s="262" t="s">
        <v>120</v>
      </c>
    </row>
    <row r="274" s="14" customFormat="1">
      <c r="A274" s="14"/>
      <c r="B274" s="263"/>
      <c r="C274" s="264"/>
      <c r="D274" s="249" t="s">
        <v>131</v>
      </c>
      <c r="E274" s="265" t="s">
        <v>1</v>
      </c>
      <c r="F274" s="266" t="s">
        <v>134</v>
      </c>
      <c r="G274" s="264"/>
      <c r="H274" s="267">
        <v>11.199999999999999</v>
      </c>
      <c r="I274" s="268"/>
      <c r="J274" s="264"/>
      <c r="K274" s="264"/>
      <c r="L274" s="269"/>
      <c r="M274" s="270"/>
      <c r="N274" s="271"/>
      <c r="O274" s="271"/>
      <c r="P274" s="271"/>
      <c r="Q274" s="271"/>
      <c r="R274" s="271"/>
      <c r="S274" s="271"/>
      <c r="T274" s="27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3" t="s">
        <v>131</v>
      </c>
      <c r="AU274" s="273" t="s">
        <v>84</v>
      </c>
      <c r="AV274" s="14" t="s">
        <v>84</v>
      </c>
      <c r="AW274" s="14" t="s">
        <v>32</v>
      </c>
      <c r="AX274" s="14" t="s">
        <v>75</v>
      </c>
      <c r="AY274" s="273" t="s">
        <v>120</v>
      </c>
    </row>
    <row r="275" s="13" customFormat="1">
      <c r="A275" s="13"/>
      <c r="B275" s="253"/>
      <c r="C275" s="254"/>
      <c r="D275" s="249" t="s">
        <v>131</v>
      </c>
      <c r="E275" s="255" t="s">
        <v>1</v>
      </c>
      <c r="F275" s="256" t="s">
        <v>135</v>
      </c>
      <c r="G275" s="254"/>
      <c r="H275" s="255" t="s">
        <v>1</v>
      </c>
      <c r="I275" s="257"/>
      <c r="J275" s="254"/>
      <c r="K275" s="254"/>
      <c r="L275" s="258"/>
      <c r="M275" s="259"/>
      <c r="N275" s="260"/>
      <c r="O275" s="260"/>
      <c r="P275" s="260"/>
      <c r="Q275" s="260"/>
      <c r="R275" s="260"/>
      <c r="S275" s="260"/>
      <c r="T275" s="26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2" t="s">
        <v>131</v>
      </c>
      <c r="AU275" s="262" t="s">
        <v>84</v>
      </c>
      <c r="AV275" s="13" t="s">
        <v>82</v>
      </c>
      <c r="AW275" s="13" t="s">
        <v>32</v>
      </c>
      <c r="AX275" s="13" t="s">
        <v>75</v>
      </c>
      <c r="AY275" s="262" t="s">
        <v>120</v>
      </c>
    </row>
    <row r="276" s="14" customFormat="1">
      <c r="A276" s="14"/>
      <c r="B276" s="263"/>
      <c r="C276" s="264"/>
      <c r="D276" s="249" t="s">
        <v>131</v>
      </c>
      <c r="E276" s="265" t="s">
        <v>1</v>
      </c>
      <c r="F276" s="266" t="s">
        <v>308</v>
      </c>
      <c r="G276" s="264"/>
      <c r="H276" s="267">
        <v>17.52</v>
      </c>
      <c r="I276" s="268"/>
      <c r="J276" s="264"/>
      <c r="K276" s="264"/>
      <c r="L276" s="269"/>
      <c r="M276" s="270"/>
      <c r="N276" s="271"/>
      <c r="O276" s="271"/>
      <c r="P276" s="271"/>
      <c r="Q276" s="271"/>
      <c r="R276" s="271"/>
      <c r="S276" s="271"/>
      <c r="T276" s="27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3" t="s">
        <v>131</v>
      </c>
      <c r="AU276" s="273" t="s">
        <v>84</v>
      </c>
      <c r="AV276" s="14" t="s">
        <v>84</v>
      </c>
      <c r="AW276" s="14" t="s">
        <v>32</v>
      </c>
      <c r="AX276" s="14" t="s">
        <v>75</v>
      </c>
      <c r="AY276" s="273" t="s">
        <v>120</v>
      </c>
    </row>
    <row r="277" s="13" customFormat="1">
      <c r="A277" s="13"/>
      <c r="B277" s="253"/>
      <c r="C277" s="254"/>
      <c r="D277" s="249" t="s">
        <v>131</v>
      </c>
      <c r="E277" s="255" t="s">
        <v>1</v>
      </c>
      <c r="F277" s="256" t="s">
        <v>137</v>
      </c>
      <c r="G277" s="254"/>
      <c r="H277" s="255" t="s">
        <v>1</v>
      </c>
      <c r="I277" s="257"/>
      <c r="J277" s="254"/>
      <c r="K277" s="254"/>
      <c r="L277" s="258"/>
      <c r="M277" s="259"/>
      <c r="N277" s="260"/>
      <c r="O277" s="260"/>
      <c r="P277" s="260"/>
      <c r="Q277" s="260"/>
      <c r="R277" s="260"/>
      <c r="S277" s="260"/>
      <c r="T277" s="26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2" t="s">
        <v>131</v>
      </c>
      <c r="AU277" s="262" t="s">
        <v>84</v>
      </c>
      <c r="AV277" s="13" t="s">
        <v>82</v>
      </c>
      <c r="AW277" s="13" t="s">
        <v>32</v>
      </c>
      <c r="AX277" s="13" t="s">
        <v>75</v>
      </c>
      <c r="AY277" s="262" t="s">
        <v>120</v>
      </c>
    </row>
    <row r="278" s="14" customFormat="1">
      <c r="A278" s="14"/>
      <c r="B278" s="263"/>
      <c r="C278" s="264"/>
      <c r="D278" s="249" t="s">
        <v>131</v>
      </c>
      <c r="E278" s="265" t="s">
        <v>1</v>
      </c>
      <c r="F278" s="266" t="s">
        <v>138</v>
      </c>
      <c r="G278" s="264"/>
      <c r="H278" s="267">
        <v>10</v>
      </c>
      <c r="I278" s="268"/>
      <c r="J278" s="264"/>
      <c r="K278" s="264"/>
      <c r="L278" s="269"/>
      <c r="M278" s="270"/>
      <c r="N278" s="271"/>
      <c r="O278" s="271"/>
      <c r="P278" s="271"/>
      <c r="Q278" s="271"/>
      <c r="R278" s="271"/>
      <c r="S278" s="271"/>
      <c r="T278" s="27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3" t="s">
        <v>131</v>
      </c>
      <c r="AU278" s="273" t="s">
        <v>84</v>
      </c>
      <c r="AV278" s="14" t="s">
        <v>84</v>
      </c>
      <c r="AW278" s="14" t="s">
        <v>32</v>
      </c>
      <c r="AX278" s="14" t="s">
        <v>75</v>
      </c>
      <c r="AY278" s="273" t="s">
        <v>120</v>
      </c>
    </row>
    <row r="279" s="15" customFormat="1">
      <c r="A279" s="15"/>
      <c r="B279" s="274"/>
      <c r="C279" s="275"/>
      <c r="D279" s="249" t="s">
        <v>131</v>
      </c>
      <c r="E279" s="276" t="s">
        <v>1</v>
      </c>
      <c r="F279" s="277" t="s">
        <v>139</v>
      </c>
      <c r="G279" s="275"/>
      <c r="H279" s="278">
        <v>38.719999999999999</v>
      </c>
      <c r="I279" s="279"/>
      <c r="J279" s="275"/>
      <c r="K279" s="275"/>
      <c r="L279" s="280"/>
      <c r="M279" s="281"/>
      <c r="N279" s="282"/>
      <c r="O279" s="282"/>
      <c r="P279" s="282"/>
      <c r="Q279" s="282"/>
      <c r="R279" s="282"/>
      <c r="S279" s="282"/>
      <c r="T279" s="28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4" t="s">
        <v>131</v>
      </c>
      <c r="AU279" s="284" t="s">
        <v>84</v>
      </c>
      <c r="AV279" s="15" t="s">
        <v>128</v>
      </c>
      <c r="AW279" s="15" t="s">
        <v>32</v>
      </c>
      <c r="AX279" s="15" t="s">
        <v>82</v>
      </c>
      <c r="AY279" s="284" t="s">
        <v>120</v>
      </c>
    </row>
    <row r="280" s="2" customFormat="1" ht="21.75" customHeight="1">
      <c r="A280" s="39"/>
      <c r="B280" s="40"/>
      <c r="C280" s="236" t="s">
        <v>230</v>
      </c>
      <c r="D280" s="236" t="s">
        <v>123</v>
      </c>
      <c r="E280" s="237" t="s">
        <v>309</v>
      </c>
      <c r="F280" s="238" t="s">
        <v>310</v>
      </c>
      <c r="G280" s="239" t="s">
        <v>126</v>
      </c>
      <c r="H280" s="240">
        <v>38.719999999999999</v>
      </c>
      <c r="I280" s="241"/>
      <c r="J280" s="242">
        <f>ROUND(I280*H280,2)</f>
        <v>0</v>
      </c>
      <c r="K280" s="238" t="s">
        <v>127</v>
      </c>
      <c r="L280" s="45"/>
      <c r="M280" s="243" t="s">
        <v>1</v>
      </c>
      <c r="N280" s="244" t="s">
        <v>40</v>
      </c>
      <c r="O280" s="92"/>
      <c r="P280" s="245">
        <f>O280*H280</f>
        <v>0</v>
      </c>
      <c r="Q280" s="245">
        <v>0</v>
      </c>
      <c r="R280" s="245">
        <f>Q280*H280</f>
        <v>0</v>
      </c>
      <c r="S280" s="245">
        <v>0</v>
      </c>
      <c r="T280" s="24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7" t="s">
        <v>182</v>
      </c>
      <c r="AT280" s="247" t="s">
        <v>123</v>
      </c>
      <c r="AU280" s="247" t="s">
        <v>84</v>
      </c>
      <c r="AY280" s="18" t="s">
        <v>120</v>
      </c>
      <c r="BE280" s="248">
        <f>IF(N280="základní",J280,0)</f>
        <v>0</v>
      </c>
      <c r="BF280" s="248">
        <f>IF(N280="snížená",J280,0)</f>
        <v>0</v>
      </c>
      <c r="BG280" s="248">
        <f>IF(N280="zákl. přenesená",J280,0)</f>
        <v>0</v>
      </c>
      <c r="BH280" s="248">
        <f>IF(N280="sníž. přenesená",J280,0)</f>
        <v>0</v>
      </c>
      <c r="BI280" s="248">
        <f>IF(N280="nulová",J280,0)</f>
        <v>0</v>
      </c>
      <c r="BJ280" s="18" t="s">
        <v>82</v>
      </c>
      <c r="BK280" s="248">
        <f>ROUND(I280*H280,2)</f>
        <v>0</v>
      </c>
      <c r="BL280" s="18" t="s">
        <v>182</v>
      </c>
      <c r="BM280" s="247" t="s">
        <v>311</v>
      </c>
    </row>
    <row r="281" s="2" customFormat="1">
      <c r="A281" s="39"/>
      <c r="B281" s="40"/>
      <c r="C281" s="41"/>
      <c r="D281" s="249" t="s">
        <v>129</v>
      </c>
      <c r="E281" s="41"/>
      <c r="F281" s="250" t="s">
        <v>312</v>
      </c>
      <c r="G281" s="41"/>
      <c r="H281" s="41"/>
      <c r="I281" s="145"/>
      <c r="J281" s="41"/>
      <c r="K281" s="41"/>
      <c r="L281" s="45"/>
      <c r="M281" s="251"/>
      <c r="N281" s="252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129</v>
      </c>
      <c r="AU281" s="18" t="s">
        <v>84</v>
      </c>
    </row>
    <row r="282" s="13" customFormat="1">
      <c r="A282" s="13"/>
      <c r="B282" s="253"/>
      <c r="C282" s="254"/>
      <c r="D282" s="249" t="s">
        <v>131</v>
      </c>
      <c r="E282" s="255" t="s">
        <v>1</v>
      </c>
      <c r="F282" s="256" t="s">
        <v>132</v>
      </c>
      <c r="G282" s="254"/>
      <c r="H282" s="255" t="s">
        <v>1</v>
      </c>
      <c r="I282" s="257"/>
      <c r="J282" s="254"/>
      <c r="K282" s="254"/>
      <c r="L282" s="258"/>
      <c r="M282" s="259"/>
      <c r="N282" s="260"/>
      <c r="O282" s="260"/>
      <c r="P282" s="260"/>
      <c r="Q282" s="260"/>
      <c r="R282" s="260"/>
      <c r="S282" s="260"/>
      <c r="T282" s="26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2" t="s">
        <v>131</v>
      </c>
      <c r="AU282" s="262" t="s">
        <v>84</v>
      </c>
      <c r="AV282" s="13" t="s">
        <v>82</v>
      </c>
      <c r="AW282" s="13" t="s">
        <v>32</v>
      </c>
      <c r="AX282" s="13" t="s">
        <v>75</v>
      </c>
      <c r="AY282" s="262" t="s">
        <v>120</v>
      </c>
    </row>
    <row r="283" s="13" customFormat="1">
      <c r="A283" s="13"/>
      <c r="B283" s="253"/>
      <c r="C283" s="254"/>
      <c r="D283" s="249" t="s">
        <v>131</v>
      </c>
      <c r="E283" s="255" t="s">
        <v>1</v>
      </c>
      <c r="F283" s="256" t="s">
        <v>133</v>
      </c>
      <c r="G283" s="254"/>
      <c r="H283" s="255" t="s">
        <v>1</v>
      </c>
      <c r="I283" s="257"/>
      <c r="J283" s="254"/>
      <c r="K283" s="254"/>
      <c r="L283" s="258"/>
      <c r="M283" s="259"/>
      <c r="N283" s="260"/>
      <c r="O283" s="260"/>
      <c r="P283" s="260"/>
      <c r="Q283" s="260"/>
      <c r="R283" s="260"/>
      <c r="S283" s="260"/>
      <c r="T283" s="26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2" t="s">
        <v>131</v>
      </c>
      <c r="AU283" s="262" t="s">
        <v>84</v>
      </c>
      <c r="AV283" s="13" t="s">
        <v>82</v>
      </c>
      <c r="AW283" s="13" t="s">
        <v>32</v>
      </c>
      <c r="AX283" s="13" t="s">
        <v>75</v>
      </c>
      <c r="AY283" s="262" t="s">
        <v>120</v>
      </c>
    </row>
    <row r="284" s="14" customFormat="1">
      <c r="A284" s="14"/>
      <c r="B284" s="263"/>
      <c r="C284" s="264"/>
      <c r="D284" s="249" t="s">
        <v>131</v>
      </c>
      <c r="E284" s="265" t="s">
        <v>1</v>
      </c>
      <c r="F284" s="266" t="s">
        <v>134</v>
      </c>
      <c r="G284" s="264"/>
      <c r="H284" s="267">
        <v>11.199999999999999</v>
      </c>
      <c r="I284" s="268"/>
      <c r="J284" s="264"/>
      <c r="K284" s="264"/>
      <c r="L284" s="269"/>
      <c r="M284" s="270"/>
      <c r="N284" s="271"/>
      <c r="O284" s="271"/>
      <c r="P284" s="271"/>
      <c r="Q284" s="271"/>
      <c r="R284" s="271"/>
      <c r="S284" s="271"/>
      <c r="T284" s="27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3" t="s">
        <v>131</v>
      </c>
      <c r="AU284" s="273" t="s">
        <v>84</v>
      </c>
      <c r="AV284" s="14" t="s">
        <v>84</v>
      </c>
      <c r="AW284" s="14" t="s">
        <v>32</v>
      </c>
      <c r="AX284" s="14" t="s">
        <v>75</v>
      </c>
      <c r="AY284" s="273" t="s">
        <v>120</v>
      </c>
    </row>
    <row r="285" s="13" customFormat="1">
      <c r="A285" s="13"/>
      <c r="B285" s="253"/>
      <c r="C285" s="254"/>
      <c r="D285" s="249" t="s">
        <v>131</v>
      </c>
      <c r="E285" s="255" t="s">
        <v>1</v>
      </c>
      <c r="F285" s="256" t="s">
        <v>135</v>
      </c>
      <c r="G285" s="254"/>
      <c r="H285" s="255" t="s">
        <v>1</v>
      </c>
      <c r="I285" s="257"/>
      <c r="J285" s="254"/>
      <c r="K285" s="254"/>
      <c r="L285" s="258"/>
      <c r="M285" s="259"/>
      <c r="N285" s="260"/>
      <c r="O285" s="260"/>
      <c r="P285" s="260"/>
      <c r="Q285" s="260"/>
      <c r="R285" s="260"/>
      <c r="S285" s="260"/>
      <c r="T285" s="26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2" t="s">
        <v>131</v>
      </c>
      <c r="AU285" s="262" t="s">
        <v>84</v>
      </c>
      <c r="AV285" s="13" t="s">
        <v>82</v>
      </c>
      <c r="AW285" s="13" t="s">
        <v>32</v>
      </c>
      <c r="AX285" s="13" t="s">
        <v>75</v>
      </c>
      <c r="AY285" s="262" t="s">
        <v>120</v>
      </c>
    </row>
    <row r="286" s="14" customFormat="1">
      <c r="A286" s="14"/>
      <c r="B286" s="263"/>
      <c r="C286" s="264"/>
      <c r="D286" s="249" t="s">
        <v>131</v>
      </c>
      <c r="E286" s="265" t="s">
        <v>1</v>
      </c>
      <c r="F286" s="266" t="s">
        <v>308</v>
      </c>
      <c r="G286" s="264"/>
      <c r="H286" s="267">
        <v>17.52</v>
      </c>
      <c r="I286" s="268"/>
      <c r="J286" s="264"/>
      <c r="K286" s="264"/>
      <c r="L286" s="269"/>
      <c r="M286" s="270"/>
      <c r="N286" s="271"/>
      <c r="O286" s="271"/>
      <c r="P286" s="271"/>
      <c r="Q286" s="271"/>
      <c r="R286" s="271"/>
      <c r="S286" s="271"/>
      <c r="T286" s="27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3" t="s">
        <v>131</v>
      </c>
      <c r="AU286" s="273" t="s">
        <v>84</v>
      </c>
      <c r="AV286" s="14" t="s">
        <v>84</v>
      </c>
      <c r="AW286" s="14" t="s">
        <v>32</v>
      </c>
      <c r="AX286" s="14" t="s">
        <v>75</v>
      </c>
      <c r="AY286" s="273" t="s">
        <v>120</v>
      </c>
    </row>
    <row r="287" s="13" customFormat="1">
      <c r="A287" s="13"/>
      <c r="B287" s="253"/>
      <c r="C287" s="254"/>
      <c r="D287" s="249" t="s">
        <v>131</v>
      </c>
      <c r="E287" s="255" t="s">
        <v>1</v>
      </c>
      <c r="F287" s="256" t="s">
        <v>137</v>
      </c>
      <c r="G287" s="254"/>
      <c r="H287" s="255" t="s">
        <v>1</v>
      </c>
      <c r="I287" s="257"/>
      <c r="J287" s="254"/>
      <c r="K287" s="254"/>
      <c r="L287" s="258"/>
      <c r="M287" s="259"/>
      <c r="N287" s="260"/>
      <c r="O287" s="260"/>
      <c r="P287" s="260"/>
      <c r="Q287" s="260"/>
      <c r="R287" s="260"/>
      <c r="S287" s="260"/>
      <c r="T287" s="26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2" t="s">
        <v>131</v>
      </c>
      <c r="AU287" s="262" t="s">
        <v>84</v>
      </c>
      <c r="AV287" s="13" t="s">
        <v>82</v>
      </c>
      <c r="AW287" s="13" t="s">
        <v>32</v>
      </c>
      <c r="AX287" s="13" t="s">
        <v>75</v>
      </c>
      <c r="AY287" s="262" t="s">
        <v>120</v>
      </c>
    </row>
    <row r="288" s="14" customFormat="1">
      <c r="A288" s="14"/>
      <c r="B288" s="263"/>
      <c r="C288" s="264"/>
      <c r="D288" s="249" t="s">
        <v>131</v>
      </c>
      <c r="E288" s="265" t="s">
        <v>1</v>
      </c>
      <c r="F288" s="266" t="s">
        <v>138</v>
      </c>
      <c r="G288" s="264"/>
      <c r="H288" s="267">
        <v>10</v>
      </c>
      <c r="I288" s="268"/>
      <c r="J288" s="264"/>
      <c r="K288" s="264"/>
      <c r="L288" s="269"/>
      <c r="M288" s="270"/>
      <c r="N288" s="271"/>
      <c r="O288" s="271"/>
      <c r="P288" s="271"/>
      <c r="Q288" s="271"/>
      <c r="R288" s="271"/>
      <c r="S288" s="271"/>
      <c r="T288" s="27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3" t="s">
        <v>131</v>
      </c>
      <c r="AU288" s="273" t="s">
        <v>84</v>
      </c>
      <c r="AV288" s="14" t="s">
        <v>84</v>
      </c>
      <c r="AW288" s="14" t="s">
        <v>32</v>
      </c>
      <c r="AX288" s="14" t="s">
        <v>75</v>
      </c>
      <c r="AY288" s="273" t="s">
        <v>120</v>
      </c>
    </row>
    <row r="289" s="15" customFormat="1">
      <c r="A289" s="15"/>
      <c r="B289" s="274"/>
      <c r="C289" s="275"/>
      <c r="D289" s="249" t="s">
        <v>131</v>
      </c>
      <c r="E289" s="276" t="s">
        <v>1</v>
      </c>
      <c r="F289" s="277" t="s">
        <v>139</v>
      </c>
      <c r="G289" s="275"/>
      <c r="H289" s="278">
        <v>38.719999999999999</v>
      </c>
      <c r="I289" s="279"/>
      <c r="J289" s="275"/>
      <c r="K289" s="275"/>
      <c r="L289" s="280"/>
      <c r="M289" s="281"/>
      <c r="N289" s="282"/>
      <c r="O289" s="282"/>
      <c r="P289" s="282"/>
      <c r="Q289" s="282"/>
      <c r="R289" s="282"/>
      <c r="S289" s="282"/>
      <c r="T289" s="28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4" t="s">
        <v>131</v>
      </c>
      <c r="AU289" s="284" t="s">
        <v>84</v>
      </c>
      <c r="AV289" s="15" t="s">
        <v>128</v>
      </c>
      <c r="AW289" s="15" t="s">
        <v>32</v>
      </c>
      <c r="AX289" s="15" t="s">
        <v>82</v>
      </c>
      <c r="AY289" s="284" t="s">
        <v>120</v>
      </c>
    </row>
    <row r="290" s="2" customFormat="1" ht="21.75" customHeight="1">
      <c r="A290" s="39"/>
      <c r="B290" s="40"/>
      <c r="C290" s="236" t="s">
        <v>313</v>
      </c>
      <c r="D290" s="236" t="s">
        <v>123</v>
      </c>
      <c r="E290" s="237" t="s">
        <v>314</v>
      </c>
      <c r="F290" s="238" t="s">
        <v>315</v>
      </c>
      <c r="G290" s="239" t="s">
        <v>126</v>
      </c>
      <c r="H290" s="240">
        <v>38.719999999999999</v>
      </c>
      <c r="I290" s="241"/>
      <c r="J290" s="242">
        <f>ROUND(I290*H290,2)</f>
        <v>0</v>
      </c>
      <c r="K290" s="238" t="s">
        <v>127</v>
      </c>
      <c r="L290" s="45"/>
      <c r="M290" s="243" t="s">
        <v>1</v>
      </c>
      <c r="N290" s="244" t="s">
        <v>40</v>
      </c>
      <c r="O290" s="92"/>
      <c r="P290" s="245">
        <f>O290*H290</f>
        <v>0</v>
      </c>
      <c r="Q290" s="245">
        <v>1.0000000000000001E-05</v>
      </c>
      <c r="R290" s="245">
        <f>Q290*H290</f>
        <v>0.00038720000000000003</v>
      </c>
      <c r="S290" s="245">
        <v>0</v>
      </c>
      <c r="T290" s="24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7" t="s">
        <v>182</v>
      </c>
      <c r="AT290" s="247" t="s">
        <v>123</v>
      </c>
      <c r="AU290" s="247" t="s">
        <v>84</v>
      </c>
      <c r="AY290" s="18" t="s">
        <v>120</v>
      </c>
      <c r="BE290" s="248">
        <f>IF(N290="základní",J290,0)</f>
        <v>0</v>
      </c>
      <c r="BF290" s="248">
        <f>IF(N290="snížená",J290,0)</f>
        <v>0</v>
      </c>
      <c r="BG290" s="248">
        <f>IF(N290="zákl. přenesená",J290,0)</f>
        <v>0</v>
      </c>
      <c r="BH290" s="248">
        <f>IF(N290="sníž. přenesená",J290,0)</f>
        <v>0</v>
      </c>
      <c r="BI290" s="248">
        <f>IF(N290="nulová",J290,0)</f>
        <v>0</v>
      </c>
      <c r="BJ290" s="18" t="s">
        <v>82</v>
      </c>
      <c r="BK290" s="248">
        <f>ROUND(I290*H290,2)</f>
        <v>0</v>
      </c>
      <c r="BL290" s="18" t="s">
        <v>182</v>
      </c>
      <c r="BM290" s="247" t="s">
        <v>316</v>
      </c>
    </row>
    <row r="291" s="2" customFormat="1">
      <c r="A291" s="39"/>
      <c r="B291" s="40"/>
      <c r="C291" s="41"/>
      <c r="D291" s="249" t="s">
        <v>129</v>
      </c>
      <c r="E291" s="41"/>
      <c r="F291" s="250" t="s">
        <v>317</v>
      </c>
      <c r="G291" s="41"/>
      <c r="H291" s="41"/>
      <c r="I291" s="145"/>
      <c r="J291" s="41"/>
      <c r="K291" s="41"/>
      <c r="L291" s="45"/>
      <c r="M291" s="251"/>
      <c r="N291" s="252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129</v>
      </c>
      <c r="AU291" s="18" t="s">
        <v>84</v>
      </c>
    </row>
    <row r="292" s="13" customFormat="1">
      <c r="A292" s="13"/>
      <c r="B292" s="253"/>
      <c r="C292" s="254"/>
      <c r="D292" s="249" t="s">
        <v>131</v>
      </c>
      <c r="E292" s="255" t="s">
        <v>1</v>
      </c>
      <c r="F292" s="256" t="s">
        <v>132</v>
      </c>
      <c r="G292" s="254"/>
      <c r="H292" s="255" t="s">
        <v>1</v>
      </c>
      <c r="I292" s="257"/>
      <c r="J292" s="254"/>
      <c r="K292" s="254"/>
      <c r="L292" s="258"/>
      <c r="M292" s="259"/>
      <c r="N292" s="260"/>
      <c r="O292" s="260"/>
      <c r="P292" s="260"/>
      <c r="Q292" s="260"/>
      <c r="R292" s="260"/>
      <c r="S292" s="260"/>
      <c r="T292" s="26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2" t="s">
        <v>131</v>
      </c>
      <c r="AU292" s="262" t="s">
        <v>84</v>
      </c>
      <c r="AV292" s="13" t="s">
        <v>82</v>
      </c>
      <c r="AW292" s="13" t="s">
        <v>32</v>
      </c>
      <c r="AX292" s="13" t="s">
        <v>75</v>
      </c>
      <c r="AY292" s="262" t="s">
        <v>120</v>
      </c>
    </row>
    <row r="293" s="13" customFormat="1">
      <c r="A293" s="13"/>
      <c r="B293" s="253"/>
      <c r="C293" s="254"/>
      <c r="D293" s="249" t="s">
        <v>131</v>
      </c>
      <c r="E293" s="255" t="s">
        <v>1</v>
      </c>
      <c r="F293" s="256" t="s">
        <v>133</v>
      </c>
      <c r="G293" s="254"/>
      <c r="H293" s="255" t="s">
        <v>1</v>
      </c>
      <c r="I293" s="257"/>
      <c r="J293" s="254"/>
      <c r="K293" s="254"/>
      <c r="L293" s="258"/>
      <c r="M293" s="259"/>
      <c r="N293" s="260"/>
      <c r="O293" s="260"/>
      <c r="P293" s="260"/>
      <c r="Q293" s="260"/>
      <c r="R293" s="260"/>
      <c r="S293" s="260"/>
      <c r="T293" s="26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2" t="s">
        <v>131</v>
      </c>
      <c r="AU293" s="262" t="s">
        <v>84</v>
      </c>
      <c r="AV293" s="13" t="s">
        <v>82</v>
      </c>
      <c r="AW293" s="13" t="s">
        <v>32</v>
      </c>
      <c r="AX293" s="13" t="s">
        <v>75</v>
      </c>
      <c r="AY293" s="262" t="s">
        <v>120</v>
      </c>
    </row>
    <row r="294" s="14" customFormat="1">
      <c r="A294" s="14"/>
      <c r="B294" s="263"/>
      <c r="C294" s="264"/>
      <c r="D294" s="249" t="s">
        <v>131</v>
      </c>
      <c r="E294" s="265" t="s">
        <v>1</v>
      </c>
      <c r="F294" s="266" t="s">
        <v>134</v>
      </c>
      <c r="G294" s="264"/>
      <c r="H294" s="267">
        <v>11.199999999999999</v>
      </c>
      <c r="I294" s="268"/>
      <c r="J294" s="264"/>
      <c r="K294" s="264"/>
      <c r="L294" s="269"/>
      <c r="M294" s="270"/>
      <c r="N294" s="271"/>
      <c r="O294" s="271"/>
      <c r="P294" s="271"/>
      <c r="Q294" s="271"/>
      <c r="R294" s="271"/>
      <c r="S294" s="271"/>
      <c r="T294" s="27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3" t="s">
        <v>131</v>
      </c>
      <c r="AU294" s="273" t="s">
        <v>84</v>
      </c>
      <c r="AV294" s="14" t="s">
        <v>84</v>
      </c>
      <c r="AW294" s="14" t="s">
        <v>32</v>
      </c>
      <c r="AX294" s="14" t="s">
        <v>75</v>
      </c>
      <c r="AY294" s="273" t="s">
        <v>120</v>
      </c>
    </row>
    <row r="295" s="13" customFormat="1">
      <c r="A295" s="13"/>
      <c r="B295" s="253"/>
      <c r="C295" s="254"/>
      <c r="D295" s="249" t="s">
        <v>131</v>
      </c>
      <c r="E295" s="255" t="s">
        <v>1</v>
      </c>
      <c r="F295" s="256" t="s">
        <v>135</v>
      </c>
      <c r="G295" s="254"/>
      <c r="H295" s="255" t="s">
        <v>1</v>
      </c>
      <c r="I295" s="257"/>
      <c r="J295" s="254"/>
      <c r="K295" s="254"/>
      <c r="L295" s="258"/>
      <c r="M295" s="259"/>
      <c r="N295" s="260"/>
      <c r="O295" s="260"/>
      <c r="P295" s="260"/>
      <c r="Q295" s="260"/>
      <c r="R295" s="260"/>
      <c r="S295" s="260"/>
      <c r="T295" s="26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2" t="s">
        <v>131</v>
      </c>
      <c r="AU295" s="262" t="s">
        <v>84</v>
      </c>
      <c r="AV295" s="13" t="s">
        <v>82</v>
      </c>
      <c r="AW295" s="13" t="s">
        <v>32</v>
      </c>
      <c r="AX295" s="13" t="s">
        <v>75</v>
      </c>
      <c r="AY295" s="262" t="s">
        <v>120</v>
      </c>
    </row>
    <row r="296" s="14" customFormat="1">
      <c r="A296" s="14"/>
      <c r="B296" s="263"/>
      <c r="C296" s="264"/>
      <c r="D296" s="249" t="s">
        <v>131</v>
      </c>
      <c r="E296" s="265" t="s">
        <v>1</v>
      </c>
      <c r="F296" s="266" t="s">
        <v>308</v>
      </c>
      <c r="G296" s="264"/>
      <c r="H296" s="267">
        <v>17.52</v>
      </c>
      <c r="I296" s="268"/>
      <c r="J296" s="264"/>
      <c r="K296" s="264"/>
      <c r="L296" s="269"/>
      <c r="M296" s="270"/>
      <c r="N296" s="271"/>
      <c r="O296" s="271"/>
      <c r="P296" s="271"/>
      <c r="Q296" s="271"/>
      <c r="R296" s="271"/>
      <c r="S296" s="271"/>
      <c r="T296" s="27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3" t="s">
        <v>131</v>
      </c>
      <c r="AU296" s="273" t="s">
        <v>84</v>
      </c>
      <c r="AV296" s="14" t="s">
        <v>84</v>
      </c>
      <c r="AW296" s="14" t="s">
        <v>32</v>
      </c>
      <c r="AX296" s="14" t="s">
        <v>75</v>
      </c>
      <c r="AY296" s="273" t="s">
        <v>120</v>
      </c>
    </row>
    <row r="297" s="13" customFormat="1">
      <c r="A297" s="13"/>
      <c r="B297" s="253"/>
      <c r="C297" s="254"/>
      <c r="D297" s="249" t="s">
        <v>131</v>
      </c>
      <c r="E297" s="255" t="s">
        <v>1</v>
      </c>
      <c r="F297" s="256" t="s">
        <v>137</v>
      </c>
      <c r="G297" s="254"/>
      <c r="H297" s="255" t="s">
        <v>1</v>
      </c>
      <c r="I297" s="257"/>
      <c r="J297" s="254"/>
      <c r="K297" s="254"/>
      <c r="L297" s="258"/>
      <c r="M297" s="259"/>
      <c r="N297" s="260"/>
      <c r="O297" s="260"/>
      <c r="P297" s="260"/>
      <c r="Q297" s="260"/>
      <c r="R297" s="260"/>
      <c r="S297" s="260"/>
      <c r="T297" s="26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2" t="s">
        <v>131</v>
      </c>
      <c r="AU297" s="262" t="s">
        <v>84</v>
      </c>
      <c r="AV297" s="13" t="s">
        <v>82</v>
      </c>
      <c r="AW297" s="13" t="s">
        <v>32</v>
      </c>
      <c r="AX297" s="13" t="s">
        <v>75</v>
      </c>
      <c r="AY297" s="262" t="s">
        <v>120</v>
      </c>
    </row>
    <row r="298" s="14" customFormat="1">
      <c r="A298" s="14"/>
      <c r="B298" s="263"/>
      <c r="C298" s="264"/>
      <c r="D298" s="249" t="s">
        <v>131</v>
      </c>
      <c r="E298" s="265" t="s">
        <v>1</v>
      </c>
      <c r="F298" s="266" t="s">
        <v>138</v>
      </c>
      <c r="G298" s="264"/>
      <c r="H298" s="267">
        <v>10</v>
      </c>
      <c r="I298" s="268"/>
      <c r="J298" s="264"/>
      <c r="K298" s="264"/>
      <c r="L298" s="269"/>
      <c r="M298" s="270"/>
      <c r="N298" s="271"/>
      <c r="O298" s="271"/>
      <c r="P298" s="271"/>
      <c r="Q298" s="271"/>
      <c r="R298" s="271"/>
      <c r="S298" s="271"/>
      <c r="T298" s="27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3" t="s">
        <v>131</v>
      </c>
      <c r="AU298" s="273" t="s">
        <v>84</v>
      </c>
      <c r="AV298" s="14" t="s">
        <v>84</v>
      </c>
      <c r="AW298" s="14" t="s">
        <v>32</v>
      </c>
      <c r="AX298" s="14" t="s">
        <v>75</v>
      </c>
      <c r="AY298" s="273" t="s">
        <v>120</v>
      </c>
    </row>
    <row r="299" s="15" customFormat="1">
      <c r="A299" s="15"/>
      <c r="B299" s="274"/>
      <c r="C299" s="275"/>
      <c r="D299" s="249" t="s">
        <v>131</v>
      </c>
      <c r="E299" s="276" t="s">
        <v>1</v>
      </c>
      <c r="F299" s="277" t="s">
        <v>139</v>
      </c>
      <c r="G299" s="275"/>
      <c r="H299" s="278">
        <v>38.719999999999999</v>
      </c>
      <c r="I299" s="279"/>
      <c r="J299" s="275"/>
      <c r="K299" s="275"/>
      <c r="L299" s="280"/>
      <c r="M299" s="298"/>
      <c r="N299" s="299"/>
      <c r="O299" s="299"/>
      <c r="P299" s="299"/>
      <c r="Q299" s="299"/>
      <c r="R299" s="299"/>
      <c r="S299" s="299"/>
      <c r="T299" s="300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4" t="s">
        <v>131</v>
      </c>
      <c r="AU299" s="284" t="s">
        <v>84</v>
      </c>
      <c r="AV299" s="15" t="s">
        <v>128</v>
      </c>
      <c r="AW299" s="15" t="s">
        <v>32</v>
      </c>
      <c r="AX299" s="15" t="s">
        <v>82</v>
      </c>
      <c r="AY299" s="284" t="s">
        <v>120</v>
      </c>
    </row>
    <row r="300" s="2" customFormat="1" ht="6.96" customHeight="1">
      <c r="A300" s="39"/>
      <c r="B300" s="67"/>
      <c r="C300" s="68"/>
      <c r="D300" s="68"/>
      <c r="E300" s="68"/>
      <c r="F300" s="68"/>
      <c r="G300" s="68"/>
      <c r="H300" s="68"/>
      <c r="I300" s="184"/>
      <c r="J300" s="68"/>
      <c r="K300" s="68"/>
      <c r="L300" s="45"/>
      <c r="M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</sheetData>
  <sheetProtection sheet="1" autoFilter="0" formatColumns="0" formatRows="0" objects="1" scenarios="1" spinCount="100000" saltValue="fTzveejFN0z5+s1aCz22aaRFZPymycZBFkjikt35FouDn7mdkosfXlWbXnfBJ2kluAM1GK2Iw4lMvasHDUEwFQ==" hashValue="5ZZ+3kvBaGfC54OEX7avrmtXNokfPMf+AAyiSOJSoZUj0eLU/C/URxOvrmBUn1YnIVJsjbKMB5V+ew3Do5G0qw==" algorithmName="SHA-512" password="CC35"/>
  <autoFilter ref="C124:K29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84</v>
      </c>
    </row>
    <row r="4" hidden="1" s="1" customFormat="1" ht="24.96" customHeight="1">
      <c r="B4" s="21"/>
      <c r="D4" s="141" t="s">
        <v>88</v>
      </c>
      <c r="I4" s="137"/>
      <c r="L4" s="21"/>
      <c r="M4" s="142" t="s">
        <v>10</v>
      </c>
      <c r="AT4" s="18" t="s">
        <v>4</v>
      </c>
    </row>
    <row r="5" hidden="1" s="1" customFormat="1" ht="6.96" customHeight="1">
      <c r="B5" s="21"/>
      <c r="I5" s="137"/>
      <c r="L5" s="21"/>
    </row>
    <row r="6" hidden="1" s="1" customFormat="1" ht="12" customHeight="1">
      <c r="B6" s="21"/>
      <c r="D6" s="143" t="s">
        <v>16</v>
      </c>
      <c r="I6" s="137"/>
      <c r="L6" s="21"/>
    </row>
    <row r="7" hidden="1" s="1" customFormat="1" ht="16.5" customHeight="1">
      <c r="B7" s="21"/>
      <c r="E7" s="144" t="str">
        <f>'Rekapitulace stavby'!K6</f>
        <v>Tělocvična ZŠ Jižní - výměna oken</v>
      </c>
      <c r="F7" s="143"/>
      <c r="G7" s="143"/>
      <c r="H7" s="143"/>
      <c r="I7" s="137"/>
      <c r="L7" s="21"/>
    </row>
    <row r="8" hidden="1" s="2" customFormat="1" ht="12" customHeight="1">
      <c r="A8" s="39"/>
      <c r="B8" s="45"/>
      <c r="C8" s="39"/>
      <c r="D8" s="143" t="s">
        <v>89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6" t="s">
        <v>318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3" t="s">
        <v>18</v>
      </c>
      <c r="E11" s="39"/>
      <c r="F11" s="147" t="s">
        <v>1</v>
      </c>
      <c r="G11" s="39"/>
      <c r="H11" s="39"/>
      <c r="I11" s="148" t="s">
        <v>19</v>
      </c>
      <c r="J11" s="147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3" t="s">
        <v>20</v>
      </c>
      <c r="E12" s="39"/>
      <c r="F12" s="147" t="s">
        <v>31</v>
      </c>
      <c r="G12" s="39"/>
      <c r="H12" s="39"/>
      <c r="I12" s="148" t="s">
        <v>22</v>
      </c>
      <c r="J12" s="149" t="str">
        <f>'Rekapitulace stavby'!AN8</f>
        <v>25. 3. 2020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3" t="s">
        <v>24</v>
      </c>
      <c r="E14" s="39"/>
      <c r="F14" s="39"/>
      <c r="G14" s="39"/>
      <c r="H14" s="39"/>
      <c r="I14" s="148" t="s">
        <v>25</v>
      </c>
      <c r="J14" s="147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7" t="str">
        <f>IF('Rekapitulace stavby'!E11="","",'Rekapitulace stavby'!E11)</f>
        <v>Město Česká Lípa</v>
      </c>
      <c r="F15" s="39"/>
      <c r="G15" s="39"/>
      <c r="H15" s="39"/>
      <c r="I15" s="148" t="s">
        <v>27</v>
      </c>
      <c r="J15" s="147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3" t="s">
        <v>28</v>
      </c>
      <c r="E17" s="39"/>
      <c r="F17" s="39"/>
      <c r="G17" s="39"/>
      <c r="H17" s="39"/>
      <c r="I17" s="14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3" t="s">
        <v>30</v>
      </c>
      <c r="E20" s="39"/>
      <c r="F20" s="39"/>
      <c r="G20" s="39"/>
      <c r="H20" s="39"/>
      <c r="I20" s="148" t="s">
        <v>25</v>
      </c>
      <c r="J20" s="147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7" t="str">
        <f>IF('Rekapitulace stavby'!E17="","",'Rekapitulace stavby'!E17)</f>
        <v xml:space="preserve"> </v>
      </c>
      <c r="F21" s="39"/>
      <c r="G21" s="39"/>
      <c r="H21" s="39"/>
      <c r="I21" s="148" t="s">
        <v>27</v>
      </c>
      <c r="J21" s="147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3" t="s">
        <v>33</v>
      </c>
      <c r="E23" s="39"/>
      <c r="F23" s="39"/>
      <c r="G23" s="39"/>
      <c r="H23" s="39"/>
      <c r="I23" s="148" t="s">
        <v>25</v>
      </c>
      <c r="J23" s="147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7" t="str">
        <f>IF('Rekapitulace stavby'!E20="","",'Rekapitulace stavby'!E20)</f>
        <v xml:space="preserve"> </v>
      </c>
      <c r="F24" s="39"/>
      <c r="G24" s="39"/>
      <c r="H24" s="39"/>
      <c r="I24" s="148" t="s">
        <v>27</v>
      </c>
      <c r="J24" s="147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3" t="s">
        <v>34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7" t="s">
        <v>35</v>
      </c>
      <c r="E30" s="39"/>
      <c r="F30" s="39"/>
      <c r="G30" s="39"/>
      <c r="H30" s="39"/>
      <c r="I30" s="145"/>
      <c r="J30" s="158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9" t="s">
        <v>37</v>
      </c>
      <c r="G32" s="39"/>
      <c r="H32" s="39"/>
      <c r="I32" s="160" t="s">
        <v>36</v>
      </c>
      <c r="J32" s="159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1" t="s">
        <v>39</v>
      </c>
      <c r="E33" s="143" t="s">
        <v>40</v>
      </c>
      <c r="F33" s="162">
        <f>ROUND((SUM(BE122:BE147)),  2)</f>
        <v>0</v>
      </c>
      <c r="G33" s="39"/>
      <c r="H33" s="39"/>
      <c r="I33" s="163">
        <v>0.20999999999999999</v>
      </c>
      <c r="J33" s="162">
        <f>ROUND(((SUM(BE122:BE147))*I33),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3" t="s">
        <v>41</v>
      </c>
      <c r="F34" s="162">
        <f>ROUND((SUM(BF122:BF147)),  2)</f>
        <v>0</v>
      </c>
      <c r="G34" s="39"/>
      <c r="H34" s="39"/>
      <c r="I34" s="163">
        <v>0.14999999999999999</v>
      </c>
      <c r="J34" s="162">
        <f>ROUND(((SUM(BF122:BF147))*I34),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42</v>
      </c>
      <c r="F35" s="162">
        <f>ROUND((SUM(BG122:BG147)),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43</v>
      </c>
      <c r="F36" s="162">
        <f>ROUND((SUM(BH122:BH147)),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62">
        <f>ROUND((SUM(BI122:BI147)),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4"/>
      <c r="D39" s="165" t="s">
        <v>45</v>
      </c>
      <c r="E39" s="166"/>
      <c r="F39" s="166"/>
      <c r="G39" s="167" t="s">
        <v>46</v>
      </c>
      <c r="H39" s="168" t="s">
        <v>47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I41" s="137"/>
      <c r="L41" s="21"/>
    </row>
    <row r="42" hidden="1" s="1" customFormat="1" ht="14.4" customHeight="1">
      <c r="B42" s="21"/>
      <c r="I42" s="137"/>
      <c r="L42" s="21"/>
    </row>
    <row r="43" hidden="1" s="1" customFormat="1" ht="14.4" customHeight="1">
      <c r="B43" s="21"/>
      <c r="I43" s="137"/>
      <c r="L43" s="21"/>
    </row>
    <row r="44" hidden="1" s="1" customFormat="1" ht="14.4" customHeight="1">
      <c r="B44" s="21"/>
      <c r="I44" s="137"/>
      <c r="L44" s="21"/>
    </row>
    <row r="45" hidden="1" s="1" customFormat="1" ht="14.4" customHeight="1">
      <c r="B45" s="21"/>
      <c r="I45" s="137"/>
      <c r="L45" s="21"/>
    </row>
    <row r="46" hidden="1" s="1" customFormat="1" ht="14.4" customHeight="1">
      <c r="B46" s="21"/>
      <c r="I46" s="137"/>
      <c r="L46" s="21"/>
    </row>
    <row r="47" hidden="1" s="1" customFormat="1" ht="14.4" customHeight="1">
      <c r="B47" s="21"/>
      <c r="I47" s="137"/>
      <c r="L47" s="21"/>
    </row>
    <row r="48" hidden="1" s="1" customFormat="1" ht="14.4" customHeight="1">
      <c r="B48" s="21"/>
      <c r="I48" s="137"/>
      <c r="L48" s="21"/>
    </row>
    <row r="49" hidden="1" s="1" customFormat="1" ht="14.4" customHeight="1">
      <c r="B49" s="21"/>
      <c r="I49" s="137"/>
      <c r="L49" s="21"/>
    </row>
    <row r="50" hidden="1" s="2" customFormat="1" ht="14.4" customHeight="1">
      <c r="B50" s="64"/>
      <c r="D50" s="172" t="s">
        <v>48</v>
      </c>
      <c r="E50" s="173"/>
      <c r="F50" s="173"/>
      <c r="G50" s="172" t="s">
        <v>49</v>
      </c>
      <c r="H50" s="173"/>
      <c r="I50" s="174"/>
      <c r="J50" s="173"/>
      <c r="K50" s="173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8"/>
      <c r="J61" s="179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2" t="s">
        <v>52</v>
      </c>
      <c r="E65" s="180"/>
      <c r="F65" s="180"/>
      <c r="G65" s="172" t="s">
        <v>53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8"/>
      <c r="J76" s="179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91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>Tělocvična ZŠ Jižní - výměna oken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89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200314-2 - VRN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48" t="s">
        <v>22</v>
      </c>
      <c r="J89" s="80" t="str">
        <f>IF(J12="","",J12)</f>
        <v>25. 3. 2020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Česká Lípa</v>
      </c>
      <c r="G91" s="41"/>
      <c r="H91" s="41"/>
      <c r="I91" s="148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48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92</v>
      </c>
      <c r="D94" s="190"/>
      <c r="E94" s="190"/>
      <c r="F94" s="190"/>
      <c r="G94" s="190"/>
      <c r="H94" s="190"/>
      <c r="I94" s="191"/>
      <c r="J94" s="192" t="s">
        <v>93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94</v>
      </c>
      <c r="D96" s="41"/>
      <c r="E96" s="41"/>
      <c r="F96" s="41"/>
      <c r="G96" s="41"/>
      <c r="H96" s="41"/>
      <c r="I96" s="145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95</v>
      </c>
    </row>
    <row r="97" s="9" customFormat="1" ht="24.96" customHeight="1">
      <c r="A97" s="9"/>
      <c r="B97" s="194"/>
      <c r="C97" s="195"/>
      <c r="D97" s="196" t="s">
        <v>319</v>
      </c>
      <c r="E97" s="197"/>
      <c r="F97" s="197"/>
      <c r="G97" s="197"/>
      <c r="H97" s="197"/>
      <c r="I97" s="198"/>
      <c r="J97" s="199">
        <f>J123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202"/>
      <c r="D98" s="203" t="s">
        <v>320</v>
      </c>
      <c r="E98" s="204"/>
      <c r="F98" s="204"/>
      <c r="G98" s="204"/>
      <c r="H98" s="204"/>
      <c r="I98" s="205"/>
      <c r="J98" s="206">
        <f>J124</f>
        <v>0</v>
      </c>
      <c r="K98" s="202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1"/>
      <c r="C99" s="202"/>
      <c r="D99" s="203" t="s">
        <v>321</v>
      </c>
      <c r="E99" s="204"/>
      <c r="F99" s="204"/>
      <c r="G99" s="204"/>
      <c r="H99" s="204"/>
      <c r="I99" s="205"/>
      <c r="J99" s="206">
        <f>J127</f>
        <v>0</v>
      </c>
      <c r="K99" s="202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202"/>
      <c r="D100" s="203" t="s">
        <v>322</v>
      </c>
      <c r="E100" s="204"/>
      <c r="F100" s="204"/>
      <c r="G100" s="204"/>
      <c r="H100" s="204"/>
      <c r="I100" s="205"/>
      <c r="J100" s="206">
        <f>J131</f>
        <v>0</v>
      </c>
      <c r="K100" s="202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202"/>
      <c r="D101" s="203" t="s">
        <v>323</v>
      </c>
      <c r="E101" s="204"/>
      <c r="F101" s="204"/>
      <c r="G101" s="204"/>
      <c r="H101" s="204"/>
      <c r="I101" s="205"/>
      <c r="J101" s="206">
        <f>J140</f>
        <v>0</v>
      </c>
      <c r="K101" s="202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202"/>
      <c r="D102" s="203" t="s">
        <v>324</v>
      </c>
      <c r="E102" s="204"/>
      <c r="F102" s="204"/>
      <c r="G102" s="204"/>
      <c r="H102" s="204"/>
      <c r="I102" s="205"/>
      <c r="J102" s="206">
        <f>J143</f>
        <v>0</v>
      </c>
      <c r="K102" s="202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45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84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87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105</v>
      </c>
      <c r="D109" s="41"/>
      <c r="E109" s="41"/>
      <c r="F109" s="41"/>
      <c r="G109" s="41"/>
      <c r="H109" s="41"/>
      <c r="I109" s="14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4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14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8" t="str">
        <f>E7</f>
        <v>Tělocvična ZŠ Jižní - výměna oken</v>
      </c>
      <c r="F112" s="33"/>
      <c r="G112" s="33"/>
      <c r="H112" s="33"/>
      <c r="I112" s="14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89</v>
      </c>
      <c r="D113" s="41"/>
      <c r="E113" s="41"/>
      <c r="F113" s="41"/>
      <c r="G113" s="41"/>
      <c r="H113" s="41"/>
      <c r="I113" s="14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200314-2 - VRN</v>
      </c>
      <c r="F114" s="41"/>
      <c r="G114" s="41"/>
      <c r="H114" s="41"/>
      <c r="I114" s="14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4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148" t="s">
        <v>22</v>
      </c>
      <c r="J116" s="80" t="str">
        <f>IF(J12="","",J12)</f>
        <v>25. 3. 2020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4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Město Česká Lípa</v>
      </c>
      <c r="G118" s="41"/>
      <c r="H118" s="41"/>
      <c r="I118" s="148" t="s">
        <v>30</v>
      </c>
      <c r="J118" s="37" t="str">
        <f>E21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148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4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8"/>
      <c r="B121" s="209"/>
      <c r="C121" s="210" t="s">
        <v>106</v>
      </c>
      <c r="D121" s="211" t="s">
        <v>60</v>
      </c>
      <c r="E121" s="211" t="s">
        <v>56</v>
      </c>
      <c r="F121" s="211" t="s">
        <v>57</v>
      </c>
      <c r="G121" s="211" t="s">
        <v>107</v>
      </c>
      <c r="H121" s="211" t="s">
        <v>108</v>
      </c>
      <c r="I121" s="212" t="s">
        <v>109</v>
      </c>
      <c r="J121" s="211" t="s">
        <v>93</v>
      </c>
      <c r="K121" s="213" t="s">
        <v>110</v>
      </c>
      <c r="L121" s="214"/>
      <c r="M121" s="101" t="s">
        <v>1</v>
      </c>
      <c r="N121" s="102" t="s">
        <v>39</v>
      </c>
      <c r="O121" s="102" t="s">
        <v>111</v>
      </c>
      <c r="P121" s="102" t="s">
        <v>112</v>
      </c>
      <c r="Q121" s="102" t="s">
        <v>113</v>
      </c>
      <c r="R121" s="102" t="s">
        <v>114</v>
      </c>
      <c r="S121" s="102" t="s">
        <v>115</v>
      </c>
      <c r="T121" s="103" t="s">
        <v>116</v>
      </c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</row>
    <row r="122" s="2" customFormat="1" ht="22.8" customHeight="1">
      <c r="A122" s="39"/>
      <c r="B122" s="40"/>
      <c r="C122" s="108" t="s">
        <v>117</v>
      </c>
      <c r="D122" s="41"/>
      <c r="E122" s="41"/>
      <c r="F122" s="41"/>
      <c r="G122" s="41"/>
      <c r="H122" s="41"/>
      <c r="I122" s="145"/>
      <c r="J122" s="215">
        <f>BK122</f>
        <v>0</v>
      </c>
      <c r="K122" s="41"/>
      <c r="L122" s="45"/>
      <c r="M122" s="104"/>
      <c r="N122" s="216"/>
      <c r="O122" s="105"/>
      <c r="P122" s="217">
        <f>P123</f>
        <v>0</v>
      </c>
      <c r="Q122" s="105"/>
      <c r="R122" s="217">
        <f>R123</f>
        <v>0</v>
      </c>
      <c r="S122" s="105"/>
      <c r="T122" s="218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74</v>
      </c>
      <c r="AU122" s="18" t="s">
        <v>95</v>
      </c>
      <c r="BK122" s="219">
        <f>BK123</f>
        <v>0</v>
      </c>
    </row>
    <row r="123" s="12" customFormat="1" ht="25.92" customHeight="1">
      <c r="A123" s="12"/>
      <c r="B123" s="220"/>
      <c r="C123" s="221"/>
      <c r="D123" s="222" t="s">
        <v>74</v>
      </c>
      <c r="E123" s="223" t="s">
        <v>86</v>
      </c>
      <c r="F123" s="223" t="s">
        <v>325</v>
      </c>
      <c r="G123" s="221"/>
      <c r="H123" s="221"/>
      <c r="I123" s="224"/>
      <c r="J123" s="225">
        <f>BK123</f>
        <v>0</v>
      </c>
      <c r="K123" s="221"/>
      <c r="L123" s="226"/>
      <c r="M123" s="227"/>
      <c r="N123" s="228"/>
      <c r="O123" s="228"/>
      <c r="P123" s="229">
        <f>P124+P127+P131+P140+P143</f>
        <v>0</v>
      </c>
      <c r="Q123" s="228"/>
      <c r="R123" s="229">
        <f>R124+R127+R131+R140+R143</f>
        <v>0</v>
      </c>
      <c r="S123" s="228"/>
      <c r="T123" s="230">
        <f>T124+T127+T131+T140+T143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1" t="s">
        <v>160</v>
      </c>
      <c r="AT123" s="232" t="s">
        <v>74</v>
      </c>
      <c r="AU123" s="232" t="s">
        <v>75</v>
      </c>
      <c r="AY123" s="231" t="s">
        <v>120</v>
      </c>
      <c r="BK123" s="233">
        <f>BK124+BK127+BK131+BK140+BK143</f>
        <v>0</v>
      </c>
    </row>
    <row r="124" s="12" customFormat="1" ht="22.8" customHeight="1">
      <c r="A124" s="12"/>
      <c r="B124" s="220"/>
      <c r="C124" s="221"/>
      <c r="D124" s="222" t="s">
        <v>74</v>
      </c>
      <c r="E124" s="234" t="s">
        <v>326</v>
      </c>
      <c r="F124" s="234" t="s">
        <v>327</v>
      </c>
      <c r="G124" s="221"/>
      <c r="H124" s="221"/>
      <c r="I124" s="224"/>
      <c r="J124" s="235">
        <f>BK124</f>
        <v>0</v>
      </c>
      <c r="K124" s="221"/>
      <c r="L124" s="226"/>
      <c r="M124" s="227"/>
      <c r="N124" s="228"/>
      <c r="O124" s="228"/>
      <c r="P124" s="229">
        <f>SUM(P125:P126)</f>
        <v>0</v>
      </c>
      <c r="Q124" s="228"/>
      <c r="R124" s="229">
        <f>SUM(R125:R126)</f>
        <v>0</v>
      </c>
      <c r="S124" s="228"/>
      <c r="T124" s="230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1" t="s">
        <v>160</v>
      </c>
      <c r="AT124" s="232" t="s">
        <v>74</v>
      </c>
      <c r="AU124" s="232" t="s">
        <v>82</v>
      </c>
      <c r="AY124" s="231" t="s">
        <v>120</v>
      </c>
      <c r="BK124" s="233">
        <f>SUM(BK125:BK126)</f>
        <v>0</v>
      </c>
    </row>
    <row r="125" s="2" customFormat="1" ht="21.75" customHeight="1">
      <c r="A125" s="39"/>
      <c r="B125" s="40"/>
      <c r="C125" s="236" t="s">
        <v>82</v>
      </c>
      <c r="D125" s="236" t="s">
        <v>123</v>
      </c>
      <c r="E125" s="237" t="s">
        <v>328</v>
      </c>
      <c r="F125" s="238" t="s">
        <v>329</v>
      </c>
      <c r="G125" s="239" t="s">
        <v>163</v>
      </c>
      <c r="H125" s="240">
        <v>1</v>
      </c>
      <c r="I125" s="241"/>
      <c r="J125" s="242">
        <f>ROUND(I125*H125,2)</f>
        <v>0</v>
      </c>
      <c r="K125" s="238" t="s">
        <v>127</v>
      </c>
      <c r="L125" s="45"/>
      <c r="M125" s="243" t="s">
        <v>1</v>
      </c>
      <c r="N125" s="244" t="s">
        <v>40</v>
      </c>
      <c r="O125" s="92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7" t="s">
        <v>128</v>
      </c>
      <c r="AT125" s="247" t="s">
        <v>123</v>
      </c>
      <c r="AU125" s="247" t="s">
        <v>84</v>
      </c>
      <c r="AY125" s="18" t="s">
        <v>120</v>
      </c>
      <c r="BE125" s="248">
        <f>IF(N125="základní",J125,0)</f>
        <v>0</v>
      </c>
      <c r="BF125" s="248">
        <f>IF(N125="snížená",J125,0)</f>
        <v>0</v>
      </c>
      <c r="BG125" s="248">
        <f>IF(N125="zákl. přenesená",J125,0)</f>
        <v>0</v>
      </c>
      <c r="BH125" s="248">
        <f>IF(N125="sníž. přenesená",J125,0)</f>
        <v>0</v>
      </c>
      <c r="BI125" s="248">
        <f>IF(N125="nulová",J125,0)</f>
        <v>0</v>
      </c>
      <c r="BJ125" s="18" t="s">
        <v>82</v>
      </c>
      <c r="BK125" s="248">
        <f>ROUND(I125*H125,2)</f>
        <v>0</v>
      </c>
      <c r="BL125" s="18" t="s">
        <v>128</v>
      </c>
      <c r="BM125" s="247" t="s">
        <v>84</v>
      </c>
    </row>
    <row r="126" s="2" customFormat="1">
      <c r="A126" s="39"/>
      <c r="B126" s="40"/>
      <c r="C126" s="41"/>
      <c r="D126" s="249" t="s">
        <v>129</v>
      </c>
      <c r="E126" s="41"/>
      <c r="F126" s="250" t="s">
        <v>330</v>
      </c>
      <c r="G126" s="41"/>
      <c r="H126" s="41"/>
      <c r="I126" s="145"/>
      <c r="J126" s="41"/>
      <c r="K126" s="41"/>
      <c r="L126" s="45"/>
      <c r="M126" s="251"/>
      <c r="N126" s="252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129</v>
      </c>
      <c r="AU126" s="18" t="s">
        <v>84</v>
      </c>
    </row>
    <row r="127" s="12" customFormat="1" ht="22.8" customHeight="1">
      <c r="A127" s="12"/>
      <c r="B127" s="220"/>
      <c r="C127" s="221"/>
      <c r="D127" s="222" t="s">
        <v>74</v>
      </c>
      <c r="E127" s="234" t="s">
        <v>331</v>
      </c>
      <c r="F127" s="234" t="s">
        <v>332</v>
      </c>
      <c r="G127" s="221"/>
      <c r="H127" s="221"/>
      <c r="I127" s="224"/>
      <c r="J127" s="235">
        <f>BK127</f>
        <v>0</v>
      </c>
      <c r="K127" s="221"/>
      <c r="L127" s="226"/>
      <c r="M127" s="227"/>
      <c r="N127" s="228"/>
      <c r="O127" s="228"/>
      <c r="P127" s="229">
        <f>SUM(P128:P130)</f>
        <v>0</v>
      </c>
      <c r="Q127" s="228"/>
      <c r="R127" s="229">
        <f>SUM(R128:R130)</f>
        <v>0</v>
      </c>
      <c r="S127" s="228"/>
      <c r="T127" s="230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1" t="s">
        <v>160</v>
      </c>
      <c r="AT127" s="232" t="s">
        <v>74</v>
      </c>
      <c r="AU127" s="232" t="s">
        <v>82</v>
      </c>
      <c r="AY127" s="231" t="s">
        <v>120</v>
      </c>
      <c r="BK127" s="233">
        <f>SUM(BK128:BK130)</f>
        <v>0</v>
      </c>
    </row>
    <row r="128" s="2" customFormat="1" ht="16.5" customHeight="1">
      <c r="A128" s="39"/>
      <c r="B128" s="40"/>
      <c r="C128" s="236" t="s">
        <v>84</v>
      </c>
      <c r="D128" s="236" t="s">
        <v>123</v>
      </c>
      <c r="E128" s="237" t="s">
        <v>333</v>
      </c>
      <c r="F128" s="238" t="s">
        <v>334</v>
      </c>
      <c r="G128" s="239" t="s">
        <v>335</v>
      </c>
      <c r="H128" s="240">
        <v>1</v>
      </c>
      <c r="I128" s="241"/>
      <c r="J128" s="242">
        <f>ROUND(I128*H128,2)</f>
        <v>0</v>
      </c>
      <c r="K128" s="238" t="s">
        <v>127</v>
      </c>
      <c r="L128" s="45"/>
      <c r="M128" s="243" t="s">
        <v>1</v>
      </c>
      <c r="N128" s="244" t="s">
        <v>40</v>
      </c>
      <c r="O128" s="92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7" t="s">
        <v>128</v>
      </c>
      <c r="AT128" s="247" t="s">
        <v>123</v>
      </c>
      <c r="AU128" s="247" t="s">
        <v>84</v>
      </c>
      <c r="AY128" s="18" t="s">
        <v>120</v>
      </c>
      <c r="BE128" s="248">
        <f>IF(N128="základní",J128,0)</f>
        <v>0</v>
      </c>
      <c r="BF128" s="248">
        <f>IF(N128="snížená",J128,0)</f>
        <v>0</v>
      </c>
      <c r="BG128" s="248">
        <f>IF(N128="zákl. přenesená",J128,0)</f>
        <v>0</v>
      </c>
      <c r="BH128" s="248">
        <f>IF(N128="sníž. přenesená",J128,0)</f>
        <v>0</v>
      </c>
      <c r="BI128" s="248">
        <f>IF(N128="nulová",J128,0)</f>
        <v>0</v>
      </c>
      <c r="BJ128" s="18" t="s">
        <v>82</v>
      </c>
      <c r="BK128" s="248">
        <f>ROUND(I128*H128,2)</f>
        <v>0</v>
      </c>
      <c r="BL128" s="18" t="s">
        <v>128</v>
      </c>
      <c r="BM128" s="247" t="s">
        <v>128</v>
      </c>
    </row>
    <row r="129" s="2" customFormat="1">
      <c r="A129" s="39"/>
      <c r="B129" s="40"/>
      <c r="C129" s="41"/>
      <c r="D129" s="249" t="s">
        <v>129</v>
      </c>
      <c r="E129" s="41"/>
      <c r="F129" s="250" t="s">
        <v>336</v>
      </c>
      <c r="G129" s="41"/>
      <c r="H129" s="41"/>
      <c r="I129" s="145"/>
      <c r="J129" s="41"/>
      <c r="K129" s="41"/>
      <c r="L129" s="45"/>
      <c r="M129" s="251"/>
      <c r="N129" s="252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129</v>
      </c>
      <c r="AU129" s="18" t="s">
        <v>84</v>
      </c>
    </row>
    <row r="130" s="2" customFormat="1">
      <c r="A130" s="39"/>
      <c r="B130" s="40"/>
      <c r="C130" s="41"/>
      <c r="D130" s="249" t="s">
        <v>155</v>
      </c>
      <c r="E130" s="41"/>
      <c r="F130" s="285" t="s">
        <v>337</v>
      </c>
      <c r="G130" s="41"/>
      <c r="H130" s="41"/>
      <c r="I130" s="145"/>
      <c r="J130" s="41"/>
      <c r="K130" s="41"/>
      <c r="L130" s="45"/>
      <c r="M130" s="251"/>
      <c r="N130" s="252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155</v>
      </c>
      <c r="AU130" s="18" t="s">
        <v>84</v>
      </c>
    </row>
    <row r="131" s="12" customFormat="1" ht="22.8" customHeight="1">
      <c r="A131" s="12"/>
      <c r="B131" s="220"/>
      <c r="C131" s="221"/>
      <c r="D131" s="222" t="s">
        <v>74</v>
      </c>
      <c r="E131" s="234" t="s">
        <v>338</v>
      </c>
      <c r="F131" s="234" t="s">
        <v>339</v>
      </c>
      <c r="G131" s="221"/>
      <c r="H131" s="221"/>
      <c r="I131" s="224"/>
      <c r="J131" s="235">
        <f>BK131</f>
        <v>0</v>
      </c>
      <c r="K131" s="221"/>
      <c r="L131" s="226"/>
      <c r="M131" s="227"/>
      <c r="N131" s="228"/>
      <c r="O131" s="228"/>
      <c r="P131" s="229">
        <f>SUM(P132:P139)</f>
        <v>0</v>
      </c>
      <c r="Q131" s="228"/>
      <c r="R131" s="229">
        <f>SUM(R132:R139)</f>
        <v>0</v>
      </c>
      <c r="S131" s="228"/>
      <c r="T131" s="230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1" t="s">
        <v>160</v>
      </c>
      <c r="AT131" s="232" t="s">
        <v>74</v>
      </c>
      <c r="AU131" s="232" t="s">
        <v>82</v>
      </c>
      <c r="AY131" s="231" t="s">
        <v>120</v>
      </c>
      <c r="BK131" s="233">
        <f>SUM(BK132:BK139)</f>
        <v>0</v>
      </c>
    </row>
    <row r="132" s="2" customFormat="1" ht="21.75" customHeight="1">
      <c r="A132" s="39"/>
      <c r="B132" s="40"/>
      <c r="C132" s="236" t="s">
        <v>143</v>
      </c>
      <c r="D132" s="236" t="s">
        <v>123</v>
      </c>
      <c r="E132" s="237" t="s">
        <v>340</v>
      </c>
      <c r="F132" s="238" t="s">
        <v>341</v>
      </c>
      <c r="G132" s="239" t="s">
        <v>163</v>
      </c>
      <c r="H132" s="240">
        <v>1</v>
      </c>
      <c r="I132" s="241"/>
      <c r="J132" s="242">
        <f>ROUND(I132*H132,2)</f>
        <v>0</v>
      </c>
      <c r="K132" s="238" t="s">
        <v>127</v>
      </c>
      <c r="L132" s="45"/>
      <c r="M132" s="243" t="s">
        <v>1</v>
      </c>
      <c r="N132" s="244" t="s">
        <v>40</v>
      </c>
      <c r="O132" s="92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7" t="s">
        <v>128</v>
      </c>
      <c r="AT132" s="247" t="s">
        <v>123</v>
      </c>
      <c r="AU132" s="247" t="s">
        <v>84</v>
      </c>
      <c r="AY132" s="18" t="s">
        <v>120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8" t="s">
        <v>82</v>
      </c>
      <c r="BK132" s="248">
        <f>ROUND(I132*H132,2)</f>
        <v>0</v>
      </c>
      <c r="BL132" s="18" t="s">
        <v>128</v>
      </c>
      <c r="BM132" s="247" t="s">
        <v>121</v>
      </c>
    </row>
    <row r="133" s="2" customFormat="1">
      <c r="A133" s="39"/>
      <c r="B133" s="40"/>
      <c r="C133" s="41"/>
      <c r="D133" s="249" t="s">
        <v>129</v>
      </c>
      <c r="E133" s="41"/>
      <c r="F133" s="250" t="s">
        <v>342</v>
      </c>
      <c r="G133" s="41"/>
      <c r="H133" s="41"/>
      <c r="I133" s="145"/>
      <c r="J133" s="41"/>
      <c r="K133" s="41"/>
      <c r="L133" s="45"/>
      <c r="M133" s="251"/>
      <c r="N133" s="252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129</v>
      </c>
      <c r="AU133" s="18" t="s">
        <v>84</v>
      </c>
    </row>
    <row r="134" s="2" customFormat="1" ht="16.5" customHeight="1">
      <c r="A134" s="39"/>
      <c r="B134" s="40"/>
      <c r="C134" s="236" t="s">
        <v>128</v>
      </c>
      <c r="D134" s="236" t="s">
        <v>123</v>
      </c>
      <c r="E134" s="237" t="s">
        <v>343</v>
      </c>
      <c r="F134" s="238" t="s">
        <v>344</v>
      </c>
      <c r="G134" s="239" t="s">
        <v>163</v>
      </c>
      <c r="H134" s="240">
        <v>1</v>
      </c>
      <c r="I134" s="241"/>
      <c r="J134" s="242">
        <f>ROUND(I134*H134,2)</f>
        <v>0</v>
      </c>
      <c r="K134" s="238" t="s">
        <v>127</v>
      </c>
      <c r="L134" s="45"/>
      <c r="M134" s="243" t="s">
        <v>1</v>
      </c>
      <c r="N134" s="244" t="s">
        <v>40</v>
      </c>
      <c r="O134" s="92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7" t="s">
        <v>128</v>
      </c>
      <c r="AT134" s="247" t="s">
        <v>123</v>
      </c>
      <c r="AU134" s="247" t="s">
        <v>84</v>
      </c>
      <c r="AY134" s="18" t="s">
        <v>120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8" t="s">
        <v>82</v>
      </c>
      <c r="BK134" s="248">
        <f>ROUND(I134*H134,2)</f>
        <v>0</v>
      </c>
      <c r="BL134" s="18" t="s">
        <v>128</v>
      </c>
      <c r="BM134" s="247" t="s">
        <v>153</v>
      </c>
    </row>
    <row r="135" s="2" customFormat="1">
      <c r="A135" s="39"/>
      <c r="B135" s="40"/>
      <c r="C135" s="41"/>
      <c r="D135" s="249" t="s">
        <v>129</v>
      </c>
      <c r="E135" s="41"/>
      <c r="F135" s="250" t="s">
        <v>345</v>
      </c>
      <c r="G135" s="41"/>
      <c r="H135" s="41"/>
      <c r="I135" s="145"/>
      <c r="J135" s="41"/>
      <c r="K135" s="41"/>
      <c r="L135" s="45"/>
      <c r="M135" s="251"/>
      <c r="N135" s="252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129</v>
      </c>
      <c r="AU135" s="18" t="s">
        <v>84</v>
      </c>
    </row>
    <row r="136" s="2" customFormat="1" ht="16.5" customHeight="1">
      <c r="A136" s="39"/>
      <c r="B136" s="40"/>
      <c r="C136" s="236" t="s">
        <v>160</v>
      </c>
      <c r="D136" s="236" t="s">
        <v>123</v>
      </c>
      <c r="E136" s="237" t="s">
        <v>346</v>
      </c>
      <c r="F136" s="238" t="s">
        <v>347</v>
      </c>
      <c r="G136" s="239" t="s">
        <v>163</v>
      </c>
      <c r="H136" s="240">
        <v>1</v>
      </c>
      <c r="I136" s="241"/>
      <c r="J136" s="242">
        <f>ROUND(I136*H136,2)</f>
        <v>0</v>
      </c>
      <c r="K136" s="238" t="s">
        <v>127</v>
      </c>
      <c r="L136" s="45"/>
      <c r="M136" s="243" t="s">
        <v>1</v>
      </c>
      <c r="N136" s="244" t="s">
        <v>40</v>
      </c>
      <c r="O136" s="92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7" t="s">
        <v>128</v>
      </c>
      <c r="AT136" s="247" t="s">
        <v>123</v>
      </c>
      <c r="AU136" s="247" t="s">
        <v>84</v>
      </c>
      <c r="AY136" s="18" t="s">
        <v>120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8" t="s">
        <v>82</v>
      </c>
      <c r="BK136" s="248">
        <f>ROUND(I136*H136,2)</f>
        <v>0</v>
      </c>
      <c r="BL136" s="18" t="s">
        <v>128</v>
      </c>
      <c r="BM136" s="247" t="s">
        <v>164</v>
      </c>
    </row>
    <row r="137" s="2" customFormat="1">
      <c r="A137" s="39"/>
      <c r="B137" s="40"/>
      <c r="C137" s="41"/>
      <c r="D137" s="249" t="s">
        <v>129</v>
      </c>
      <c r="E137" s="41"/>
      <c r="F137" s="250" t="s">
        <v>348</v>
      </c>
      <c r="G137" s="41"/>
      <c r="H137" s="41"/>
      <c r="I137" s="145"/>
      <c r="J137" s="41"/>
      <c r="K137" s="41"/>
      <c r="L137" s="45"/>
      <c r="M137" s="251"/>
      <c r="N137" s="252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129</v>
      </c>
      <c r="AU137" s="18" t="s">
        <v>84</v>
      </c>
    </row>
    <row r="138" s="2" customFormat="1" ht="16.5" customHeight="1">
      <c r="A138" s="39"/>
      <c r="B138" s="40"/>
      <c r="C138" s="236" t="s">
        <v>121</v>
      </c>
      <c r="D138" s="236" t="s">
        <v>123</v>
      </c>
      <c r="E138" s="237" t="s">
        <v>349</v>
      </c>
      <c r="F138" s="238" t="s">
        <v>350</v>
      </c>
      <c r="G138" s="239" t="s">
        <v>163</v>
      </c>
      <c r="H138" s="240">
        <v>1</v>
      </c>
      <c r="I138" s="241"/>
      <c r="J138" s="242">
        <f>ROUND(I138*H138,2)</f>
        <v>0</v>
      </c>
      <c r="K138" s="238" t="s">
        <v>127</v>
      </c>
      <c r="L138" s="45"/>
      <c r="M138" s="243" t="s">
        <v>1</v>
      </c>
      <c r="N138" s="244" t="s">
        <v>40</v>
      </c>
      <c r="O138" s="92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7" t="s">
        <v>128</v>
      </c>
      <c r="AT138" s="247" t="s">
        <v>123</v>
      </c>
      <c r="AU138" s="247" t="s">
        <v>84</v>
      </c>
      <c r="AY138" s="18" t="s">
        <v>120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8" t="s">
        <v>82</v>
      </c>
      <c r="BK138" s="248">
        <f>ROUND(I138*H138,2)</f>
        <v>0</v>
      </c>
      <c r="BL138" s="18" t="s">
        <v>128</v>
      </c>
      <c r="BM138" s="247" t="s">
        <v>167</v>
      </c>
    </row>
    <row r="139" s="2" customFormat="1">
      <c r="A139" s="39"/>
      <c r="B139" s="40"/>
      <c r="C139" s="41"/>
      <c r="D139" s="249" t="s">
        <v>129</v>
      </c>
      <c r="E139" s="41"/>
      <c r="F139" s="250" t="s">
        <v>351</v>
      </c>
      <c r="G139" s="41"/>
      <c r="H139" s="41"/>
      <c r="I139" s="145"/>
      <c r="J139" s="41"/>
      <c r="K139" s="41"/>
      <c r="L139" s="45"/>
      <c r="M139" s="251"/>
      <c r="N139" s="252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129</v>
      </c>
      <c r="AU139" s="18" t="s">
        <v>84</v>
      </c>
    </row>
    <row r="140" s="12" customFormat="1" ht="22.8" customHeight="1">
      <c r="A140" s="12"/>
      <c r="B140" s="220"/>
      <c r="C140" s="221"/>
      <c r="D140" s="222" t="s">
        <v>74</v>
      </c>
      <c r="E140" s="234" t="s">
        <v>352</v>
      </c>
      <c r="F140" s="234" t="s">
        <v>353</v>
      </c>
      <c r="G140" s="221"/>
      <c r="H140" s="221"/>
      <c r="I140" s="224"/>
      <c r="J140" s="235">
        <f>BK140</f>
        <v>0</v>
      </c>
      <c r="K140" s="221"/>
      <c r="L140" s="226"/>
      <c r="M140" s="227"/>
      <c r="N140" s="228"/>
      <c r="O140" s="228"/>
      <c r="P140" s="229">
        <f>SUM(P141:P142)</f>
        <v>0</v>
      </c>
      <c r="Q140" s="228"/>
      <c r="R140" s="229">
        <f>SUM(R141:R142)</f>
        <v>0</v>
      </c>
      <c r="S140" s="228"/>
      <c r="T140" s="230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1" t="s">
        <v>160</v>
      </c>
      <c r="AT140" s="232" t="s">
        <v>74</v>
      </c>
      <c r="AU140" s="232" t="s">
        <v>82</v>
      </c>
      <c r="AY140" s="231" t="s">
        <v>120</v>
      </c>
      <c r="BK140" s="233">
        <f>SUM(BK141:BK142)</f>
        <v>0</v>
      </c>
    </row>
    <row r="141" s="2" customFormat="1" ht="16.5" customHeight="1">
      <c r="A141" s="39"/>
      <c r="B141" s="40"/>
      <c r="C141" s="236" t="s">
        <v>171</v>
      </c>
      <c r="D141" s="236" t="s">
        <v>123</v>
      </c>
      <c r="E141" s="237" t="s">
        <v>354</v>
      </c>
      <c r="F141" s="238" t="s">
        <v>355</v>
      </c>
      <c r="G141" s="239" t="s">
        <v>163</v>
      </c>
      <c r="H141" s="240">
        <v>1</v>
      </c>
      <c r="I141" s="241"/>
      <c r="J141" s="242">
        <f>ROUND(I141*H141,2)</f>
        <v>0</v>
      </c>
      <c r="K141" s="238" t="s">
        <v>127</v>
      </c>
      <c r="L141" s="45"/>
      <c r="M141" s="243" t="s">
        <v>1</v>
      </c>
      <c r="N141" s="244" t="s">
        <v>40</v>
      </c>
      <c r="O141" s="92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128</v>
      </c>
      <c r="AT141" s="247" t="s">
        <v>123</v>
      </c>
      <c r="AU141" s="247" t="s">
        <v>84</v>
      </c>
      <c r="AY141" s="18" t="s">
        <v>120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82</v>
      </c>
      <c r="BK141" s="248">
        <f>ROUND(I141*H141,2)</f>
        <v>0</v>
      </c>
      <c r="BL141" s="18" t="s">
        <v>128</v>
      </c>
      <c r="BM141" s="247" t="s">
        <v>174</v>
      </c>
    </row>
    <row r="142" s="2" customFormat="1">
      <c r="A142" s="39"/>
      <c r="B142" s="40"/>
      <c r="C142" s="41"/>
      <c r="D142" s="249" t="s">
        <v>129</v>
      </c>
      <c r="E142" s="41"/>
      <c r="F142" s="250" t="s">
        <v>356</v>
      </c>
      <c r="G142" s="41"/>
      <c r="H142" s="41"/>
      <c r="I142" s="145"/>
      <c r="J142" s="41"/>
      <c r="K142" s="41"/>
      <c r="L142" s="45"/>
      <c r="M142" s="251"/>
      <c r="N142" s="252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129</v>
      </c>
      <c r="AU142" s="18" t="s">
        <v>84</v>
      </c>
    </row>
    <row r="143" s="12" customFormat="1" ht="22.8" customHeight="1">
      <c r="A143" s="12"/>
      <c r="B143" s="220"/>
      <c r="C143" s="221"/>
      <c r="D143" s="222" t="s">
        <v>74</v>
      </c>
      <c r="E143" s="234" t="s">
        <v>357</v>
      </c>
      <c r="F143" s="234" t="s">
        <v>358</v>
      </c>
      <c r="G143" s="221"/>
      <c r="H143" s="221"/>
      <c r="I143" s="224"/>
      <c r="J143" s="235">
        <f>BK143</f>
        <v>0</v>
      </c>
      <c r="K143" s="221"/>
      <c r="L143" s="226"/>
      <c r="M143" s="227"/>
      <c r="N143" s="228"/>
      <c r="O143" s="228"/>
      <c r="P143" s="229">
        <f>SUM(P144:P147)</f>
        <v>0</v>
      </c>
      <c r="Q143" s="228"/>
      <c r="R143" s="229">
        <f>SUM(R144:R147)</f>
        <v>0</v>
      </c>
      <c r="S143" s="228"/>
      <c r="T143" s="230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1" t="s">
        <v>160</v>
      </c>
      <c r="AT143" s="232" t="s">
        <v>74</v>
      </c>
      <c r="AU143" s="232" t="s">
        <v>82</v>
      </c>
      <c r="AY143" s="231" t="s">
        <v>120</v>
      </c>
      <c r="BK143" s="233">
        <f>SUM(BK144:BK147)</f>
        <v>0</v>
      </c>
    </row>
    <row r="144" s="2" customFormat="1" ht="16.5" customHeight="1">
      <c r="A144" s="39"/>
      <c r="B144" s="40"/>
      <c r="C144" s="236" t="s">
        <v>153</v>
      </c>
      <c r="D144" s="236" t="s">
        <v>123</v>
      </c>
      <c r="E144" s="237" t="s">
        <v>359</v>
      </c>
      <c r="F144" s="238" t="s">
        <v>360</v>
      </c>
      <c r="G144" s="239" t="s">
        <v>335</v>
      </c>
      <c r="H144" s="240">
        <v>1</v>
      </c>
      <c r="I144" s="241"/>
      <c r="J144" s="242">
        <f>ROUND(I144*H144,2)</f>
        <v>0</v>
      </c>
      <c r="K144" s="238" t="s">
        <v>127</v>
      </c>
      <c r="L144" s="45"/>
      <c r="M144" s="243" t="s">
        <v>1</v>
      </c>
      <c r="N144" s="244" t="s">
        <v>40</v>
      </c>
      <c r="O144" s="92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7" t="s">
        <v>128</v>
      </c>
      <c r="AT144" s="247" t="s">
        <v>123</v>
      </c>
      <c r="AU144" s="247" t="s">
        <v>84</v>
      </c>
      <c r="AY144" s="18" t="s">
        <v>120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8" t="s">
        <v>82</v>
      </c>
      <c r="BK144" s="248">
        <f>ROUND(I144*H144,2)</f>
        <v>0</v>
      </c>
      <c r="BL144" s="18" t="s">
        <v>128</v>
      </c>
      <c r="BM144" s="247" t="s">
        <v>182</v>
      </c>
    </row>
    <row r="145" s="2" customFormat="1">
      <c r="A145" s="39"/>
      <c r="B145" s="40"/>
      <c r="C145" s="41"/>
      <c r="D145" s="249" t="s">
        <v>129</v>
      </c>
      <c r="E145" s="41"/>
      <c r="F145" s="250" t="s">
        <v>361</v>
      </c>
      <c r="G145" s="41"/>
      <c r="H145" s="41"/>
      <c r="I145" s="145"/>
      <c r="J145" s="41"/>
      <c r="K145" s="41"/>
      <c r="L145" s="45"/>
      <c r="M145" s="251"/>
      <c r="N145" s="252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129</v>
      </c>
      <c r="AU145" s="18" t="s">
        <v>84</v>
      </c>
    </row>
    <row r="146" s="2" customFormat="1" ht="16.5" customHeight="1">
      <c r="A146" s="39"/>
      <c r="B146" s="40"/>
      <c r="C146" s="236" t="s">
        <v>178</v>
      </c>
      <c r="D146" s="236" t="s">
        <v>123</v>
      </c>
      <c r="E146" s="237" t="s">
        <v>362</v>
      </c>
      <c r="F146" s="238" t="s">
        <v>363</v>
      </c>
      <c r="G146" s="239" t="s">
        <v>163</v>
      </c>
      <c r="H146" s="240">
        <v>1</v>
      </c>
      <c r="I146" s="241"/>
      <c r="J146" s="242">
        <f>ROUND(I146*H146,2)</f>
        <v>0</v>
      </c>
      <c r="K146" s="238" t="s">
        <v>127</v>
      </c>
      <c r="L146" s="45"/>
      <c r="M146" s="243" t="s">
        <v>1</v>
      </c>
      <c r="N146" s="244" t="s">
        <v>40</v>
      </c>
      <c r="O146" s="92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128</v>
      </c>
      <c r="AT146" s="247" t="s">
        <v>123</v>
      </c>
      <c r="AU146" s="247" t="s">
        <v>84</v>
      </c>
      <c r="AY146" s="18" t="s">
        <v>120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82</v>
      </c>
      <c r="BK146" s="248">
        <f>ROUND(I146*H146,2)</f>
        <v>0</v>
      </c>
      <c r="BL146" s="18" t="s">
        <v>128</v>
      </c>
      <c r="BM146" s="247" t="s">
        <v>187</v>
      </c>
    </row>
    <row r="147" s="2" customFormat="1">
      <c r="A147" s="39"/>
      <c r="B147" s="40"/>
      <c r="C147" s="41"/>
      <c r="D147" s="249" t="s">
        <v>129</v>
      </c>
      <c r="E147" s="41"/>
      <c r="F147" s="250" t="s">
        <v>364</v>
      </c>
      <c r="G147" s="41"/>
      <c r="H147" s="41"/>
      <c r="I147" s="145"/>
      <c r="J147" s="41"/>
      <c r="K147" s="41"/>
      <c r="L147" s="45"/>
      <c r="M147" s="301"/>
      <c r="N147" s="302"/>
      <c r="O147" s="303"/>
      <c r="P147" s="303"/>
      <c r="Q147" s="303"/>
      <c r="R147" s="303"/>
      <c r="S147" s="303"/>
      <c r="T147" s="304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129</v>
      </c>
      <c r="AU147" s="18" t="s">
        <v>84</v>
      </c>
    </row>
    <row r="148" s="2" customFormat="1" ht="6.96" customHeight="1">
      <c r="A148" s="39"/>
      <c r="B148" s="67"/>
      <c r="C148" s="68"/>
      <c r="D148" s="68"/>
      <c r="E148" s="68"/>
      <c r="F148" s="68"/>
      <c r="G148" s="68"/>
      <c r="H148" s="68"/>
      <c r="I148" s="184"/>
      <c r="J148" s="68"/>
      <c r="K148" s="68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/2Y2GLer/hhM30PGf6rqrkufgIN4qG0lMU82DKT4O9yJgGu6xEas4B4y1KLQO1Q8fbCTWAPcYRejGovHMXVv3A==" hashValue="q2lbmyb6tehxGZMRrAoF3L0baKWF8wE3Bv2M+zLV+8HbZ4BDGnufyUL7oKignC0tmeHEvyX/uprBHAUhZAImpA==" algorithmName="SHA-512" password="CC35"/>
  <autoFilter ref="C121:K14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DESKTOP-9CP0SEB\Alena</dc:creator>
  <cp:lastModifiedBy>DESKTOP-9CP0SEB\Alena</cp:lastModifiedBy>
  <dcterms:created xsi:type="dcterms:W3CDTF">2020-04-01T19:34:30Z</dcterms:created>
  <dcterms:modified xsi:type="dcterms:W3CDTF">2020-04-01T19:34:35Z</dcterms:modified>
</cp:coreProperties>
</file>