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0306-1 - Oprava střechy..." sheetId="2" r:id="rId2"/>
    <sheet name="200306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'200306-1 - Oprava střechy...'!$C$128:$K$359</definedName>
    <definedName name="_xlnm.Print_Area" localSheetId="1">'200306-1 - Oprava střechy...'!$C$82:$J$110,'200306-1 - Oprava střechy...'!$C$116:$K$359</definedName>
    <definedName name="_xlnm.Print_Titles" localSheetId="1">'200306-1 - Oprava střechy...'!$128:$128</definedName>
    <definedName name="_xlnm._FilterDatabase" localSheetId="2" hidden="1">'200306-2 - VRN'!$C$121:$K$147</definedName>
    <definedName name="_xlnm.Print_Area" localSheetId="2">'200306-2 - VRN'!$C$82:$J$103,'200306-2 - VRN'!$C$109:$K$147</definedName>
    <definedName name="_xlnm.Print_Titles" localSheetId="2">'200306-2 -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112"/>
  <c i="2" r="J37"/>
  <c r="J36"/>
  <c i="1" r="AY95"/>
  <c i="2" r="J35"/>
  <c i="1" r="AX95"/>
  <c i="2"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6"/>
  <c r="BH326"/>
  <c r="BG326"/>
  <c r="BF326"/>
  <c r="T326"/>
  <c r="R326"/>
  <c r="P326"/>
  <c r="BI322"/>
  <c r="BH322"/>
  <c r="BG322"/>
  <c r="BF322"/>
  <c r="T322"/>
  <c r="R322"/>
  <c r="P322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4"/>
  <c r="BH284"/>
  <c r="BG284"/>
  <c r="BF284"/>
  <c r="T284"/>
  <c r="R284"/>
  <c r="P284"/>
  <c r="BI281"/>
  <c r="BH281"/>
  <c r="BG281"/>
  <c r="BF281"/>
  <c r="T281"/>
  <c r="R281"/>
  <c r="P281"/>
  <c r="BI275"/>
  <c r="BH275"/>
  <c r="BG275"/>
  <c r="BF275"/>
  <c r="T275"/>
  <c r="R275"/>
  <c r="P275"/>
  <c r="BI261"/>
  <c r="BH261"/>
  <c r="BG261"/>
  <c r="BF261"/>
  <c r="T261"/>
  <c r="R261"/>
  <c r="P261"/>
  <c r="BI258"/>
  <c r="BH258"/>
  <c r="BG258"/>
  <c r="BF258"/>
  <c r="T258"/>
  <c r="R258"/>
  <c r="P258"/>
  <c r="BI241"/>
  <c r="BH241"/>
  <c r="BG241"/>
  <c r="BF241"/>
  <c r="T241"/>
  <c r="R241"/>
  <c r="P241"/>
  <c r="BI237"/>
  <c r="BH237"/>
  <c r="BG237"/>
  <c r="BF237"/>
  <c r="T237"/>
  <c r="R237"/>
  <c r="P237"/>
  <c r="BI221"/>
  <c r="BH221"/>
  <c r="BG221"/>
  <c r="BF221"/>
  <c r="T221"/>
  <c r="R221"/>
  <c r="P221"/>
  <c r="BI203"/>
  <c r="BH203"/>
  <c r="BG203"/>
  <c r="BF203"/>
  <c r="T203"/>
  <c r="R203"/>
  <c r="P203"/>
  <c r="BI199"/>
  <c r="BH199"/>
  <c r="BG199"/>
  <c r="BF199"/>
  <c r="T199"/>
  <c r="T198"/>
  <c r="R199"/>
  <c r="R198"/>
  <c r="P199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T171"/>
  <c r="R173"/>
  <c r="R172"/>
  <c r="R171"/>
  <c r="P173"/>
  <c r="P172"/>
  <c r="P171"/>
  <c r="BI164"/>
  <c r="BH164"/>
  <c r="BG164"/>
  <c r="BF164"/>
  <c r="T164"/>
  <c r="R164"/>
  <c r="P164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7"/>
  <c r="BH137"/>
  <c r="BG137"/>
  <c r="BF137"/>
  <c r="T137"/>
  <c r="R137"/>
  <c r="P137"/>
  <c r="BI132"/>
  <c r="BH132"/>
  <c r="BG132"/>
  <c r="BF132"/>
  <c r="T132"/>
  <c r="T131"/>
  <c r="R132"/>
  <c r="R131"/>
  <c r="P132"/>
  <c r="P131"/>
  <c r="J125"/>
  <c r="F125"/>
  <c r="F123"/>
  <c r="E121"/>
  <c r="J91"/>
  <c r="F91"/>
  <c r="F89"/>
  <c r="E87"/>
  <c r="J24"/>
  <c r="E24"/>
  <c r="J126"/>
  <c r="J23"/>
  <c r="J18"/>
  <c r="E18"/>
  <c r="F92"/>
  <c r="J17"/>
  <c r="J12"/>
  <c r="J123"/>
  <c r="E7"/>
  <c r="E119"/>
  <c i="1" r="L90"/>
  <c r="AM90"/>
  <c r="AM89"/>
  <c r="L89"/>
  <c r="AM87"/>
  <c r="L87"/>
  <c r="L85"/>
  <c r="L84"/>
  <c i="3" r="J146"/>
  <c r="J141"/>
  <c r="J138"/>
  <c r="J136"/>
  <c r="BK134"/>
  <c r="J132"/>
  <c r="J128"/>
  <c i="2" r="BK349"/>
  <c r="BK346"/>
  <c r="BK343"/>
  <c r="J340"/>
  <c r="BK337"/>
  <c r="J334"/>
  <c r="BK330"/>
  <c r="BK322"/>
  <c r="J318"/>
  <c r="J314"/>
  <c r="J310"/>
  <c r="J305"/>
  <c r="J301"/>
  <c r="BK298"/>
  <c r="BK296"/>
  <c r="J294"/>
  <c r="J291"/>
  <c r="J284"/>
  <c r="BK281"/>
  <c r="BK261"/>
  <c r="J258"/>
  <c r="BK221"/>
  <c r="J203"/>
  <c r="J199"/>
  <c r="BK196"/>
  <c r="J194"/>
  <c r="BK192"/>
  <c i="3" r="BK146"/>
  <c r="BK144"/>
  <c r="BK141"/>
  <c r="BK136"/>
  <c i="2" r="J352"/>
  <c r="J346"/>
  <c r="BK340"/>
  <c r="BK334"/>
  <c r="J326"/>
  <c r="BK318"/>
  <c r="BK303"/>
  <c r="BK301"/>
  <c r="J281"/>
  <c r="BK241"/>
  <c r="BK186"/>
  <c r="J183"/>
  <c r="J176"/>
  <c r="BK157"/>
  <c r="BK150"/>
  <c i="3" r="J134"/>
  <c r="BK132"/>
  <c r="BK128"/>
  <c r="J125"/>
  <c i="2" r="BK358"/>
  <c r="J358"/>
  <c r="J355"/>
  <c r="J343"/>
  <c r="J330"/>
  <c r="BK326"/>
  <c r="BK314"/>
  <c r="BK310"/>
  <c r="J307"/>
  <c r="J298"/>
  <c r="J296"/>
  <c r="BK291"/>
  <c r="J275"/>
  <c r="J261"/>
  <c r="BK258"/>
  <c r="J241"/>
  <c r="BK237"/>
  <c r="J221"/>
  <c r="BK194"/>
  <c r="J192"/>
  <c r="BK188"/>
  <c r="J178"/>
  <c r="BK176"/>
  <c r="J173"/>
  <c r="BK164"/>
  <c r="J157"/>
  <c r="J150"/>
  <c r="J143"/>
  <c r="J137"/>
  <c r="BK132"/>
  <c i="3" r="J144"/>
  <c r="BK138"/>
  <c r="BK125"/>
  <c i="2" r="BK355"/>
  <c r="BK352"/>
  <c r="J349"/>
  <c r="J337"/>
  <c r="J322"/>
  <c r="BK307"/>
  <c r="BK305"/>
  <c r="J303"/>
  <c r="BK294"/>
  <c r="BK284"/>
  <c r="BK275"/>
  <c r="J237"/>
  <c r="BK203"/>
  <c r="BK199"/>
  <c r="J196"/>
  <c r="J188"/>
  <c r="J186"/>
  <c r="BK183"/>
  <c r="BK178"/>
  <c r="BK173"/>
  <c r="J164"/>
  <c r="BK143"/>
  <c r="BK137"/>
  <c r="J132"/>
  <c i="1" r="AS94"/>
  <c i="2" l="1" r="T136"/>
  <c r="T130"/>
  <c r="R175"/>
  <c r="T202"/>
  <c r="P283"/>
  <c r="P293"/>
  <c r="R300"/>
  <c r="P309"/>
  <c i="3" r="BK143"/>
  <c r="J143"/>
  <c r="J102"/>
  <c i="2" r="R136"/>
  <c r="R130"/>
  <c r="P175"/>
  <c r="R202"/>
  <c r="T283"/>
  <c r="R293"/>
  <c r="P300"/>
  <c r="R309"/>
  <c i="3" r="BK131"/>
  <c r="J131"/>
  <c r="J100"/>
  <c r="P143"/>
  <c i="2" r="P136"/>
  <c r="P130"/>
  <c r="P129"/>
  <c i="1" r="AU95"/>
  <c i="2" r="BK175"/>
  <c r="J175"/>
  <c r="J102"/>
  <c r="P202"/>
  <c r="P201"/>
  <c r="BK293"/>
  <c r="J293"/>
  <c r="J107"/>
  <c r="BK300"/>
  <c r="J300"/>
  <c r="J108"/>
  <c r="BK309"/>
  <c r="J309"/>
  <c r="J109"/>
  <c i="3" r="R131"/>
  <c r="R123"/>
  <c r="R122"/>
  <c r="R143"/>
  <c i="2" r="BK136"/>
  <c r="J136"/>
  <c r="J99"/>
  <c r="T175"/>
  <c r="BK202"/>
  <c r="J202"/>
  <c r="J105"/>
  <c r="BK283"/>
  <c r="J283"/>
  <c r="J106"/>
  <c r="R283"/>
  <c r="T293"/>
  <c r="T300"/>
  <c r="T309"/>
  <c i="3" r="P131"/>
  <c r="P123"/>
  <c r="P122"/>
  <c i="1" r="AU96"/>
  <c i="3" r="T131"/>
  <c r="T123"/>
  <c r="T122"/>
  <c r="T143"/>
  <c i="2" r="J92"/>
  <c r="F126"/>
  <c r="BE132"/>
  <c r="BE143"/>
  <c r="BE157"/>
  <c r="BE192"/>
  <c r="BE241"/>
  <c r="BE291"/>
  <c r="BE296"/>
  <c r="BE314"/>
  <c r="BE326"/>
  <c r="BE330"/>
  <c r="BE334"/>
  <c r="BE340"/>
  <c r="BE343"/>
  <c i="3" r="J89"/>
  <c r="J119"/>
  <c r="BE134"/>
  <c r="BE136"/>
  <c i="2" r="E85"/>
  <c r="J89"/>
  <c r="BE150"/>
  <c r="BE183"/>
  <c r="BE196"/>
  <c r="BE199"/>
  <c r="BE275"/>
  <c r="BE301"/>
  <c r="BE303"/>
  <c r="BE318"/>
  <c r="BE337"/>
  <c r="BE346"/>
  <c r="BE349"/>
  <c r="BE355"/>
  <c r="BE358"/>
  <c r="BK131"/>
  <c r="J131"/>
  <c r="J98"/>
  <c i="3" r="F92"/>
  <c r="BE138"/>
  <c r="BE141"/>
  <c r="BK127"/>
  <c r="J127"/>
  <c r="J99"/>
  <c i="2" r="BE164"/>
  <c r="BE188"/>
  <c r="BE194"/>
  <c r="BE203"/>
  <c r="BE221"/>
  <c r="BE258"/>
  <c r="BE261"/>
  <c r="BE281"/>
  <c r="BE284"/>
  <c r="BE294"/>
  <c r="BE298"/>
  <c r="BE305"/>
  <c r="BE307"/>
  <c r="BE310"/>
  <c r="BE322"/>
  <c r="BK198"/>
  <c r="J198"/>
  <c r="J103"/>
  <c i="3" r="E85"/>
  <c r="BE125"/>
  <c r="BE128"/>
  <c r="BE132"/>
  <c r="BK124"/>
  <c r="BK123"/>
  <c r="BK122"/>
  <c r="J122"/>
  <c r="J96"/>
  <c r="BK140"/>
  <c r="J140"/>
  <c r="J101"/>
  <c i="2" r="BE137"/>
  <c r="BE173"/>
  <c r="BE176"/>
  <c r="BE178"/>
  <c r="BE186"/>
  <c r="BE237"/>
  <c r="BE352"/>
  <c r="BK172"/>
  <c r="J172"/>
  <c r="J101"/>
  <c i="3" r="BE144"/>
  <c r="BE146"/>
  <c i="2" r="F37"/>
  <c i="1" r="BD95"/>
  <c i="2" r="F36"/>
  <c i="1" r="BC95"/>
  <c i="3" r="F34"/>
  <c i="1" r="BA96"/>
  <c i="3" r="J34"/>
  <c i="1" r="AW96"/>
  <c i="2" r="J34"/>
  <c i="1" r="AW95"/>
  <c i="2" r="F35"/>
  <c i="1" r="BB95"/>
  <c i="3" r="F35"/>
  <c i="1" r="BB96"/>
  <c i="2" r="F34"/>
  <c i="1" r="BA95"/>
  <c i="3" r="F37"/>
  <c i="1" r="BD96"/>
  <c i="3" r="F36"/>
  <c i="1" r="BC96"/>
  <c i="2" l="1" r="T201"/>
  <c r="T129"/>
  <c r="R201"/>
  <c r="R129"/>
  <c r="BK201"/>
  <c r="J201"/>
  <c r="J104"/>
  <c i="3" r="J123"/>
  <c r="J97"/>
  <c r="J124"/>
  <c r="J98"/>
  <c i="2" r="BK171"/>
  <c r="J171"/>
  <c r="J100"/>
  <c i="3" r="J30"/>
  <c i="1" r="AG96"/>
  <c i="3" r="F33"/>
  <c i="1" r="AZ96"/>
  <c r="AU94"/>
  <c r="BD94"/>
  <c r="W33"/>
  <c r="BC94"/>
  <c r="AY94"/>
  <c i="2" r="J33"/>
  <c i="1" r="AV95"/>
  <c r="AT95"/>
  <c i="2" r="F33"/>
  <c i="1" r="AZ95"/>
  <c r="BB94"/>
  <c r="W31"/>
  <c i="3" r="J33"/>
  <c i="1" r="AV96"/>
  <c r="AT96"/>
  <c r="BA94"/>
  <c r="AW94"/>
  <c r="AK30"/>
  <c i="3" l="1" r="J39"/>
  <c i="2" r="BK130"/>
  <c r="J130"/>
  <c r="J97"/>
  <c i="1" r="AN96"/>
  <c r="W32"/>
  <c r="AX94"/>
  <c r="AZ94"/>
  <c r="AV94"/>
  <c r="AK29"/>
  <c r="W30"/>
  <c i="2" l="1" r="BK129"/>
  <c r="J129"/>
  <c r="J96"/>
  <c i="1" r="AT94"/>
  <c r="W29"/>
  <c i="2" l="1" r="J30"/>
  <c i="1" r="AG95"/>
  <c r="AN95"/>
  <c i="2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<sst xmlns="http://schemas.openxmlformats.org/spreadsheetml/2006/main">
  <si>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</si>
  <si>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</si>
  <si>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</si>
  <si>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</si>
  <si>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</si>
  <si>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{f4cf9bb8-ab5f-4944-aa00-fc9244ed9603}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</si>
  <si>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</si>
  <si>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</si>
  <si>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</si>
  <si>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</si>
  <si>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</si>
  <si>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</si>
  <si>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</si>
  <si>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</si>
  <si>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200306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</si>
  <si>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</si>
  <si>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</si>
  <si>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střechy -  ZŠ Jižní – pavilon S3</t>
  </si>
  <si>
    <t>0,1</t>
  </si>
  <si>
    <t>KSO:</t>
  </si>
  <si>
    <t>CC-CZ:</t>
  </si>
  <si>
    <t>1</t>
  </si>
  <si>
    <t>Místo:</t>
  </si>
  <si>
    <t>Česká Lípa</t>
  </si>
  <si>
    <t>Datum:</t>
  </si>
  <si>
    <t>19. 3. 2020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</si>
  <si>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</si>
  <si>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</si>
  <si>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</si>
  <si>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</si>
  <si>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</si>
  <si>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</si>
  <si>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</si>
  <si>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</si>
  <si>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</si>
  <si>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Kubiš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</si>
  <si>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</si>
  <si>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</si>
  <si>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</si>
  <si>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</si>
  <si>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</si>
  <si>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</si>
  <si>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</si>
  <si>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</si>
  <si>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</si>
  <si>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</si>
  <si>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</si>
  <si>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</si>
  <si>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</si>
  <si>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</si>
  <si>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</si>
  <si>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</si>
  <si>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</si>
  <si>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</si>
  <si>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</si>
  <si>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</si>
  <si>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</si>
  <si>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</si>
  <si>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</si>
  <si>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</si>
  <si>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</si>
  <si>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</si>
  <si>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</si>
  <si>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</si>
  <si>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</si>
  <si>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</si>
  <si>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</si>
  <si>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</si>
  <si>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</si>
  <si>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</si>
  <si>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</si>
  <si>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</si>
  <si>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</si>
  <si>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</si>
  <si>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</si>
  <si>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</si>
  <si>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</si>
  <si>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</si>
  <si>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</si>
  <si>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</si>
  <si>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</si>
  <si>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</si>
  <si>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</si>
  <si>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</si>
  <si>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200306-1</t>
  </si>
  <si>
    <t>Oprava střechy - ZŠ Jižní - pavilon S3</t>
  </si>
  <si>
    <t>STA</t>
  </si>
  <si>
    <t>{57cd4efa-f713-417b-8c91-5a03f51d496d}</t>
  </si>
  <si>
    <t>2</t>
  </si>
  <si>
    <t>200306-2</t>
  </si>
  <si>
    <t>VRN</t>
  </si>
  <si>
    <t>{c8ecc923-bf3d-4ef2-bc11-6695dd510d1a}</t>
  </si>
  <si>
    <t>KRYCÍ LIST SOUPISU PRACÍ</t>
  </si>
  <si>
    <t>Objekt:</t>
  </si>
  <si>
    <t>200306-1 - Oprava střechy - ZŠ Jižní - pavilon S3</t>
  </si>
  <si>
    <t>Město Česká Lípa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</si>
  <si>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</si>
  <si>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</si>
  <si>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</si>
  <si>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</si>
  <si>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</si>
  <si>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</si>
  <si>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</si>
  <si>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</si>
  <si>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</si>
  <si>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</si>
  <si>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</si>
  <si>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</si>
  <si>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</si>
  <si>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</si>
  <si>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</si>
  <si>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</si>
  <si>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743 -  Elektromontáže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</si>
  <si>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</si>
  <si>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</si>
  <si>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</si>
  <si>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</si>
  <si>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</si>
  <si>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</si>
  <si>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</si>
  <si>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</si>
  <si>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</si>
  <si>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</si>
  <si>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</si>
  <si>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</si>
  <si>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</si>
  <si>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</si>
  <si>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</si>
  <si>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</si>
  <si>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</si>
  <si>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</si>
  <si>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</si>
  <si>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</si>
  <si>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</si>
  <si>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 pórobetonových tvárnic hladkých do P2 do 450 kg/m3 na tenkovrstvou maltu tl 300 mm</t>
  </si>
  <si>
    <t>m2</t>
  </si>
  <si>
    <t>CS ÚRS 2020 01</t>
  </si>
  <si>
    <t>4</t>
  </si>
  <si>
    <t>978926815</t>
  </si>
  <si>
    <t>PP</t>
  </si>
  <si>
    <t>Zdivo z pórobetonových tvárnic na tenké maltové lože, tl. zdiva 300 mm pevnost tvárnic do P2, objemová hmotnost do 450 kg/m3 hladkých</t>
  </si>
  <si>
    <t>VV</t>
  </si>
  <si>
    <t>vyzdívka atiky mezi žebry konstrukce</t>
  </si>
  <si>
    <t>(10,8+9,45)*0,4</t>
  </si>
  <si>
    <t>6</t>
  </si>
  <si>
    <t>Úpravy povrchů, podlahy a osazování výplní</t>
  </si>
  <si>
    <t>622142001</t>
  </si>
  <si>
    <t>Potažení vnějších stěn sklovláknitým pletivem vtlačeným do tenkovrstvé hmoty</t>
  </si>
  <si>
    <t>1087842196</t>
  </si>
  <si>
    <t xml:space="preserve">Potažení vnějších ploch pletivem  v ploše nebo pruzích, na plném podkladu sklovláknitým vtlačením do tmelu stěn</t>
  </si>
  <si>
    <t>(10,8+9,45)*0,4*2</t>
  </si>
  <si>
    <t>(10,8+9,45)*0,3</t>
  </si>
  <si>
    <t>Součet</t>
  </si>
  <si>
    <t>629135102</t>
  </si>
  <si>
    <t>Vyrovnávací vrstva pod klempířské prvky z MC š do 300 mm</t>
  </si>
  <si>
    <t>m</t>
  </si>
  <si>
    <t>-377047446</t>
  </si>
  <si>
    <t xml:space="preserve">Vyrovnávací vrstva z cementové malty pod klempířskými prvky  šířky přes 150 do 300 mm</t>
  </si>
  <si>
    <t>vyzdívka atiky mezi žebry konstrukce - ozn. K3</t>
  </si>
  <si>
    <t>(10,8+9,45)</t>
  </si>
  <si>
    <t>oplechování atiky - ozn. K1, K2</t>
  </si>
  <si>
    <t>101,7+2,0</t>
  </si>
  <si>
    <t>632450131</t>
  </si>
  <si>
    <t>Vyrovnávací cementový potěr tl do 20 mm ze suchých směsí provedený v ploše - vyrovnání podkladu po odstranění lepenky</t>
  </si>
  <si>
    <t>-1298098107</t>
  </si>
  <si>
    <t>Potěr cementový vyrovnávací ze suchých směsí v ploše o průměrné (střední) tl. od 10 do 20 mm</t>
  </si>
  <si>
    <t>předpoklad vyrovnání z 20% plochy</t>
  </si>
  <si>
    <t>plocha střechy</t>
  </si>
  <si>
    <t>(32,4*14,45+10,8*4,75+9,45*5,95)*0,2 "hlavní plocha</t>
  </si>
  <si>
    <t>(9,2*3,075)*0,2 "krček</t>
  </si>
  <si>
    <t>5</t>
  </si>
  <si>
    <t>632459122</t>
  </si>
  <si>
    <t>Příplatek k potěrům tl do 20 mm za sklon přes 15 do 30°</t>
  </si>
  <si>
    <t>-1637179905</t>
  </si>
  <si>
    <t xml:space="preserve">Příplatky k cenám potěrů  za sklon od vodorovné roviny přes 15 do 30°, tl. potěru přes 10 do 20 mm</t>
  </si>
  <si>
    <t>63250000R</t>
  </si>
  <si>
    <t>Provedení náběhových klínů z betonové mazaniny</t>
  </si>
  <si>
    <t>-2004017433</t>
  </si>
  <si>
    <t>hlavní plocha</t>
  </si>
  <si>
    <t>116,15</t>
  </si>
  <si>
    <t>krček</t>
  </si>
  <si>
    <t>27,65</t>
  </si>
  <si>
    <t>9</t>
  </si>
  <si>
    <t>Ostatní konstrukce a práce-bourání</t>
  </si>
  <si>
    <t>99</t>
  </si>
  <si>
    <t>Přesun hmot</t>
  </si>
  <si>
    <t>7</t>
  </si>
  <si>
    <t>949310001</t>
  </si>
  <si>
    <t>Stavební výtah - montáž, demontáž, pronájem (případně jiný vhodný způsob dopravy materiálu dle dodavatele)</t>
  </si>
  <si>
    <t>kpl</t>
  </si>
  <si>
    <t>-1956486579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</si>
  <si>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</si>
  <si>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</si>
  <si>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</si>
  <si>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</si>
  <si>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</si>
  <si>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</si>
  <si>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653959270</t>
  </si>
  <si>
    <t xml:space="preserve">Vnitrostaveništní doprava suti a vybouraných hmot  vodorovně do 50 m svisle ručně pro budovy a haly výšky do 6 m</t>
  </si>
  <si>
    <t>997013311</t>
  </si>
  <si>
    <t>Montáž a demontáž shozu suti v do 10 m</t>
  </si>
  <si>
    <t>-1326464343</t>
  </si>
  <si>
    <t>Doprava suti shozem montáž a demontáž shozu výšky do 10 m</t>
  </si>
  <si>
    <t>P</t>
  </si>
  <si>
    <t>Poznámka k položce:_x000d_
Kontejner bude přistaven při severním štítu na parkovišti školy.</t>
  </si>
  <si>
    <t>severní štít, parkoviště školy</t>
  </si>
  <si>
    <t>7,5</t>
  </si>
  <si>
    <t>997013321</t>
  </si>
  <si>
    <t>Příplatek k shozu suti v do 10 m za první a ZKD den použití</t>
  </si>
  <si>
    <t>368270615</t>
  </si>
  <si>
    <t>Doprava suti shozem montáž a demontáž shozu výšky Příplatek za první a každý další den použití shozu k ceně -3311</t>
  </si>
  <si>
    <t>7*7,5</t>
  </si>
  <si>
    <t>11</t>
  </si>
  <si>
    <t>997013501</t>
  </si>
  <si>
    <t>Odvoz suti na skládku a vybouraných hmot nebo meziskládku do 1 km se složením</t>
  </si>
  <si>
    <t>-113062573</t>
  </si>
  <si>
    <t>Odvoz suti a vybouraných hmot na skládku nebo meziskládku se složením, na vzdálenost do 1 km</t>
  </si>
  <si>
    <t>12</t>
  </si>
  <si>
    <t>997013509</t>
  </si>
  <si>
    <t>Příplatek k odvozu suti a vybouraných hmot na skládku ZKD 1 km přes 1 km</t>
  </si>
  <si>
    <t>1509399488</t>
  </si>
  <si>
    <t>Odvoz suti a vybouraných hmot na skládku nebo meziskládku se složením, na vzdálenost Příplatek k ceně za každý další i započatý 1 km přes 1 km</t>
  </si>
  <si>
    <t>celková vzdálenost na skládku Sosnová 5 km</t>
  </si>
  <si>
    <t>4,0*114,042</t>
  </si>
  <si>
    <t>13</t>
  </si>
  <si>
    <t>997013655</t>
  </si>
  <si>
    <t>Poplatek za uložení na skládce (skládkovné) zeminy a kamení kód odpadu 17 05 04</t>
  </si>
  <si>
    <t>-965128252</t>
  </si>
  <si>
    <t>Poplatek za uložení stavebního odpadu na skládce (skládkovné) zeminy a kamení zatříděného do Katalogu odpadů pod kódem 17 05 04</t>
  </si>
  <si>
    <t>14</t>
  </si>
  <si>
    <t>997013814</t>
  </si>
  <si>
    <t>Poplatek za uložení stavebního odpadu z izolačních hmot na skládce (skládkovné)</t>
  </si>
  <si>
    <t>-2117765043</t>
  </si>
  <si>
    <t>Poplatek za uložení stavebního odpadu na skládce (skládkovné) z izolačních materiálů</t>
  </si>
  <si>
    <t>997013831</t>
  </si>
  <si>
    <t>Poplatek za uložení stavebního směsného odpadu na skládce (skládkovné)</t>
  </si>
  <si>
    <t>-526138854</t>
  </si>
  <si>
    <t>Poplatek za uložení stavebního odpadu na skládce (skládkovné) směsného</t>
  </si>
  <si>
    <t>998</t>
  </si>
  <si>
    <t>16</t>
  </si>
  <si>
    <t>998017002</t>
  </si>
  <si>
    <t>Přesun hmot s omezením mechanizace pro budovy v do 12 m</t>
  </si>
  <si>
    <t>-2101779796</t>
  </si>
  <si>
    <t xml:space="preserve">Přesun hmot pro budovy občanské výstavby, bydlení, výrobu a služby  s omezením mechanizace vodorovná dopravní vzdálenost do 100 m pro budovy s jakoukoliv nosnou konstrukcí výšky přes 6 do 12 m</t>
  </si>
  <si>
    <t>PSV</t>
  </si>
  <si>
    <t>Práce a dodávky PSV</t>
  </si>
  <si>
    <t>712</t>
  </si>
  <si>
    <t>Povlakové krytiny</t>
  </si>
  <si>
    <t>17</t>
  </si>
  <si>
    <t>712300831</t>
  </si>
  <si>
    <t>Odstranění povlakové krytiny střech do 10° jednovrstvé</t>
  </si>
  <si>
    <t>379616875</t>
  </si>
  <si>
    <t xml:space="preserve">Odstranění ze střech plochých do 10°  krytiny povlakové jednovrstvé</t>
  </si>
  <si>
    <t xml:space="preserve">odstranění  vrstev: geotextilie-PVC folie-geotextilie</t>
  </si>
  <si>
    <t>32,4*14,45+10,8*4,75+9,45*5,95 "hlavní plocha</t>
  </si>
  <si>
    <t>9,2*3,075 "krček</t>
  </si>
  <si>
    <t>Mezisoučet</t>
  </si>
  <si>
    <t>svislá izolace</t>
  </si>
  <si>
    <t>obvod střechy</t>
  </si>
  <si>
    <t>(32,4*2+14,45*2+4,75*2+5,95*2)*0,4 "hlavní plocha</t>
  </si>
  <si>
    <t>3,075*0,4+9,2*0,5*2 "krček</t>
  </si>
  <si>
    <t>(1,04*2+1,44*2)*0,25*9 "zakrytovací plech světlíku</t>
  </si>
  <si>
    <t>plocha atiky</t>
  </si>
  <si>
    <t>(33,1*2+14,45*2+4,75*2+5,95*2)*0,35 "hlavní plocha</t>
  </si>
  <si>
    <t>3,075*0,35 "krček</t>
  </si>
  <si>
    <t>713,479*3 'Přepočtené koeficientem množství</t>
  </si>
  <si>
    <t>18</t>
  </si>
  <si>
    <t>712311101</t>
  </si>
  <si>
    <t>Provedení povlakové krytiny střech do 10° za studena lakem penetračním nebo asfaltovým</t>
  </si>
  <si>
    <t>-2059308463</t>
  </si>
  <si>
    <t>Provedení povlakové krytiny střech plochých do 10 st. natěradly a tmely za studena nátěrem lakem penetračním nebo asfaltovým</t>
  </si>
  <si>
    <t>vodorovná izolace</t>
  </si>
  <si>
    <t>19</t>
  </si>
  <si>
    <t>M</t>
  </si>
  <si>
    <t>111631500</t>
  </si>
  <si>
    <t>lak asfaltový ALP/9 bal 9 kg</t>
  </si>
  <si>
    <t>32</t>
  </si>
  <si>
    <t>-2005796538</t>
  </si>
  <si>
    <t>výrobky asfaltové izolační a zálivkové hmoty asfalty oxidované stavebně-izolační k penetraci suchých a očištěných podkladů pod asfaltové izolační krytiny a izolace ALP/9 bal 9 kg</t>
  </si>
  <si>
    <t>Poznámka k položce:_x000d_
Spotřeba 0,3-0,4kg/m2 dle povrchu, ředidlo technický benzín</t>
  </si>
  <si>
    <t>713,479*0,0003 'Přepočtené koeficientem množství</t>
  </si>
  <si>
    <t>20</t>
  </si>
  <si>
    <t>712341559</t>
  </si>
  <si>
    <t>Provedení povlakové krytiny střech do 10° pásy NAIP přitavením v plné ploše</t>
  </si>
  <si>
    <t>1546287756</t>
  </si>
  <si>
    <t xml:space="preserve">Provedení povlakové krytiny střech plochých do 10° pásy přitavením  NAIP v plné ploše</t>
  </si>
  <si>
    <t>3,075*0,4+9,2*0,5 "krček</t>
  </si>
  <si>
    <t>62855010</t>
  </si>
  <si>
    <t>pás asfaltový natavitelný modifikovaný SBS tl 5,2mm s vložkou z polyesterové vyztužené rohože a hrubozrnným břidličným posypem na horním povrchu</t>
  </si>
  <si>
    <t>128</t>
  </si>
  <si>
    <t>1976449930</t>
  </si>
  <si>
    <t>708,879*1,15 'Přepočtené koeficientem množství</t>
  </si>
  <si>
    <t>22</t>
  </si>
  <si>
    <t>712400840.1</t>
  </si>
  <si>
    <t>Očištění plochy střechy po odstranění krytiny před započetím oprav</t>
  </si>
  <si>
    <t>27433398</t>
  </si>
  <si>
    <t>Odstranění ze střech šikmých přes 10 st. do 30 st. mechu odškrabáním a očištěním s oškrabáním povrchu</t>
  </si>
  <si>
    <t>vytažení na atiky</t>
  </si>
  <si>
    <t>3,075*0,4 "krček</t>
  </si>
  <si>
    <t>pod oplechováním atiky</t>
  </si>
  <si>
    <t>23</t>
  </si>
  <si>
    <t>712990813</t>
  </si>
  <si>
    <t>Odstranění povlakové krytiny střech do 10° násypu nebo nánosu tloušťky do 100 mm</t>
  </si>
  <si>
    <t>2066384254</t>
  </si>
  <si>
    <t>Odstranění násypu nebo nánosu ze střech násypu nebo nánosu do 10°, tl. přes 50 do 100 mm</t>
  </si>
  <si>
    <t>24</t>
  </si>
  <si>
    <t>998712202</t>
  </si>
  <si>
    <t>Přesun hmot procentní pro krytiny povlakové v objektech v do 12 m</t>
  </si>
  <si>
    <t>%</t>
  </si>
  <si>
    <t>1085048568</t>
  </si>
  <si>
    <t>Přesun hmot pro povlakové krytiny stanovený procentní sazbou z ceny vodorovná dopravní vzdálenost do 50 m v objektech výšky přes 6 do 12 m</t>
  </si>
  <si>
    <t>713</t>
  </si>
  <si>
    <t>Izolace tepelné</t>
  </si>
  <si>
    <t>25</t>
  </si>
  <si>
    <t>713140001.1</t>
  </si>
  <si>
    <t>Úprava v místech střešních prostupů - odhad</t>
  </si>
  <si>
    <t>-1364798390</t>
  </si>
  <si>
    <t>střešní vpusti</t>
  </si>
  <si>
    <t>2,0</t>
  </si>
  <si>
    <t>ventilační hlavice</t>
  </si>
  <si>
    <t>6,0</t>
  </si>
  <si>
    <t>26</t>
  </si>
  <si>
    <t>998713202</t>
  </si>
  <si>
    <t>Přesun hmot procentní pro izolace tepelné v objektech v do 12 m</t>
  </si>
  <si>
    <t>1923287204</t>
  </si>
  <si>
    <t>Přesun hmot pro izolace tepelné stanovený procentní sazbou z ceny vodorovná dopravní vzdálenost do 50 m v objektech výšky přes 6 do 12 m</t>
  </si>
  <si>
    <t>721</t>
  </si>
  <si>
    <t>Zdravotechnika - vnitřní kanalizace</t>
  </si>
  <si>
    <t>27</t>
  </si>
  <si>
    <t>721210824</t>
  </si>
  <si>
    <t>Demontáž vpustí střešních</t>
  </si>
  <si>
    <t>kus</t>
  </si>
  <si>
    <t>-655240806</t>
  </si>
  <si>
    <t xml:space="preserve">Demontáž kanalizačního příslušenství střešních vtoků </t>
  </si>
  <si>
    <t>28</t>
  </si>
  <si>
    <t>721233114</t>
  </si>
  <si>
    <t>Střešní vtok pro ploché střechy svislý odtok DN 150 - PVC vpusť s integrovaným límcem z asfaltového modifikovaného pásu modrozeleného - ozn. O1</t>
  </si>
  <si>
    <t>2144780543</t>
  </si>
  <si>
    <t>Střešní vtoky (vpusti) polypropylenové (PP) pro ploché střechy s odtokem svislým DN 150</t>
  </si>
  <si>
    <t>29</t>
  </si>
  <si>
    <t>998721202</t>
  </si>
  <si>
    <t>Přesun hmot procentní pro vnitřní kanalizace v objektech v do 12 m</t>
  </si>
  <si>
    <t>510080380</t>
  </si>
  <si>
    <t>Přesun hmot pro vnitřní kanalizace stanovený procentní sazbou z ceny vodorovná dopravní vzdálenost do 50 m v objektech výšky přes 6 do 12 m</t>
  </si>
  <si>
    <t>743</t>
  </si>
  <si>
    <t xml:space="preserve"> Elektromontáže</t>
  </si>
  <si>
    <t>30</t>
  </si>
  <si>
    <t>74300001R</t>
  </si>
  <si>
    <t xml:space="preserve">Hromosvod - demontáž stávajícího hromosvodu </t>
  </si>
  <si>
    <t>1767794757</t>
  </si>
  <si>
    <t xml:space="preserve">Hromosvod - demontáž stávajícího hromosvodu 
</t>
  </si>
  <si>
    <t>31</t>
  </si>
  <si>
    <t>74300002R</t>
  </si>
  <si>
    <t>Hromosvod - dodávka drátu, vč. spojek, kotev a souvisejícího materiálu</t>
  </si>
  <si>
    <t>-1164581876</t>
  </si>
  <si>
    <t>74300004R</t>
  </si>
  <si>
    <t>Montáž hromosvodu</t>
  </si>
  <si>
    <t>-1537232822</t>
  </si>
  <si>
    <t>33</t>
  </si>
  <si>
    <t>74300005R</t>
  </si>
  <si>
    <t>Revize</t>
  </si>
  <si>
    <t>-1968122653</t>
  </si>
  <si>
    <t>764</t>
  </si>
  <si>
    <t>Konstrukce klempířské</t>
  </si>
  <si>
    <t>34</t>
  </si>
  <si>
    <t>764001821</t>
  </si>
  <si>
    <t>Demontáž krytiny ze svitků nebo tabulí do suti</t>
  </si>
  <si>
    <t>1446012088</t>
  </si>
  <si>
    <t>Demontáž klempířských konstrukcí krytiny ze svitků nebo tabulí do suti</t>
  </si>
  <si>
    <t>zakrytovací plech světlíku - ozn. K5</t>
  </si>
  <si>
    <t>1,04*1,44</t>
  </si>
  <si>
    <t>35</t>
  </si>
  <si>
    <t>764002811</t>
  </si>
  <si>
    <t>Demontáž okapového plechu do suti v krytině povlakové</t>
  </si>
  <si>
    <t>-845501542</t>
  </si>
  <si>
    <t>Demontáž klempířských konstrukcí okapového plechu do suti, v krytině povlakové</t>
  </si>
  <si>
    <t>okapnicový plech - ozn. K6</t>
  </si>
  <si>
    <t>3,1</t>
  </si>
  <si>
    <t>36</t>
  </si>
  <si>
    <t>764002841</t>
  </si>
  <si>
    <t>Demontáž oplechování horních ploch zdí a nadezdívek do suti</t>
  </si>
  <si>
    <t>989810629</t>
  </si>
  <si>
    <t>Demontáž klempířských konstrukcí oplechování horních ploch zdí a nadezdívek do suti</t>
  </si>
  <si>
    <t>oplechování atiky</t>
  </si>
  <si>
    <t>101,7+2,0+20,35</t>
  </si>
  <si>
    <t>37</t>
  </si>
  <si>
    <t>764002871</t>
  </si>
  <si>
    <t>Demontáž lemování zdí do suti</t>
  </si>
  <si>
    <t>-1935828288</t>
  </si>
  <si>
    <t>Demontáž klempířských konstrukcí lemování zdí do suti</t>
  </si>
  <si>
    <t>ukončovací lišta - ozn. K4</t>
  </si>
  <si>
    <t>9,20</t>
  </si>
  <si>
    <t>38</t>
  </si>
  <si>
    <t>764004801</t>
  </si>
  <si>
    <t>Demontáž podokapního žlabu do suti</t>
  </si>
  <si>
    <t>684849396</t>
  </si>
  <si>
    <t>Demontáž klempířských konstrukcí žlabu podokapního do suti</t>
  </si>
  <si>
    <t>okapový žlab - ozn. K7</t>
  </si>
  <si>
    <t>39</t>
  </si>
  <si>
    <t>764004861</t>
  </si>
  <si>
    <t>Demontáž svodu do suti</t>
  </si>
  <si>
    <t>2081372287</t>
  </si>
  <si>
    <t>Demontáž klempířských konstrukcí svodu do suti</t>
  </si>
  <si>
    <t>okapový svod - ozn. K8</t>
  </si>
  <si>
    <t>40</t>
  </si>
  <si>
    <t>76421001R</t>
  </si>
  <si>
    <t xml:space="preserve">Dodávka a montáž oplechování atiky z FeZn plechu tl. 0,50 mm,  r.š. 520 mm, vč. provedení rohů a koutů - ozn. K1</t>
  </si>
  <si>
    <t>-143557463</t>
  </si>
  <si>
    <t xml:space="preserve">Dodávka a montáž oplechování atiky z FeZn plechu tl. 0,50 mm,  r.š. 520 mm - ozn. K1</t>
  </si>
  <si>
    <t>Poznámka k položce:_x000d_
Podrobný popis a schema viz Tabulka prvků</t>
  </si>
  <si>
    <t>41</t>
  </si>
  <si>
    <t>76421002R</t>
  </si>
  <si>
    <t xml:space="preserve">Dodávka a montáž oplechování atiky z FeZn plechu tl. 0,50 mm,  r.š. 670 mm, vč. provedení rohů a koutů - ozn. K2</t>
  </si>
  <si>
    <t>-844482877</t>
  </si>
  <si>
    <t xml:space="preserve">Dodávka a montáž oplechování atiky z FeZn plechu tl. 0,50 mm,  r.š. 670 mm - ozn. K2</t>
  </si>
  <si>
    <t>42</t>
  </si>
  <si>
    <t>76421003R</t>
  </si>
  <si>
    <t xml:space="preserve">Dodávka a montáž oplechování atiky z FeZn plechu tl. 0,50 mm,  r.š. 820 mm - ozn. K3</t>
  </si>
  <si>
    <t>484446998</t>
  </si>
  <si>
    <t>43</t>
  </si>
  <si>
    <t>76421004R</t>
  </si>
  <si>
    <t>Dodávka a montáž ukončovací lišty z FeZn plechu tl. 0,50 mm, r.š. 75 mm - ozn. K4</t>
  </si>
  <si>
    <t>756761393</t>
  </si>
  <si>
    <t>44</t>
  </si>
  <si>
    <t>76421005R</t>
  </si>
  <si>
    <t>Dodávka a montáž zakrytovací plech světlíku z FeZn plechu tl. 0,50 mm, rozměr 1040 x 1440 mm - ozn. K5</t>
  </si>
  <si>
    <t>-500791581</t>
  </si>
  <si>
    <t>45</t>
  </si>
  <si>
    <t>76421006R</t>
  </si>
  <si>
    <t>Dodávka a montáž okapový žlab z FeZn plechu tl. 0,50 mm, r.š. 330 mm - ozn. K6</t>
  </si>
  <si>
    <t>-1977740666</t>
  </si>
  <si>
    <t>46</t>
  </si>
  <si>
    <t>76421007R</t>
  </si>
  <si>
    <t>Dodávka a montáž okapový žlab z FeZn plechu tl. 0,50 mm, DN 150 mm - ozn. K7</t>
  </si>
  <si>
    <t>-140365514</t>
  </si>
  <si>
    <t>Dodávka a montáž okapový svod vč. kotlíku z FeZn plechu tl. 0,50 mm, DN 150 mm - ozn. K7</t>
  </si>
  <si>
    <t>47</t>
  </si>
  <si>
    <t>76421008R</t>
  </si>
  <si>
    <t>Dodávka a montáž okapový svod vč. kotlíku z FeZn plechu tl. 0,50 mm, DN 150 mm - ozn. K8</t>
  </si>
  <si>
    <t>828452593</t>
  </si>
  <si>
    <t>48</t>
  </si>
  <si>
    <t>998764202</t>
  </si>
  <si>
    <t>Přesun hmot procentní pro konstrukce klempířské v objektech v do 12 m</t>
  </si>
  <si>
    <t>2060004626</t>
  </si>
  <si>
    <t>Přesun hmot pro konstrukce klempířské stanovený procentní sazbou z ceny vodorovná dopravní vzdálenost do 50 m v objektech výšky přes 6 do 12 m</t>
  </si>
  <si>
    <t>200306-2 -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</si>
  <si>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</si>
  <si>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</si>
  <si>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</si>
  <si>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</si>
  <si>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</si>
  <si>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</si>
  <si>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</si>
  <si>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</si>
  <si>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</si>
  <si>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</si>
  <si>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</si>
  <si>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1024</t>
  </si>
  <si>
    <t>1554010243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</si>
  <si>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</si>
  <si>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</si>
  <si>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</si>
  <si>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</si>
  <si>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</si>
  <si>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</si>
  <si>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-615316311</t>
  </si>
  <si>
    <t>Základní rozdělení průvodních činností a nákladů zařízení staveniště</t>
  </si>
  <si>
    <t>Poznámka k položce:_x000d_
vybudování, provoz, odstranění</t>
  </si>
  <si>
    <t>VRN4</t>
  </si>
  <si>
    <t>Inženýrská činnost</t>
  </si>
  <si>
    <t>043203000</t>
  </si>
  <si>
    <t>Fotodokumentace provádění díla (dle SoD čl. 2 odst. 2.5.9.)</t>
  </si>
  <si>
    <t>-1332689379</t>
  </si>
  <si>
    <t>Fotodokumentace</t>
  </si>
  <si>
    <t>044002000</t>
  </si>
  <si>
    <t>Revize a zkoušky (dle SoD čl. 2 odst. 2.5.3.)</t>
  </si>
  <si>
    <t>-1719645420</t>
  </si>
  <si>
    <t>045203000</t>
  </si>
  <si>
    <t>Kompletační činnost (dle SoD čl. 2 odst. 2.5.4.)</t>
  </si>
  <si>
    <t>456410028</t>
  </si>
  <si>
    <t>Kompletační činnost</t>
  </si>
  <si>
    <t>045303000</t>
  </si>
  <si>
    <t>Koordinační činnost (dle SoD čl. 2 odst. 2.5.5.)</t>
  </si>
  <si>
    <t>1811833137</t>
  </si>
  <si>
    <t>Koordinační činnost</t>
  </si>
  <si>
    <t>VRN5</t>
  </si>
  <si>
    <t>Finanční náklady</t>
  </si>
  <si>
    <t>051002000</t>
  </si>
  <si>
    <t>Pojištění stavby (dle SoD čl. 2 odst. 2.5.6.)</t>
  </si>
  <si>
    <t>1170543481</t>
  </si>
  <si>
    <t>Pojistné</t>
  </si>
  <si>
    <t>VRN7</t>
  </si>
  <si>
    <t>Provozní vlivy</t>
  </si>
  <si>
    <t>070001000</t>
  </si>
  <si>
    <t>Provozní a územní vlivy (dle SoD čl. 2 odst. 2.5.7.)</t>
  </si>
  <si>
    <t>-558352785</t>
  </si>
  <si>
    <t>Základní rozdělení průvodních činností a nákladů provozní vlivy</t>
  </si>
  <si>
    <t>071002000</t>
  </si>
  <si>
    <t>Provoz dalšího subjektu (dle SoD čl. 2 odst. 2.5.8.)</t>
  </si>
  <si>
    <t>-1132479134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</si>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</sst>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18</v>
      </c>
    </row>
    <row r="7" s="1" customFormat="1" ht="12" customHeight="1">
      <c r="B7" s="22"/>
      <c r="C7" s="23"/>
      <c r="D7" s="33" t="s">
        <v>19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21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26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27</v>
      </c>
    </row>
    <row r="10" s="1" customFormat="1" ht="12" customHeight="1">
      <c r="B10" s="22"/>
      <c r="C10" s="23"/>
      <c r="D10" s="33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29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18</v>
      </c>
    </row>
    <row r="11" s="1" customFormat="1" ht="18.48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31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18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18</v>
      </c>
    </row>
    <row r="13" s="1" customFormat="1" ht="12" customHeight="1">
      <c r="B13" s="22"/>
      <c r="C13" s="23"/>
      <c r="D13" s="3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29</v>
      </c>
      <c r="AL13" s="23"/>
      <c r="AM13" s="23"/>
      <c r="AN13" s="35" t="s">
        <v>33</v>
      </c>
      <c r="AO13" s="23"/>
      <c r="AP13" s="23"/>
      <c r="AQ13" s="23"/>
      <c r="AR13" s="21"/>
      <c r="BE13" s="32"/>
      <c r="BS13" s="18" t="s">
        <v>18</v>
      </c>
    </row>
    <row r="14">
      <c r="B14" s="22"/>
      <c r="C14" s="23"/>
      <c r="D14" s="23"/>
      <c r="E14" s="35" t="s">
        <v>33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31</v>
      </c>
      <c r="AL14" s="23"/>
      <c r="AM14" s="23"/>
      <c r="AN14" s="35" t="s">
        <v>33</v>
      </c>
      <c r="AO14" s="23"/>
      <c r="AP14" s="23"/>
      <c r="AQ14" s="23"/>
      <c r="AR14" s="21"/>
      <c r="BE14" s="32"/>
      <c r="BS14" s="18" t="s">
        <v>18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29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31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29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31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52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53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54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55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54</v>
      </c>
      <c r="AI60" s="43"/>
      <c r="AJ60" s="43"/>
      <c r="AK60" s="43"/>
      <c r="AL60" s="43"/>
      <c r="AM60" s="65" t="s">
        <v>55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56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57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54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55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54</v>
      </c>
      <c r="AI75" s="43"/>
      <c r="AJ75" s="43"/>
      <c r="AK75" s="43"/>
      <c r="AL75" s="43"/>
      <c r="AM75" s="65" t="s">
        <v>55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58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200306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Oprava střechy -  ZŠ Jižní – pavilon S3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22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Česká Lípa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24</v>
      </c>
      <c r="AJ87" s="41"/>
      <c r="AK87" s="41"/>
      <c r="AL87" s="41"/>
      <c r="AM87" s="80" t="str">
        <f>IF(AN8= "","",AN8)</f>
        <v>19. 3. 2020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28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34</v>
      </c>
      <c r="AJ89" s="41"/>
      <c r="AK89" s="41"/>
      <c r="AL89" s="41"/>
      <c r="AM89" s="81" t="str">
        <f>IF(E17="","",E17)</f>
        <v>Petr Kubiš</v>
      </c>
      <c r="AN89" s="72"/>
      <c r="AO89" s="72"/>
      <c r="AP89" s="72"/>
      <c r="AQ89" s="41"/>
      <c r="AR89" s="45"/>
      <c r="AS89" s="82" t="s">
        <v>59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32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60</v>
      </c>
      <c r="D92" s="95"/>
      <c r="E92" s="95"/>
      <c r="F92" s="95"/>
      <c r="G92" s="95"/>
      <c r="H92" s="96"/>
      <c r="I92" s="97" t="s">
        <v>61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62</v>
      </c>
      <c r="AH92" s="95"/>
      <c r="AI92" s="95"/>
      <c r="AJ92" s="95"/>
      <c r="AK92" s="95"/>
      <c r="AL92" s="95"/>
      <c r="AM92" s="95"/>
      <c r="AN92" s="97" t="s">
        <v>63</v>
      </c>
      <c r="AO92" s="95"/>
      <c r="AP92" s="99"/>
      <c r="AQ92" s="100" t="s">
        <v>64</v>
      </c>
      <c r="AR92" s="45"/>
      <c r="AS92" s="101" t="s">
        <v>65</v>
      </c>
      <c r="AT92" s="102" t="s">
        <v>66</v>
      </c>
      <c r="AU92" s="102" t="s">
        <v>67</v>
      </c>
      <c r="AV92" s="102" t="s">
        <v>68</v>
      </c>
      <c r="AW92" s="102" t="s">
        <v>69</v>
      </c>
      <c r="AX92" s="102" t="s">
        <v>70</v>
      </c>
      <c r="AY92" s="102" t="s">
        <v>71</v>
      </c>
      <c r="AZ92" s="102" t="s">
        <v>72</v>
      </c>
      <c r="BA92" s="102" t="s">
        <v>73</v>
      </c>
      <c r="BB92" s="102" t="s">
        <v>74</v>
      </c>
      <c r="BC92" s="102" t="s">
        <v>75</v>
      </c>
      <c r="BD92" s="103" t="s">
        <v>76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77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78</v>
      </c>
      <c r="BT94" s="118" t="s">
        <v>79</v>
      </c>
      <c r="BU94" s="119" t="s">
        <v>80</v>
      </c>
      <c r="BV94" s="118" t="s">
        <v>81</v>
      </c>
      <c r="BW94" s="118" t="s">
        <v>5</v>
      </c>
      <c r="BX94" s="118" t="s">
        <v>82</v>
      </c>
      <c r="CL94" s="118" t="s">
        <v>1</v>
      </c>
    </row>
    <row r="95" s="7" customFormat="1" ht="24.75" customHeight="1">
      <c r="A95" s="120" t="s">
        <v>83</v>
      </c>
      <c r="B95" s="121"/>
      <c r="C95" s="122"/>
      <c r="D95" s="123" t="s">
        <v>84</v>
      </c>
      <c r="E95" s="123"/>
      <c r="F95" s="123"/>
      <c r="G95" s="123"/>
      <c r="H95" s="123"/>
      <c r="I95" s="124"/>
      <c r="J95" s="123" t="s">
        <v>85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'200306-1 - Oprava střechy...'!J30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86</v>
      </c>
      <c r="AR95" s="127"/>
      <c r="AS95" s="128">
        <v>0</v>
      </c>
      <c r="AT95" s="129">
        <f>ROUND(SUM(AV95:AW95),2)</f>
        <v>0</v>
      </c>
      <c r="AU95" s="130">
        <f>'200306-1 - Oprava střechy...'!P129</f>
        <v>0</v>
      </c>
      <c r="AV95" s="129">
        <f>'200306-1 - Oprava střechy...'!J33</f>
        <v>0</v>
      </c>
      <c r="AW95" s="129">
        <f>'200306-1 - Oprava střechy...'!J34</f>
        <v>0</v>
      </c>
      <c r="AX95" s="129">
        <f>'200306-1 - Oprava střechy...'!J35</f>
        <v>0</v>
      </c>
      <c r="AY95" s="129">
        <f>'200306-1 - Oprava střechy...'!J36</f>
        <v>0</v>
      </c>
      <c r="AZ95" s="129">
        <f>'200306-1 - Oprava střechy...'!F33</f>
        <v>0</v>
      </c>
      <c r="BA95" s="129">
        <f>'200306-1 - Oprava střechy...'!F34</f>
        <v>0</v>
      </c>
      <c r="BB95" s="129">
        <f>'200306-1 - Oprava střechy...'!F35</f>
        <v>0</v>
      </c>
      <c r="BC95" s="129">
        <f>'200306-1 - Oprava střechy...'!F36</f>
        <v>0</v>
      </c>
      <c r="BD95" s="131">
        <f>'200306-1 - Oprava střechy...'!F37</f>
        <v>0</v>
      </c>
      <c r="BE95" s="7"/>
      <c r="BT95" s="132" t="s">
        <v>21</v>
      </c>
      <c r="BV95" s="132" t="s">
        <v>81</v>
      </c>
      <c r="BW95" s="132" t="s">
        <v>87</v>
      </c>
      <c r="BX95" s="132" t="s">
        <v>5</v>
      </c>
      <c r="CL95" s="132" t="s">
        <v>1</v>
      </c>
      <c r="CM95" s="132" t="s">
        <v>88</v>
      </c>
    </row>
    <row r="96" s="7" customFormat="1" ht="24.75" customHeight="1">
      <c r="A96" s="120" t="s">
        <v>83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'200306-2 - VRN'!J30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86</v>
      </c>
      <c r="AR96" s="127"/>
      <c r="AS96" s="133">
        <v>0</v>
      </c>
      <c r="AT96" s="134">
        <f>ROUND(SUM(AV96:AW96),2)</f>
        <v>0</v>
      </c>
      <c r="AU96" s="135">
        <f>'200306-2 - VRN'!P122</f>
        <v>0</v>
      </c>
      <c r="AV96" s="134">
        <f>'200306-2 - VRN'!J33</f>
        <v>0</v>
      </c>
      <c r="AW96" s="134">
        <f>'200306-2 - VRN'!J34</f>
        <v>0</v>
      </c>
      <c r="AX96" s="134">
        <f>'200306-2 - VRN'!J35</f>
        <v>0</v>
      </c>
      <c r="AY96" s="134">
        <f>'200306-2 - VRN'!J36</f>
        <v>0</v>
      </c>
      <c r="AZ96" s="134">
        <f>'200306-2 - VRN'!F33</f>
        <v>0</v>
      </c>
      <c r="BA96" s="134">
        <f>'200306-2 - VRN'!F34</f>
        <v>0</v>
      </c>
      <c r="BB96" s="134">
        <f>'200306-2 - VRN'!F35</f>
        <v>0</v>
      </c>
      <c r="BC96" s="134">
        <f>'200306-2 - VRN'!F36</f>
        <v>0</v>
      </c>
      <c r="BD96" s="136">
        <f>'200306-2 - VRN'!F37</f>
        <v>0</v>
      </c>
      <c r="BE96" s="7"/>
      <c r="BT96" s="132" t="s">
        <v>21</v>
      </c>
      <c r="BV96" s="132" t="s">
        <v>81</v>
      </c>
      <c r="BW96" s="132" t="s">
        <v>91</v>
      </c>
      <c r="BX96" s="132" t="s">
        <v>5</v>
      </c>
      <c r="CL96" s="132" t="s">
        <v>1</v>
      </c>
      <c r="CM96" s="132" t="s">
        <v>88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ZhhdNhkrJmDuASN4wj/s3vdaoG2GwIEI3KhIb3sqlq2PA2+LyaCiKjgFiX+iWDbfgk4HtDLzmBRNghMUMEY7DQ==" hashValue="RDWY8KLe8jWbhiv+rk2jgbZF9JJPntsbeMWuOpo4bhXz/NEiZZKXyonlwi/vPaDciS6lchFpIzGwP0VX3ZxA9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0306-1 - Oprava střechy...'!C2" display="/"/>
    <hyperlink ref="A96" location="'200306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88</v>
      </c>
    </row>
    <row r="4" hidden="1" s="1" customFormat="1" ht="24.96" customHeight="1">
      <c r="B4" s="21"/>
      <c r="D4" s="141" t="s">
        <v>92</v>
      </c>
      <c r="I4" s="137"/>
      <c r="L4" s="21"/>
      <c r="M4" s="142" t="s">
        <v>10</v>
      </c>
      <c r="AT4" s="18" t="s">
        <v>4</v>
      </c>
    </row>
    <row r="5" hidden="1" s="1" customFormat="1" ht="6.96" customHeight="1">
      <c r="B5" s="21"/>
      <c r="I5" s="137"/>
      <c r="L5" s="21"/>
    </row>
    <row r="6" hidden="1" s="1" customFormat="1" ht="12" customHeight="1">
      <c r="B6" s="21"/>
      <c r="D6" s="143" t="s">
        <v>16</v>
      </c>
      <c r="I6" s="137"/>
      <c r="L6" s="21"/>
    </row>
    <row r="7" hidden="1" s="1" customFormat="1" ht="16.5" customHeight="1">
      <c r="B7" s="21"/>
      <c r="E7" s="144" t="str">
        <f>'Rekapitulace stavby'!K6</f>
        <v xml:space="preserve">Oprava střechy -  ZŠ Jižní – pavilon S3</v>
      </c>
      <c r="F7" s="143"/>
      <c r="G7" s="143"/>
      <c r="H7" s="143"/>
      <c r="I7" s="137"/>
      <c r="L7" s="21"/>
    </row>
    <row r="8" hidden="1" s="2" customFormat="1" ht="12" customHeight="1">
      <c r="A8" s="39"/>
      <c r="B8" s="45"/>
      <c r="C8" s="39"/>
      <c r="D8" s="143" t="s">
        <v>93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94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19</v>
      </c>
      <c r="E11" s="39"/>
      <c r="F11" s="147" t="s">
        <v>1</v>
      </c>
      <c r="G11" s="39"/>
      <c r="H11" s="39"/>
      <c r="I11" s="148" t="s">
        <v>20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22</v>
      </c>
      <c r="E12" s="39"/>
      <c r="F12" s="147" t="s">
        <v>23</v>
      </c>
      <c r="G12" s="39"/>
      <c r="H12" s="39"/>
      <c r="I12" s="148" t="s">
        <v>24</v>
      </c>
      <c r="J12" s="149" t="str">
        <f>'Rekapitulace stavby'!AN8</f>
        <v>19. 3. 2020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28</v>
      </c>
      <c r="E14" s="39"/>
      <c r="F14" s="39"/>
      <c r="G14" s="39"/>
      <c r="H14" s="39"/>
      <c r="I14" s="148" t="s">
        <v>29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7" t="s">
        <v>95</v>
      </c>
      <c r="F15" s="39"/>
      <c r="G15" s="39"/>
      <c r="H15" s="39"/>
      <c r="I15" s="148" t="s">
        <v>31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32</v>
      </c>
      <c r="E17" s="39"/>
      <c r="F17" s="39"/>
      <c r="G17" s="39"/>
      <c r="H17" s="39"/>
      <c r="I17" s="148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34</v>
      </c>
      <c r="E20" s="39"/>
      <c r="F20" s="39"/>
      <c r="G20" s="39"/>
      <c r="H20" s="39"/>
      <c r="I20" s="148" t="s">
        <v>29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7" t="s">
        <v>35</v>
      </c>
      <c r="F21" s="39"/>
      <c r="G21" s="39"/>
      <c r="H21" s="39"/>
      <c r="I21" s="148" t="s">
        <v>31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37</v>
      </c>
      <c r="E23" s="39"/>
      <c r="F23" s="39"/>
      <c r="G23" s="39"/>
      <c r="H23" s="39"/>
      <c r="I23" s="148" t="s">
        <v>29</v>
      </c>
      <c r="J23" s="147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7" t="str">
        <f>IF('Rekapitulace stavby'!E20="","",'Rekapitulace stavby'!E20)</f>
        <v xml:space="preserve"> </v>
      </c>
      <c r="F24" s="39"/>
      <c r="G24" s="39"/>
      <c r="H24" s="39"/>
      <c r="I24" s="148" t="s">
        <v>31</v>
      </c>
      <c r="J24" s="147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ROUND((SUM(BE129:BE359)),  2)</f>
        <v>0</v>
      </c>
      <c r="G33" s="39"/>
      <c r="H33" s="39"/>
      <c r="I33" s="163">
        <v>0.20999999999999999</v>
      </c>
      <c r="J33" s="162">
        <f>ROUND(((SUM(BE129:BE359))*I33),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45</v>
      </c>
      <c r="F34" s="162">
        <f>ROUND((SUM(BF129:BF359)),  2)</f>
        <v>0</v>
      </c>
      <c r="G34" s="39"/>
      <c r="H34" s="39"/>
      <c r="I34" s="163">
        <v>0.14999999999999999</v>
      </c>
      <c r="J34" s="162">
        <f>ROUND(((SUM(BF129:BF359))*I34),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ROUND((SUM(BG129:BG359)),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ROUND((SUM(BH129:BH359)),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ROUND((SUM(BI129:BI359)),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37"/>
      <c r="L41" s="21"/>
    </row>
    <row r="42" hidden="1" s="1" customFormat="1" ht="14.4" customHeight="1">
      <c r="B42" s="21"/>
      <c r="I42" s="137"/>
      <c r="L42" s="21"/>
    </row>
    <row r="43" hidden="1" s="1" customFormat="1" ht="14.4" customHeight="1">
      <c r="B43" s="21"/>
      <c r="I43" s="137"/>
      <c r="L43" s="21"/>
    </row>
    <row r="44" hidden="1" s="1" customFormat="1" ht="14.4" customHeight="1">
      <c r="B44" s="21"/>
      <c r="I44" s="137"/>
      <c r="L44" s="21"/>
    </row>
    <row r="45" hidden="1" s="1" customFormat="1" ht="14.4" customHeight="1">
      <c r="B45" s="21"/>
      <c r="I45" s="137"/>
      <c r="L45" s="21"/>
    </row>
    <row r="46" hidden="1" s="1" customFormat="1" ht="14.4" customHeight="1">
      <c r="B46" s="21"/>
      <c r="I46" s="137"/>
      <c r="L46" s="21"/>
    </row>
    <row r="47" hidden="1" s="1" customFormat="1" ht="14.4" customHeight="1">
      <c r="B47" s="21"/>
      <c r="I47" s="137"/>
      <c r="L47" s="21"/>
    </row>
    <row r="48" hidden="1" s="1" customFormat="1" ht="14.4" customHeight="1">
      <c r="B48" s="21"/>
      <c r="I48" s="137"/>
      <c r="L48" s="21"/>
    </row>
    <row r="49" hidden="1" s="1" customFormat="1" ht="14.4" customHeight="1">
      <c r="B49" s="21"/>
      <c r="I49" s="137"/>
      <c r="L49" s="21"/>
    </row>
    <row r="50" hidden="1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 xml:space="preserve">Oprava střechy -  ZŠ Jižní – pavilon S3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93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200306-1 - Oprava střechy - ZŠ Jižní - pavilon S3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Česká Lípa</v>
      </c>
      <c r="G89" s="41"/>
      <c r="H89" s="41"/>
      <c r="I89" s="148" t="s">
        <v>24</v>
      </c>
      <c r="J89" s="80" t="str">
        <f>IF(J12="","",J12)</f>
        <v>19. 3. 2020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E15</f>
        <v>Město Česká Lípa</v>
      </c>
      <c r="G91" s="41"/>
      <c r="H91" s="41"/>
      <c r="I91" s="148" t="s">
        <v>34</v>
      </c>
      <c r="J91" s="37" t="str">
        <f>E21</f>
        <v>Petr Kubiš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148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101</v>
      </c>
      <c r="E97" s="197"/>
      <c r="F97" s="197"/>
      <c r="G97" s="197"/>
      <c r="H97" s="197"/>
      <c r="I97" s="198"/>
      <c r="J97" s="199">
        <f>J130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102</v>
      </c>
      <c r="E98" s="204"/>
      <c r="F98" s="204"/>
      <c r="G98" s="204"/>
      <c r="H98" s="204"/>
      <c r="I98" s="205"/>
      <c r="J98" s="206">
        <f>J131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103</v>
      </c>
      <c r="E99" s="204"/>
      <c r="F99" s="204"/>
      <c r="G99" s="204"/>
      <c r="H99" s="204"/>
      <c r="I99" s="205"/>
      <c r="J99" s="206">
        <f>J136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104</v>
      </c>
      <c r="E100" s="204"/>
      <c r="F100" s="204"/>
      <c r="G100" s="204"/>
      <c r="H100" s="204"/>
      <c r="I100" s="205"/>
      <c r="J100" s="206">
        <f>J171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1"/>
      <c r="C101" s="202"/>
      <c r="D101" s="203" t="s">
        <v>105</v>
      </c>
      <c r="E101" s="204"/>
      <c r="F101" s="204"/>
      <c r="G101" s="204"/>
      <c r="H101" s="204"/>
      <c r="I101" s="205"/>
      <c r="J101" s="206">
        <f>J172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106</v>
      </c>
      <c r="E102" s="204"/>
      <c r="F102" s="204"/>
      <c r="G102" s="204"/>
      <c r="H102" s="204"/>
      <c r="I102" s="205"/>
      <c r="J102" s="206">
        <f>J175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202"/>
      <c r="D103" s="203" t="s">
        <v>107</v>
      </c>
      <c r="E103" s="204"/>
      <c r="F103" s="204"/>
      <c r="G103" s="204"/>
      <c r="H103" s="204"/>
      <c r="I103" s="205"/>
      <c r="J103" s="206">
        <f>J198</f>
        <v>0</v>
      </c>
      <c r="K103" s="202"/>
      <c r="L103" s="20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4"/>
      <c r="C104" s="195"/>
      <c r="D104" s="196" t="s">
        <v>108</v>
      </c>
      <c r="E104" s="197"/>
      <c r="F104" s="197"/>
      <c r="G104" s="197"/>
      <c r="H104" s="197"/>
      <c r="I104" s="198"/>
      <c r="J104" s="199">
        <f>J201</f>
        <v>0</v>
      </c>
      <c r="K104" s="195"/>
      <c r="L104" s="20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1"/>
      <c r="C105" s="202"/>
      <c r="D105" s="203" t="s">
        <v>109</v>
      </c>
      <c r="E105" s="204"/>
      <c r="F105" s="204"/>
      <c r="G105" s="204"/>
      <c r="H105" s="204"/>
      <c r="I105" s="205"/>
      <c r="J105" s="206">
        <f>J202</f>
        <v>0</v>
      </c>
      <c r="K105" s="202"/>
      <c r="L105" s="20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202"/>
      <c r="D106" s="203" t="s">
        <v>110</v>
      </c>
      <c r="E106" s="204"/>
      <c r="F106" s="204"/>
      <c r="G106" s="204"/>
      <c r="H106" s="204"/>
      <c r="I106" s="205"/>
      <c r="J106" s="206">
        <f>J283</f>
        <v>0</v>
      </c>
      <c r="K106" s="202"/>
      <c r="L106" s="20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202"/>
      <c r="D107" s="203" t="s">
        <v>111</v>
      </c>
      <c r="E107" s="204"/>
      <c r="F107" s="204"/>
      <c r="G107" s="204"/>
      <c r="H107" s="204"/>
      <c r="I107" s="205"/>
      <c r="J107" s="206">
        <f>J293</f>
        <v>0</v>
      </c>
      <c r="K107" s="202"/>
      <c r="L107" s="20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202"/>
      <c r="D108" s="203" t="s">
        <v>112</v>
      </c>
      <c r="E108" s="204"/>
      <c r="F108" s="204"/>
      <c r="G108" s="204"/>
      <c r="H108" s="204"/>
      <c r="I108" s="205"/>
      <c r="J108" s="206">
        <f>J300</f>
        <v>0</v>
      </c>
      <c r="K108" s="202"/>
      <c r="L108" s="20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202"/>
      <c r="D109" s="203" t="s">
        <v>113</v>
      </c>
      <c r="E109" s="204"/>
      <c r="F109" s="204"/>
      <c r="G109" s="204"/>
      <c r="H109" s="204"/>
      <c r="I109" s="205"/>
      <c r="J109" s="206">
        <f>J309</f>
        <v>0</v>
      </c>
      <c r="K109" s="202"/>
      <c r="L109" s="20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184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187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114</v>
      </c>
      <c r="D116" s="41"/>
      <c r="E116" s="41"/>
      <c r="F116" s="41"/>
      <c r="G116" s="41"/>
      <c r="H116" s="41"/>
      <c r="I116" s="145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145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8" t="str">
        <f>E7</f>
        <v xml:space="preserve">Oprava střechy -  ZŠ Jižní – pavilon S3</v>
      </c>
      <c r="F119" s="33"/>
      <c r="G119" s="33"/>
      <c r="H119" s="33"/>
      <c r="I119" s="145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93</v>
      </c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200306-1 - Oprava střechy - ZŠ Jižní - pavilon S3</v>
      </c>
      <c r="F121" s="41"/>
      <c r="G121" s="41"/>
      <c r="H121" s="41"/>
      <c r="I121" s="145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145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22</v>
      </c>
      <c r="D123" s="41"/>
      <c r="E123" s="41"/>
      <c r="F123" s="28" t="str">
        <f>F12</f>
        <v>Česká Lípa</v>
      </c>
      <c r="G123" s="41"/>
      <c r="H123" s="41"/>
      <c r="I123" s="148" t="s">
        <v>24</v>
      </c>
      <c r="J123" s="80" t="str">
        <f>IF(J12="","",J12)</f>
        <v>19. 3. 2020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145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E15</f>
        <v>Město Česká Lípa</v>
      </c>
      <c r="G125" s="41"/>
      <c r="H125" s="41"/>
      <c r="I125" s="148" t="s">
        <v>34</v>
      </c>
      <c r="J125" s="37" t="str">
        <f>E21</f>
        <v>Petr Kubiš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32</v>
      </c>
      <c r="D126" s="41"/>
      <c r="E126" s="41"/>
      <c r="F126" s="28" t="str">
        <f>IF(E18="","",E18)</f>
        <v>Vyplň údaj</v>
      </c>
      <c r="G126" s="41"/>
      <c r="H126" s="41"/>
      <c r="I126" s="148" t="s">
        <v>37</v>
      </c>
      <c r="J126" s="37" t="str">
        <f>E24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145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8"/>
      <c r="B128" s="209"/>
      <c r="C128" s="210" t="s">
        <v>115</v>
      </c>
      <c r="D128" s="211" t="s">
        <v>64</v>
      </c>
      <c r="E128" s="211" t="s">
        <v>60</v>
      </c>
      <c r="F128" s="211" t="s">
        <v>61</v>
      </c>
      <c r="G128" s="211" t="s">
        <v>116</v>
      </c>
      <c r="H128" s="211" t="s">
        <v>117</v>
      </c>
      <c r="I128" s="212" t="s">
        <v>118</v>
      </c>
      <c r="J128" s="211" t="s">
        <v>98</v>
      </c>
      <c r="K128" s="213" t="s">
        <v>119</v>
      </c>
      <c r="L128" s="214"/>
      <c r="M128" s="101" t="s">
        <v>1</v>
      </c>
      <c r="N128" s="102" t="s">
        <v>43</v>
      </c>
      <c r="O128" s="102" t="s">
        <v>120</v>
      </c>
      <c r="P128" s="102" t="s">
        <v>121</v>
      </c>
      <c r="Q128" s="102" t="s">
        <v>122</v>
      </c>
      <c r="R128" s="102" t="s">
        <v>123</v>
      </c>
      <c r="S128" s="102" t="s">
        <v>124</v>
      </c>
      <c r="T128" s="103" t="s">
        <v>125</v>
      </c>
      <c r="U128" s="208"/>
      <c r="V128" s="208"/>
      <c r="W128" s="208"/>
      <c r="X128" s="208"/>
      <c r="Y128" s="208"/>
      <c r="Z128" s="208"/>
      <c r="AA128" s="208"/>
      <c r="AB128" s="208"/>
      <c r="AC128" s="208"/>
      <c r="AD128" s="208"/>
      <c r="AE128" s="208"/>
    </row>
    <row r="129" s="2" customFormat="1" ht="22.8" customHeight="1">
      <c r="A129" s="39"/>
      <c r="B129" s="40"/>
      <c r="C129" s="108" t="s">
        <v>126</v>
      </c>
      <c r="D129" s="41"/>
      <c r="E129" s="41"/>
      <c r="F129" s="41"/>
      <c r="G129" s="41"/>
      <c r="H129" s="41"/>
      <c r="I129" s="145"/>
      <c r="J129" s="215">
        <f>BK129</f>
        <v>0</v>
      </c>
      <c r="K129" s="41"/>
      <c r="L129" s="45"/>
      <c r="M129" s="104"/>
      <c r="N129" s="216"/>
      <c r="O129" s="105"/>
      <c r="P129" s="217">
        <f>P130+P201</f>
        <v>0</v>
      </c>
      <c r="Q129" s="105"/>
      <c r="R129" s="217">
        <f>R130+R201</f>
        <v>15.19666692</v>
      </c>
      <c r="S129" s="105"/>
      <c r="T129" s="218">
        <f>T130+T201</f>
        <v>114.03978862000001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78</v>
      </c>
      <c r="AU129" s="18" t="s">
        <v>100</v>
      </c>
      <c r="BK129" s="219">
        <f>BK130+BK201</f>
        <v>0</v>
      </c>
    </row>
    <row r="130" s="12" customFormat="1" ht="25.92" customHeight="1">
      <c r="A130" s="12"/>
      <c r="B130" s="220"/>
      <c r="C130" s="221"/>
      <c r="D130" s="222" t="s">
        <v>78</v>
      </c>
      <c r="E130" s="223" t="s">
        <v>127</v>
      </c>
      <c r="F130" s="223" t="s">
        <v>128</v>
      </c>
      <c r="G130" s="221"/>
      <c r="H130" s="221"/>
      <c r="I130" s="224"/>
      <c r="J130" s="225">
        <f>BK130</f>
        <v>0</v>
      </c>
      <c r="K130" s="221"/>
      <c r="L130" s="226"/>
      <c r="M130" s="227"/>
      <c r="N130" s="228"/>
      <c r="O130" s="228"/>
      <c r="P130" s="229">
        <f>P131+P136+P171+P175+P198</f>
        <v>0</v>
      </c>
      <c r="Q130" s="228"/>
      <c r="R130" s="229">
        <f>R131+R136+R171+R175+R198</f>
        <v>9.1361629999999998</v>
      </c>
      <c r="S130" s="228"/>
      <c r="T130" s="230">
        <f>T131+T136+T171+T175+T198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1" t="s">
        <v>21</v>
      </c>
      <c r="AT130" s="232" t="s">
        <v>78</v>
      </c>
      <c r="AU130" s="232" t="s">
        <v>79</v>
      </c>
      <c r="AY130" s="231" t="s">
        <v>129</v>
      </c>
      <c r="BK130" s="233">
        <f>BK131+BK136+BK171+BK175+BK198</f>
        <v>0</v>
      </c>
    </row>
    <row r="131" s="12" customFormat="1" ht="22.8" customHeight="1">
      <c r="A131" s="12"/>
      <c r="B131" s="220"/>
      <c r="C131" s="221"/>
      <c r="D131" s="222" t="s">
        <v>78</v>
      </c>
      <c r="E131" s="234" t="s">
        <v>130</v>
      </c>
      <c r="F131" s="234" t="s">
        <v>131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SUM(P132:P135)</f>
        <v>0</v>
      </c>
      <c r="Q131" s="228"/>
      <c r="R131" s="229">
        <f>SUM(R132:R135)</f>
        <v>1.4054309999999999</v>
      </c>
      <c r="S131" s="228"/>
      <c r="T131" s="230">
        <f>SUM(T132:T135)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21</v>
      </c>
      <c r="AT131" s="232" t="s">
        <v>78</v>
      </c>
      <c r="AU131" s="232" t="s">
        <v>21</v>
      </c>
      <c r="AY131" s="231" t="s">
        <v>129</v>
      </c>
      <c r="BK131" s="233">
        <f>SUM(BK132:BK135)</f>
        <v>0</v>
      </c>
    </row>
    <row r="132" s="2" customFormat="1" ht="21.75" customHeight="1">
      <c r="A132" s="39"/>
      <c r="B132" s="40"/>
      <c r="C132" s="236" t="s">
        <v>21</v>
      </c>
      <c r="D132" s="236" t="s">
        <v>132</v>
      </c>
      <c r="E132" s="237" t="s">
        <v>133</v>
      </c>
      <c r="F132" s="238" t="s">
        <v>134</v>
      </c>
      <c r="G132" s="239" t="s">
        <v>135</v>
      </c>
      <c r="H132" s="240">
        <v>8.0999999999999996</v>
      </c>
      <c r="I132" s="241"/>
      <c r="J132" s="242">
        <f>ROUND(I132*H132,2)</f>
        <v>0</v>
      </c>
      <c r="K132" s="238" t="s">
        <v>136</v>
      </c>
      <c r="L132" s="45"/>
      <c r="M132" s="243" t="s">
        <v>1</v>
      </c>
      <c r="N132" s="244" t="s">
        <v>44</v>
      </c>
      <c r="O132" s="92"/>
      <c r="P132" s="245">
        <f>O132*H132</f>
        <v>0</v>
      </c>
      <c r="Q132" s="245">
        <v>0.17351</v>
      </c>
      <c r="R132" s="245">
        <f>Q132*H132</f>
        <v>1.4054309999999999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137</v>
      </c>
      <c r="AT132" s="247" t="s">
        <v>132</v>
      </c>
      <c r="AU132" s="247" t="s">
        <v>88</v>
      </c>
      <c r="AY132" s="18" t="s">
        <v>129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21</v>
      </c>
      <c r="BK132" s="248">
        <f>ROUND(I132*H132,2)</f>
        <v>0</v>
      </c>
      <c r="BL132" s="18" t="s">
        <v>137</v>
      </c>
      <c r="BM132" s="247" t="s">
        <v>138</v>
      </c>
    </row>
    <row r="133" s="2" customFormat="1">
      <c r="A133" s="39"/>
      <c r="B133" s="40"/>
      <c r="C133" s="41"/>
      <c r="D133" s="249" t="s">
        <v>139</v>
      </c>
      <c r="E133" s="41"/>
      <c r="F133" s="250" t="s">
        <v>140</v>
      </c>
      <c r="G133" s="41"/>
      <c r="H133" s="41"/>
      <c r="I133" s="145"/>
      <c r="J133" s="41"/>
      <c r="K133" s="41"/>
      <c r="L133" s="45"/>
      <c r="M133" s="251"/>
      <c r="N133" s="252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139</v>
      </c>
      <c r="AU133" s="18" t="s">
        <v>88</v>
      </c>
    </row>
    <row r="134" s="13" customFormat="1">
      <c r="A134" s="13"/>
      <c r="B134" s="253"/>
      <c r="C134" s="254"/>
      <c r="D134" s="249" t="s">
        <v>141</v>
      </c>
      <c r="E134" s="255" t="s">
        <v>1</v>
      </c>
      <c r="F134" s="256" t="s">
        <v>142</v>
      </c>
      <c r="G134" s="254"/>
      <c r="H134" s="255" t="s">
        <v>1</v>
      </c>
      <c r="I134" s="257"/>
      <c r="J134" s="254"/>
      <c r="K134" s="254"/>
      <c r="L134" s="258"/>
      <c r="M134" s="259"/>
      <c r="N134" s="260"/>
      <c r="O134" s="260"/>
      <c r="P134" s="260"/>
      <c r="Q134" s="260"/>
      <c r="R134" s="260"/>
      <c r="S134" s="260"/>
      <c r="T134" s="26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2" t="s">
        <v>141</v>
      </c>
      <c r="AU134" s="262" t="s">
        <v>88</v>
      </c>
      <c r="AV134" s="13" t="s">
        <v>21</v>
      </c>
      <c r="AW134" s="13" t="s">
        <v>36</v>
      </c>
      <c r="AX134" s="13" t="s">
        <v>79</v>
      </c>
      <c r="AY134" s="262" t="s">
        <v>129</v>
      </c>
    </row>
    <row r="135" s="14" customFormat="1">
      <c r="A135" s="14"/>
      <c r="B135" s="263"/>
      <c r="C135" s="264"/>
      <c r="D135" s="249" t="s">
        <v>141</v>
      </c>
      <c r="E135" s="265" t="s">
        <v>1</v>
      </c>
      <c r="F135" s="266" t="s">
        <v>143</v>
      </c>
      <c r="G135" s="264"/>
      <c r="H135" s="267">
        <v>8.0999999999999996</v>
      </c>
      <c r="I135" s="268"/>
      <c r="J135" s="264"/>
      <c r="K135" s="264"/>
      <c r="L135" s="269"/>
      <c r="M135" s="270"/>
      <c r="N135" s="271"/>
      <c r="O135" s="271"/>
      <c r="P135" s="271"/>
      <c r="Q135" s="271"/>
      <c r="R135" s="271"/>
      <c r="S135" s="271"/>
      <c r="T135" s="27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3" t="s">
        <v>141</v>
      </c>
      <c r="AU135" s="273" t="s">
        <v>88</v>
      </c>
      <c r="AV135" s="14" t="s">
        <v>88</v>
      </c>
      <c r="AW135" s="14" t="s">
        <v>36</v>
      </c>
      <c r="AX135" s="14" t="s">
        <v>21</v>
      </c>
      <c r="AY135" s="273" t="s">
        <v>129</v>
      </c>
    </row>
    <row r="136" s="12" customFormat="1" ht="22.8" customHeight="1">
      <c r="A136" s="12"/>
      <c r="B136" s="220"/>
      <c r="C136" s="221"/>
      <c r="D136" s="222" t="s">
        <v>78</v>
      </c>
      <c r="E136" s="234" t="s">
        <v>144</v>
      </c>
      <c r="F136" s="234" t="s">
        <v>145</v>
      </c>
      <c r="G136" s="221"/>
      <c r="H136" s="221"/>
      <c r="I136" s="224"/>
      <c r="J136" s="235">
        <f>BK136</f>
        <v>0</v>
      </c>
      <c r="K136" s="221"/>
      <c r="L136" s="226"/>
      <c r="M136" s="227"/>
      <c r="N136" s="228"/>
      <c r="O136" s="228"/>
      <c r="P136" s="229">
        <f>SUM(P137:P170)</f>
        <v>0</v>
      </c>
      <c r="Q136" s="228"/>
      <c r="R136" s="229">
        <f>SUM(R137:R170)</f>
        <v>7.7307319999999997</v>
      </c>
      <c r="S136" s="228"/>
      <c r="T136" s="230">
        <f>SUM(T137:T170)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1" t="s">
        <v>21</v>
      </c>
      <c r="AT136" s="232" t="s">
        <v>78</v>
      </c>
      <c r="AU136" s="232" t="s">
        <v>21</v>
      </c>
      <c r="AY136" s="231" t="s">
        <v>129</v>
      </c>
      <c r="BK136" s="233">
        <f>SUM(BK137:BK170)</f>
        <v>0</v>
      </c>
    </row>
    <row r="137" s="2" customFormat="1" ht="21.75" customHeight="1">
      <c r="A137" s="39"/>
      <c r="B137" s="40"/>
      <c r="C137" s="236" t="s">
        <v>88</v>
      </c>
      <c r="D137" s="236" t="s">
        <v>132</v>
      </c>
      <c r="E137" s="237" t="s">
        <v>146</v>
      </c>
      <c r="F137" s="238" t="s">
        <v>147</v>
      </c>
      <c r="G137" s="239" t="s">
        <v>135</v>
      </c>
      <c r="H137" s="240">
        <v>22.274999999999999</v>
      </c>
      <c r="I137" s="241"/>
      <c r="J137" s="242">
        <f>ROUND(I137*H137,2)</f>
        <v>0</v>
      </c>
      <c r="K137" s="238" t="s">
        <v>136</v>
      </c>
      <c r="L137" s="45"/>
      <c r="M137" s="243" t="s">
        <v>1</v>
      </c>
      <c r="N137" s="244" t="s">
        <v>44</v>
      </c>
      <c r="O137" s="92"/>
      <c r="P137" s="245">
        <f>O137*H137</f>
        <v>0</v>
      </c>
      <c r="Q137" s="245">
        <v>0.0043800000000000002</v>
      </c>
      <c r="R137" s="245">
        <f>Q137*H137</f>
        <v>0.097564499999999998</v>
      </c>
      <c r="S137" s="245">
        <v>0</v>
      </c>
      <c r="T137" s="246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7" t="s">
        <v>137</v>
      </c>
      <c r="AT137" s="247" t="s">
        <v>132</v>
      </c>
      <c r="AU137" s="247" t="s">
        <v>88</v>
      </c>
      <c r="AY137" s="18" t="s">
        <v>129</v>
      </c>
      <c r="BE137" s="248">
        <f>IF(N137="základní",J137,0)</f>
        <v>0</v>
      </c>
      <c r="BF137" s="248">
        <f>IF(N137="snížená",J137,0)</f>
        <v>0</v>
      </c>
      <c r="BG137" s="248">
        <f>IF(N137="zákl. přenesená",J137,0)</f>
        <v>0</v>
      </c>
      <c r="BH137" s="248">
        <f>IF(N137="sníž. přenesená",J137,0)</f>
        <v>0</v>
      </c>
      <c r="BI137" s="248">
        <f>IF(N137="nulová",J137,0)</f>
        <v>0</v>
      </c>
      <c r="BJ137" s="18" t="s">
        <v>21</v>
      </c>
      <c r="BK137" s="248">
        <f>ROUND(I137*H137,2)</f>
        <v>0</v>
      </c>
      <c r="BL137" s="18" t="s">
        <v>137</v>
      </c>
      <c r="BM137" s="247" t="s">
        <v>148</v>
      </c>
    </row>
    <row r="138" s="2" customFormat="1">
      <c r="A138" s="39"/>
      <c r="B138" s="40"/>
      <c r="C138" s="41"/>
      <c r="D138" s="249" t="s">
        <v>139</v>
      </c>
      <c r="E138" s="41"/>
      <c r="F138" s="250" t="s">
        <v>149</v>
      </c>
      <c r="G138" s="41"/>
      <c r="H138" s="41"/>
      <c r="I138" s="145"/>
      <c r="J138" s="41"/>
      <c r="K138" s="41"/>
      <c r="L138" s="45"/>
      <c r="M138" s="251"/>
      <c r="N138" s="252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139</v>
      </c>
      <c r="AU138" s="18" t="s">
        <v>88</v>
      </c>
    </row>
    <row r="139" s="13" customFormat="1">
      <c r="A139" s="13"/>
      <c r="B139" s="253"/>
      <c r="C139" s="254"/>
      <c r="D139" s="249" t="s">
        <v>141</v>
      </c>
      <c r="E139" s="255" t="s">
        <v>1</v>
      </c>
      <c r="F139" s="256" t="s">
        <v>142</v>
      </c>
      <c r="G139" s="254"/>
      <c r="H139" s="255" t="s">
        <v>1</v>
      </c>
      <c r="I139" s="257"/>
      <c r="J139" s="254"/>
      <c r="K139" s="254"/>
      <c r="L139" s="258"/>
      <c r="M139" s="259"/>
      <c r="N139" s="260"/>
      <c r="O139" s="260"/>
      <c r="P139" s="260"/>
      <c r="Q139" s="260"/>
      <c r="R139" s="260"/>
      <c r="S139" s="260"/>
      <c r="T139" s="26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2" t="s">
        <v>141</v>
      </c>
      <c r="AU139" s="262" t="s">
        <v>88</v>
      </c>
      <c r="AV139" s="13" t="s">
        <v>21</v>
      </c>
      <c r="AW139" s="13" t="s">
        <v>36</v>
      </c>
      <c r="AX139" s="13" t="s">
        <v>79</v>
      </c>
      <c r="AY139" s="262" t="s">
        <v>129</v>
      </c>
    </row>
    <row r="140" s="14" customFormat="1">
      <c r="A140" s="14"/>
      <c r="B140" s="263"/>
      <c r="C140" s="264"/>
      <c r="D140" s="249" t="s">
        <v>141</v>
      </c>
      <c r="E140" s="265" t="s">
        <v>1</v>
      </c>
      <c r="F140" s="266" t="s">
        <v>150</v>
      </c>
      <c r="G140" s="264"/>
      <c r="H140" s="267">
        <v>16.199999999999999</v>
      </c>
      <c r="I140" s="268"/>
      <c r="J140" s="264"/>
      <c r="K140" s="264"/>
      <c r="L140" s="269"/>
      <c r="M140" s="270"/>
      <c r="N140" s="271"/>
      <c r="O140" s="271"/>
      <c r="P140" s="271"/>
      <c r="Q140" s="271"/>
      <c r="R140" s="271"/>
      <c r="S140" s="271"/>
      <c r="T140" s="27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3" t="s">
        <v>141</v>
      </c>
      <c r="AU140" s="273" t="s">
        <v>88</v>
      </c>
      <c r="AV140" s="14" t="s">
        <v>88</v>
      </c>
      <c r="AW140" s="14" t="s">
        <v>36</v>
      </c>
      <c r="AX140" s="14" t="s">
        <v>79</v>
      </c>
      <c r="AY140" s="273" t="s">
        <v>129</v>
      </c>
    </row>
    <row r="141" s="14" customFormat="1">
      <c r="A141" s="14"/>
      <c r="B141" s="263"/>
      <c r="C141" s="264"/>
      <c r="D141" s="249" t="s">
        <v>141</v>
      </c>
      <c r="E141" s="265" t="s">
        <v>1</v>
      </c>
      <c r="F141" s="266" t="s">
        <v>151</v>
      </c>
      <c r="G141" s="264"/>
      <c r="H141" s="267">
        <v>6.0750000000000002</v>
      </c>
      <c r="I141" s="268"/>
      <c r="J141" s="264"/>
      <c r="K141" s="264"/>
      <c r="L141" s="269"/>
      <c r="M141" s="270"/>
      <c r="N141" s="271"/>
      <c r="O141" s="271"/>
      <c r="P141" s="271"/>
      <c r="Q141" s="271"/>
      <c r="R141" s="271"/>
      <c r="S141" s="271"/>
      <c r="T141" s="27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3" t="s">
        <v>141</v>
      </c>
      <c r="AU141" s="273" t="s">
        <v>88</v>
      </c>
      <c r="AV141" s="14" t="s">
        <v>88</v>
      </c>
      <c r="AW141" s="14" t="s">
        <v>36</v>
      </c>
      <c r="AX141" s="14" t="s">
        <v>79</v>
      </c>
      <c r="AY141" s="273" t="s">
        <v>129</v>
      </c>
    </row>
    <row r="142" s="15" customFormat="1">
      <c r="A142" s="15"/>
      <c r="B142" s="274"/>
      <c r="C142" s="275"/>
      <c r="D142" s="249" t="s">
        <v>141</v>
      </c>
      <c r="E142" s="276" t="s">
        <v>1</v>
      </c>
      <c r="F142" s="277" t="s">
        <v>152</v>
      </c>
      <c r="G142" s="275"/>
      <c r="H142" s="278">
        <v>22.274999999999999</v>
      </c>
      <c r="I142" s="279"/>
      <c r="J142" s="275"/>
      <c r="K142" s="275"/>
      <c r="L142" s="280"/>
      <c r="M142" s="281"/>
      <c r="N142" s="282"/>
      <c r="O142" s="282"/>
      <c r="P142" s="282"/>
      <c r="Q142" s="282"/>
      <c r="R142" s="282"/>
      <c r="S142" s="282"/>
      <c r="T142" s="28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84" t="s">
        <v>141</v>
      </c>
      <c r="AU142" s="284" t="s">
        <v>88</v>
      </c>
      <c r="AV142" s="15" t="s">
        <v>137</v>
      </c>
      <c r="AW142" s="15" t="s">
        <v>36</v>
      </c>
      <c r="AX142" s="15" t="s">
        <v>21</v>
      </c>
      <c r="AY142" s="284" t="s">
        <v>129</v>
      </c>
    </row>
    <row r="143" s="2" customFormat="1" ht="21.75" customHeight="1">
      <c r="A143" s="39"/>
      <c r="B143" s="40"/>
      <c r="C143" s="236" t="s">
        <v>130</v>
      </c>
      <c r="D143" s="236" t="s">
        <v>132</v>
      </c>
      <c r="E143" s="237" t="s">
        <v>153</v>
      </c>
      <c r="F143" s="238" t="s">
        <v>154</v>
      </c>
      <c r="G143" s="239" t="s">
        <v>155</v>
      </c>
      <c r="H143" s="240">
        <v>123.95</v>
      </c>
      <c r="I143" s="241"/>
      <c r="J143" s="242">
        <f>ROUND(I143*H143,2)</f>
        <v>0</v>
      </c>
      <c r="K143" s="238" t="s">
        <v>136</v>
      </c>
      <c r="L143" s="45"/>
      <c r="M143" s="243" t="s">
        <v>1</v>
      </c>
      <c r="N143" s="244" t="s">
        <v>44</v>
      </c>
      <c r="O143" s="92"/>
      <c r="P143" s="245">
        <f>O143*H143</f>
        <v>0</v>
      </c>
      <c r="Q143" s="245">
        <v>0.020650000000000002</v>
      </c>
      <c r="R143" s="245">
        <f>Q143*H143</f>
        <v>2.5595675000000004</v>
      </c>
      <c r="S143" s="245">
        <v>0</v>
      </c>
      <c r="T143" s="24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7" t="s">
        <v>137</v>
      </c>
      <c r="AT143" s="247" t="s">
        <v>132</v>
      </c>
      <c r="AU143" s="247" t="s">
        <v>88</v>
      </c>
      <c r="AY143" s="18" t="s">
        <v>129</v>
      </c>
      <c r="BE143" s="248">
        <f>IF(N143="základní",J143,0)</f>
        <v>0</v>
      </c>
      <c r="BF143" s="248">
        <f>IF(N143="snížená",J143,0)</f>
        <v>0</v>
      </c>
      <c r="BG143" s="248">
        <f>IF(N143="zákl. přenesená",J143,0)</f>
        <v>0</v>
      </c>
      <c r="BH143" s="248">
        <f>IF(N143="sníž. přenesená",J143,0)</f>
        <v>0</v>
      </c>
      <c r="BI143" s="248">
        <f>IF(N143="nulová",J143,0)</f>
        <v>0</v>
      </c>
      <c r="BJ143" s="18" t="s">
        <v>21</v>
      </c>
      <c r="BK143" s="248">
        <f>ROUND(I143*H143,2)</f>
        <v>0</v>
      </c>
      <c r="BL143" s="18" t="s">
        <v>137</v>
      </c>
      <c r="BM143" s="247" t="s">
        <v>156</v>
      </c>
    </row>
    <row r="144" s="2" customFormat="1">
      <c r="A144" s="39"/>
      <c r="B144" s="40"/>
      <c r="C144" s="41"/>
      <c r="D144" s="249" t="s">
        <v>139</v>
      </c>
      <c r="E144" s="41"/>
      <c r="F144" s="250" t="s">
        <v>157</v>
      </c>
      <c r="G144" s="41"/>
      <c r="H144" s="41"/>
      <c r="I144" s="145"/>
      <c r="J144" s="41"/>
      <c r="K144" s="41"/>
      <c r="L144" s="45"/>
      <c r="M144" s="251"/>
      <c r="N144" s="252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139</v>
      </c>
      <c r="AU144" s="18" t="s">
        <v>88</v>
      </c>
    </row>
    <row r="145" s="13" customFormat="1">
      <c r="A145" s="13"/>
      <c r="B145" s="253"/>
      <c r="C145" s="254"/>
      <c r="D145" s="249" t="s">
        <v>141</v>
      </c>
      <c r="E145" s="255" t="s">
        <v>1</v>
      </c>
      <c r="F145" s="256" t="s">
        <v>158</v>
      </c>
      <c r="G145" s="254"/>
      <c r="H145" s="255" t="s">
        <v>1</v>
      </c>
      <c r="I145" s="257"/>
      <c r="J145" s="254"/>
      <c r="K145" s="254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141</v>
      </c>
      <c r="AU145" s="262" t="s">
        <v>88</v>
      </c>
      <c r="AV145" s="13" t="s">
        <v>21</v>
      </c>
      <c r="AW145" s="13" t="s">
        <v>36</v>
      </c>
      <c r="AX145" s="13" t="s">
        <v>79</v>
      </c>
      <c r="AY145" s="262" t="s">
        <v>129</v>
      </c>
    </row>
    <row r="146" s="14" customFormat="1">
      <c r="A146" s="14"/>
      <c r="B146" s="263"/>
      <c r="C146" s="264"/>
      <c r="D146" s="249" t="s">
        <v>141</v>
      </c>
      <c r="E146" s="265" t="s">
        <v>1</v>
      </c>
      <c r="F146" s="266" t="s">
        <v>159</v>
      </c>
      <c r="G146" s="264"/>
      <c r="H146" s="267">
        <v>20.25</v>
      </c>
      <c r="I146" s="268"/>
      <c r="J146" s="264"/>
      <c r="K146" s="264"/>
      <c r="L146" s="269"/>
      <c r="M146" s="270"/>
      <c r="N146" s="271"/>
      <c r="O146" s="271"/>
      <c r="P146" s="271"/>
      <c r="Q146" s="271"/>
      <c r="R146" s="271"/>
      <c r="S146" s="271"/>
      <c r="T146" s="27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3" t="s">
        <v>141</v>
      </c>
      <c r="AU146" s="273" t="s">
        <v>88</v>
      </c>
      <c r="AV146" s="14" t="s">
        <v>88</v>
      </c>
      <c r="AW146" s="14" t="s">
        <v>36</v>
      </c>
      <c r="AX146" s="14" t="s">
        <v>79</v>
      </c>
      <c r="AY146" s="273" t="s">
        <v>129</v>
      </c>
    </row>
    <row r="147" s="13" customFormat="1">
      <c r="A147" s="13"/>
      <c r="B147" s="253"/>
      <c r="C147" s="254"/>
      <c r="D147" s="249" t="s">
        <v>141</v>
      </c>
      <c r="E147" s="255" t="s">
        <v>1</v>
      </c>
      <c r="F147" s="256" t="s">
        <v>160</v>
      </c>
      <c r="G147" s="254"/>
      <c r="H147" s="255" t="s">
        <v>1</v>
      </c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141</v>
      </c>
      <c r="AU147" s="262" t="s">
        <v>88</v>
      </c>
      <c r="AV147" s="13" t="s">
        <v>21</v>
      </c>
      <c r="AW147" s="13" t="s">
        <v>36</v>
      </c>
      <c r="AX147" s="13" t="s">
        <v>79</v>
      </c>
      <c r="AY147" s="262" t="s">
        <v>129</v>
      </c>
    </row>
    <row r="148" s="14" customFormat="1">
      <c r="A148" s="14"/>
      <c r="B148" s="263"/>
      <c r="C148" s="264"/>
      <c r="D148" s="249" t="s">
        <v>141</v>
      </c>
      <c r="E148" s="265" t="s">
        <v>1</v>
      </c>
      <c r="F148" s="266" t="s">
        <v>161</v>
      </c>
      <c r="G148" s="264"/>
      <c r="H148" s="267">
        <v>103.7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141</v>
      </c>
      <c r="AU148" s="273" t="s">
        <v>88</v>
      </c>
      <c r="AV148" s="14" t="s">
        <v>88</v>
      </c>
      <c r="AW148" s="14" t="s">
        <v>36</v>
      </c>
      <c r="AX148" s="14" t="s">
        <v>79</v>
      </c>
      <c r="AY148" s="273" t="s">
        <v>129</v>
      </c>
    </row>
    <row r="149" s="15" customFormat="1">
      <c r="A149" s="15"/>
      <c r="B149" s="274"/>
      <c r="C149" s="275"/>
      <c r="D149" s="249" t="s">
        <v>141</v>
      </c>
      <c r="E149" s="276" t="s">
        <v>1</v>
      </c>
      <c r="F149" s="277" t="s">
        <v>152</v>
      </c>
      <c r="G149" s="275"/>
      <c r="H149" s="278">
        <v>123.95</v>
      </c>
      <c r="I149" s="279"/>
      <c r="J149" s="275"/>
      <c r="K149" s="275"/>
      <c r="L149" s="280"/>
      <c r="M149" s="281"/>
      <c r="N149" s="282"/>
      <c r="O149" s="282"/>
      <c r="P149" s="282"/>
      <c r="Q149" s="282"/>
      <c r="R149" s="282"/>
      <c r="S149" s="282"/>
      <c r="T149" s="28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84" t="s">
        <v>141</v>
      </c>
      <c r="AU149" s="284" t="s">
        <v>88</v>
      </c>
      <c r="AV149" s="15" t="s">
        <v>137</v>
      </c>
      <c r="AW149" s="15" t="s">
        <v>36</v>
      </c>
      <c r="AX149" s="15" t="s">
        <v>21</v>
      </c>
      <c r="AY149" s="284" t="s">
        <v>129</v>
      </c>
    </row>
    <row r="150" s="2" customFormat="1" ht="33" customHeight="1">
      <c r="A150" s="39"/>
      <c r="B150" s="40"/>
      <c r="C150" s="236" t="s">
        <v>137</v>
      </c>
      <c r="D150" s="236" t="s">
        <v>132</v>
      </c>
      <c r="E150" s="237" t="s">
        <v>162</v>
      </c>
      <c r="F150" s="238" t="s">
        <v>163</v>
      </c>
      <c r="G150" s="239" t="s">
        <v>135</v>
      </c>
      <c r="H150" s="240">
        <v>120.8</v>
      </c>
      <c r="I150" s="241"/>
      <c r="J150" s="242">
        <f>ROUND(I150*H150,2)</f>
        <v>0</v>
      </c>
      <c r="K150" s="238" t="s">
        <v>136</v>
      </c>
      <c r="L150" s="45"/>
      <c r="M150" s="243" t="s">
        <v>1</v>
      </c>
      <c r="N150" s="244" t="s">
        <v>44</v>
      </c>
      <c r="O150" s="92"/>
      <c r="P150" s="245">
        <f>O150*H150</f>
        <v>0</v>
      </c>
      <c r="Q150" s="245">
        <v>0.042000000000000003</v>
      </c>
      <c r="R150" s="245">
        <f>Q150*H150</f>
        <v>5.0735999999999999</v>
      </c>
      <c r="S150" s="245">
        <v>0</v>
      </c>
      <c r="T150" s="246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7" t="s">
        <v>137</v>
      </c>
      <c r="AT150" s="247" t="s">
        <v>132</v>
      </c>
      <c r="AU150" s="247" t="s">
        <v>88</v>
      </c>
      <c r="AY150" s="18" t="s">
        <v>129</v>
      </c>
      <c r="BE150" s="248">
        <f>IF(N150="základní",J150,0)</f>
        <v>0</v>
      </c>
      <c r="BF150" s="248">
        <f>IF(N150="snížená",J150,0)</f>
        <v>0</v>
      </c>
      <c r="BG150" s="248">
        <f>IF(N150="zákl. přenesená",J150,0)</f>
        <v>0</v>
      </c>
      <c r="BH150" s="248">
        <f>IF(N150="sníž. přenesená",J150,0)</f>
        <v>0</v>
      </c>
      <c r="BI150" s="248">
        <f>IF(N150="nulová",J150,0)</f>
        <v>0</v>
      </c>
      <c r="BJ150" s="18" t="s">
        <v>21</v>
      </c>
      <c r="BK150" s="248">
        <f>ROUND(I150*H150,2)</f>
        <v>0</v>
      </c>
      <c r="BL150" s="18" t="s">
        <v>137</v>
      </c>
      <c r="BM150" s="247" t="s">
        <v>164</v>
      </c>
    </row>
    <row r="151" s="2" customFormat="1">
      <c r="A151" s="39"/>
      <c r="B151" s="40"/>
      <c r="C151" s="41"/>
      <c r="D151" s="249" t="s">
        <v>139</v>
      </c>
      <c r="E151" s="41"/>
      <c r="F151" s="250" t="s">
        <v>165</v>
      </c>
      <c r="G151" s="41"/>
      <c r="H151" s="41"/>
      <c r="I151" s="145"/>
      <c r="J151" s="41"/>
      <c r="K151" s="41"/>
      <c r="L151" s="45"/>
      <c r="M151" s="251"/>
      <c r="N151" s="252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139</v>
      </c>
      <c r="AU151" s="18" t="s">
        <v>88</v>
      </c>
    </row>
    <row r="152" s="13" customFormat="1">
      <c r="A152" s="13"/>
      <c r="B152" s="253"/>
      <c r="C152" s="254"/>
      <c r="D152" s="249" t="s">
        <v>141</v>
      </c>
      <c r="E152" s="255" t="s">
        <v>1</v>
      </c>
      <c r="F152" s="256" t="s">
        <v>166</v>
      </c>
      <c r="G152" s="254"/>
      <c r="H152" s="255" t="s">
        <v>1</v>
      </c>
      <c r="I152" s="257"/>
      <c r="J152" s="254"/>
      <c r="K152" s="254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141</v>
      </c>
      <c r="AU152" s="262" t="s">
        <v>88</v>
      </c>
      <c r="AV152" s="13" t="s">
        <v>21</v>
      </c>
      <c r="AW152" s="13" t="s">
        <v>36</v>
      </c>
      <c r="AX152" s="13" t="s">
        <v>79</v>
      </c>
      <c r="AY152" s="262" t="s">
        <v>129</v>
      </c>
    </row>
    <row r="153" s="13" customFormat="1">
      <c r="A153" s="13"/>
      <c r="B153" s="253"/>
      <c r="C153" s="254"/>
      <c r="D153" s="249" t="s">
        <v>141</v>
      </c>
      <c r="E153" s="255" t="s">
        <v>1</v>
      </c>
      <c r="F153" s="256" t="s">
        <v>167</v>
      </c>
      <c r="G153" s="254"/>
      <c r="H153" s="255" t="s">
        <v>1</v>
      </c>
      <c r="I153" s="257"/>
      <c r="J153" s="254"/>
      <c r="K153" s="254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141</v>
      </c>
      <c r="AU153" s="262" t="s">
        <v>88</v>
      </c>
      <c r="AV153" s="13" t="s">
        <v>21</v>
      </c>
      <c r="AW153" s="13" t="s">
        <v>36</v>
      </c>
      <c r="AX153" s="13" t="s">
        <v>79</v>
      </c>
      <c r="AY153" s="262" t="s">
        <v>129</v>
      </c>
    </row>
    <row r="154" s="14" customFormat="1">
      <c r="A154" s="14"/>
      <c r="B154" s="263"/>
      <c r="C154" s="264"/>
      <c r="D154" s="249" t="s">
        <v>141</v>
      </c>
      <c r="E154" s="265" t="s">
        <v>1</v>
      </c>
      <c r="F154" s="266" t="s">
        <v>168</v>
      </c>
      <c r="G154" s="264"/>
      <c r="H154" s="267">
        <v>115.142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3" t="s">
        <v>141</v>
      </c>
      <c r="AU154" s="273" t="s">
        <v>88</v>
      </c>
      <c r="AV154" s="14" t="s">
        <v>88</v>
      </c>
      <c r="AW154" s="14" t="s">
        <v>36</v>
      </c>
      <c r="AX154" s="14" t="s">
        <v>79</v>
      </c>
      <c r="AY154" s="273" t="s">
        <v>129</v>
      </c>
    </row>
    <row r="155" s="14" customFormat="1">
      <c r="A155" s="14"/>
      <c r="B155" s="263"/>
      <c r="C155" s="264"/>
      <c r="D155" s="249" t="s">
        <v>141</v>
      </c>
      <c r="E155" s="265" t="s">
        <v>1</v>
      </c>
      <c r="F155" s="266" t="s">
        <v>169</v>
      </c>
      <c r="G155" s="264"/>
      <c r="H155" s="267">
        <v>5.6580000000000004</v>
      </c>
      <c r="I155" s="268"/>
      <c r="J155" s="264"/>
      <c r="K155" s="264"/>
      <c r="L155" s="269"/>
      <c r="M155" s="270"/>
      <c r="N155" s="271"/>
      <c r="O155" s="271"/>
      <c r="P155" s="271"/>
      <c r="Q155" s="271"/>
      <c r="R155" s="271"/>
      <c r="S155" s="271"/>
      <c r="T155" s="27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73" t="s">
        <v>141</v>
      </c>
      <c r="AU155" s="273" t="s">
        <v>88</v>
      </c>
      <c r="AV155" s="14" t="s">
        <v>88</v>
      </c>
      <c r="AW155" s="14" t="s">
        <v>36</v>
      </c>
      <c r="AX155" s="14" t="s">
        <v>79</v>
      </c>
      <c r="AY155" s="273" t="s">
        <v>129</v>
      </c>
    </row>
    <row r="156" s="15" customFormat="1">
      <c r="A156" s="15"/>
      <c r="B156" s="274"/>
      <c r="C156" s="275"/>
      <c r="D156" s="249" t="s">
        <v>141</v>
      </c>
      <c r="E156" s="276" t="s">
        <v>1</v>
      </c>
      <c r="F156" s="277" t="s">
        <v>152</v>
      </c>
      <c r="G156" s="275"/>
      <c r="H156" s="278">
        <v>120.8</v>
      </c>
      <c r="I156" s="279"/>
      <c r="J156" s="275"/>
      <c r="K156" s="275"/>
      <c r="L156" s="280"/>
      <c r="M156" s="281"/>
      <c r="N156" s="282"/>
      <c r="O156" s="282"/>
      <c r="P156" s="282"/>
      <c r="Q156" s="282"/>
      <c r="R156" s="282"/>
      <c r="S156" s="282"/>
      <c r="T156" s="28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84" t="s">
        <v>141</v>
      </c>
      <c r="AU156" s="284" t="s">
        <v>88</v>
      </c>
      <c r="AV156" s="15" t="s">
        <v>137</v>
      </c>
      <c r="AW156" s="15" t="s">
        <v>36</v>
      </c>
      <c r="AX156" s="15" t="s">
        <v>21</v>
      </c>
      <c r="AY156" s="284" t="s">
        <v>129</v>
      </c>
    </row>
    <row r="157" s="2" customFormat="1" ht="21.75" customHeight="1">
      <c r="A157" s="39"/>
      <c r="B157" s="40"/>
      <c r="C157" s="236" t="s">
        <v>170</v>
      </c>
      <c r="D157" s="236" t="s">
        <v>132</v>
      </c>
      <c r="E157" s="237" t="s">
        <v>171</v>
      </c>
      <c r="F157" s="238" t="s">
        <v>172</v>
      </c>
      <c r="G157" s="239" t="s">
        <v>135</v>
      </c>
      <c r="H157" s="240">
        <v>120.8</v>
      </c>
      <c r="I157" s="241"/>
      <c r="J157" s="242">
        <f>ROUND(I157*H157,2)</f>
        <v>0</v>
      </c>
      <c r="K157" s="238" t="s">
        <v>136</v>
      </c>
      <c r="L157" s="45"/>
      <c r="M157" s="243" t="s">
        <v>1</v>
      </c>
      <c r="N157" s="244" t="s">
        <v>44</v>
      </c>
      <c r="O157" s="92"/>
      <c r="P157" s="245">
        <f>O157*H157</f>
        <v>0</v>
      </c>
      <c r="Q157" s="245">
        <v>0</v>
      </c>
      <c r="R157" s="245">
        <f>Q157*H157</f>
        <v>0</v>
      </c>
      <c r="S157" s="245">
        <v>0</v>
      </c>
      <c r="T157" s="24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7" t="s">
        <v>137</v>
      </c>
      <c r="AT157" s="247" t="s">
        <v>132</v>
      </c>
      <c r="AU157" s="247" t="s">
        <v>88</v>
      </c>
      <c r="AY157" s="18" t="s">
        <v>129</v>
      </c>
      <c r="BE157" s="248">
        <f>IF(N157="základní",J157,0)</f>
        <v>0</v>
      </c>
      <c r="BF157" s="248">
        <f>IF(N157="snížená",J157,0)</f>
        <v>0</v>
      </c>
      <c r="BG157" s="248">
        <f>IF(N157="zákl. přenesená",J157,0)</f>
        <v>0</v>
      </c>
      <c r="BH157" s="248">
        <f>IF(N157="sníž. přenesená",J157,0)</f>
        <v>0</v>
      </c>
      <c r="BI157" s="248">
        <f>IF(N157="nulová",J157,0)</f>
        <v>0</v>
      </c>
      <c r="BJ157" s="18" t="s">
        <v>21</v>
      </c>
      <c r="BK157" s="248">
        <f>ROUND(I157*H157,2)</f>
        <v>0</v>
      </c>
      <c r="BL157" s="18" t="s">
        <v>137</v>
      </c>
      <c r="BM157" s="247" t="s">
        <v>173</v>
      </c>
    </row>
    <row r="158" s="2" customFormat="1">
      <c r="A158" s="39"/>
      <c r="B158" s="40"/>
      <c r="C158" s="41"/>
      <c r="D158" s="249" t="s">
        <v>139</v>
      </c>
      <c r="E158" s="41"/>
      <c r="F158" s="250" t="s">
        <v>174</v>
      </c>
      <c r="G158" s="41"/>
      <c r="H158" s="41"/>
      <c r="I158" s="145"/>
      <c r="J158" s="41"/>
      <c r="K158" s="41"/>
      <c r="L158" s="45"/>
      <c r="M158" s="251"/>
      <c r="N158" s="252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139</v>
      </c>
      <c r="AU158" s="18" t="s">
        <v>88</v>
      </c>
    </row>
    <row r="159" s="13" customFormat="1">
      <c r="A159" s="13"/>
      <c r="B159" s="253"/>
      <c r="C159" s="254"/>
      <c r="D159" s="249" t="s">
        <v>141</v>
      </c>
      <c r="E159" s="255" t="s">
        <v>1</v>
      </c>
      <c r="F159" s="256" t="s">
        <v>166</v>
      </c>
      <c r="G159" s="254"/>
      <c r="H159" s="255" t="s">
        <v>1</v>
      </c>
      <c r="I159" s="257"/>
      <c r="J159" s="254"/>
      <c r="K159" s="254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141</v>
      </c>
      <c r="AU159" s="262" t="s">
        <v>88</v>
      </c>
      <c r="AV159" s="13" t="s">
        <v>21</v>
      </c>
      <c r="AW159" s="13" t="s">
        <v>36</v>
      </c>
      <c r="AX159" s="13" t="s">
        <v>79</v>
      </c>
      <c r="AY159" s="262" t="s">
        <v>129</v>
      </c>
    </row>
    <row r="160" s="13" customFormat="1">
      <c r="A160" s="13"/>
      <c r="B160" s="253"/>
      <c r="C160" s="254"/>
      <c r="D160" s="249" t="s">
        <v>141</v>
      </c>
      <c r="E160" s="255" t="s">
        <v>1</v>
      </c>
      <c r="F160" s="256" t="s">
        <v>167</v>
      </c>
      <c r="G160" s="254"/>
      <c r="H160" s="255" t="s">
        <v>1</v>
      </c>
      <c r="I160" s="257"/>
      <c r="J160" s="254"/>
      <c r="K160" s="254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141</v>
      </c>
      <c r="AU160" s="262" t="s">
        <v>88</v>
      </c>
      <c r="AV160" s="13" t="s">
        <v>21</v>
      </c>
      <c r="AW160" s="13" t="s">
        <v>36</v>
      </c>
      <c r="AX160" s="13" t="s">
        <v>79</v>
      </c>
      <c r="AY160" s="262" t="s">
        <v>129</v>
      </c>
    </row>
    <row r="161" s="14" customFormat="1">
      <c r="A161" s="14"/>
      <c r="B161" s="263"/>
      <c r="C161" s="264"/>
      <c r="D161" s="249" t="s">
        <v>141</v>
      </c>
      <c r="E161" s="265" t="s">
        <v>1</v>
      </c>
      <c r="F161" s="266" t="s">
        <v>168</v>
      </c>
      <c r="G161" s="264"/>
      <c r="H161" s="267">
        <v>115.142</v>
      </c>
      <c r="I161" s="268"/>
      <c r="J161" s="264"/>
      <c r="K161" s="264"/>
      <c r="L161" s="269"/>
      <c r="M161" s="270"/>
      <c r="N161" s="271"/>
      <c r="O161" s="271"/>
      <c r="P161" s="271"/>
      <c r="Q161" s="271"/>
      <c r="R161" s="271"/>
      <c r="S161" s="271"/>
      <c r="T161" s="27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3" t="s">
        <v>141</v>
      </c>
      <c r="AU161" s="273" t="s">
        <v>88</v>
      </c>
      <c r="AV161" s="14" t="s">
        <v>88</v>
      </c>
      <c r="AW161" s="14" t="s">
        <v>36</v>
      </c>
      <c r="AX161" s="14" t="s">
        <v>79</v>
      </c>
      <c r="AY161" s="273" t="s">
        <v>129</v>
      </c>
    </row>
    <row r="162" s="14" customFormat="1">
      <c r="A162" s="14"/>
      <c r="B162" s="263"/>
      <c r="C162" s="264"/>
      <c r="D162" s="249" t="s">
        <v>141</v>
      </c>
      <c r="E162" s="265" t="s">
        <v>1</v>
      </c>
      <c r="F162" s="266" t="s">
        <v>169</v>
      </c>
      <c r="G162" s="264"/>
      <c r="H162" s="267">
        <v>5.6580000000000004</v>
      </c>
      <c r="I162" s="268"/>
      <c r="J162" s="264"/>
      <c r="K162" s="264"/>
      <c r="L162" s="269"/>
      <c r="M162" s="270"/>
      <c r="N162" s="271"/>
      <c r="O162" s="271"/>
      <c r="P162" s="271"/>
      <c r="Q162" s="271"/>
      <c r="R162" s="271"/>
      <c r="S162" s="271"/>
      <c r="T162" s="27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3" t="s">
        <v>141</v>
      </c>
      <c r="AU162" s="273" t="s">
        <v>88</v>
      </c>
      <c r="AV162" s="14" t="s">
        <v>88</v>
      </c>
      <c r="AW162" s="14" t="s">
        <v>36</v>
      </c>
      <c r="AX162" s="14" t="s">
        <v>79</v>
      </c>
      <c r="AY162" s="273" t="s">
        <v>129</v>
      </c>
    </row>
    <row r="163" s="15" customFormat="1">
      <c r="A163" s="15"/>
      <c r="B163" s="274"/>
      <c r="C163" s="275"/>
      <c r="D163" s="249" t="s">
        <v>141</v>
      </c>
      <c r="E163" s="276" t="s">
        <v>1</v>
      </c>
      <c r="F163" s="277" t="s">
        <v>152</v>
      </c>
      <c r="G163" s="275"/>
      <c r="H163" s="278">
        <v>120.8</v>
      </c>
      <c r="I163" s="279"/>
      <c r="J163" s="275"/>
      <c r="K163" s="275"/>
      <c r="L163" s="280"/>
      <c r="M163" s="281"/>
      <c r="N163" s="282"/>
      <c r="O163" s="282"/>
      <c r="P163" s="282"/>
      <c r="Q163" s="282"/>
      <c r="R163" s="282"/>
      <c r="S163" s="282"/>
      <c r="T163" s="28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4" t="s">
        <v>141</v>
      </c>
      <c r="AU163" s="284" t="s">
        <v>88</v>
      </c>
      <c r="AV163" s="15" t="s">
        <v>137</v>
      </c>
      <c r="AW163" s="15" t="s">
        <v>36</v>
      </c>
      <c r="AX163" s="15" t="s">
        <v>21</v>
      </c>
      <c r="AY163" s="284" t="s">
        <v>129</v>
      </c>
    </row>
    <row r="164" s="2" customFormat="1" ht="16.5" customHeight="1">
      <c r="A164" s="39"/>
      <c r="B164" s="40"/>
      <c r="C164" s="236" t="s">
        <v>144</v>
      </c>
      <c r="D164" s="236" t="s">
        <v>132</v>
      </c>
      <c r="E164" s="237" t="s">
        <v>175</v>
      </c>
      <c r="F164" s="238" t="s">
        <v>176</v>
      </c>
      <c r="G164" s="239" t="s">
        <v>155</v>
      </c>
      <c r="H164" s="240">
        <v>143.80000000000001</v>
      </c>
      <c r="I164" s="241"/>
      <c r="J164" s="242">
        <f>ROUND(I164*H164,2)</f>
        <v>0</v>
      </c>
      <c r="K164" s="238" t="s">
        <v>1</v>
      </c>
      <c r="L164" s="45"/>
      <c r="M164" s="243" t="s">
        <v>1</v>
      </c>
      <c r="N164" s="244" t="s">
        <v>44</v>
      </c>
      <c r="O164" s="92"/>
      <c r="P164" s="245">
        <f>O164*H164</f>
        <v>0</v>
      </c>
      <c r="Q164" s="245">
        <v>0</v>
      </c>
      <c r="R164" s="245">
        <f>Q164*H164</f>
        <v>0</v>
      </c>
      <c r="S164" s="245">
        <v>0</v>
      </c>
      <c r="T164" s="24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7" t="s">
        <v>137</v>
      </c>
      <c r="AT164" s="247" t="s">
        <v>132</v>
      </c>
      <c r="AU164" s="247" t="s">
        <v>88</v>
      </c>
      <c r="AY164" s="18" t="s">
        <v>129</v>
      </c>
      <c r="BE164" s="248">
        <f>IF(N164="základní",J164,0)</f>
        <v>0</v>
      </c>
      <c r="BF164" s="248">
        <f>IF(N164="snížená",J164,0)</f>
        <v>0</v>
      </c>
      <c r="BG164" s="248">
        <f>IF(N164="zákl. přenesená",J164,0)</f>
        <v>0</v>
      </c>
      <c r="BH164" s="248">
        <f>IF(N164="sníž. přenesená",J164,0)</f>
        <v>0</v>
      </c>
      <c r="BI164" s="248">
        <f>IF(N164="nulová",J164,0)</f>
        <v>0</v>
      </c>
      <c r="BJ164" s="18" t="s">
        <v>21</v>
      </c>
      <c r="BK164" s="248">
        <f>ROUND(I164*H164,2)</f>
        <v>0</v>
      </c>
      <c r="BL164" s="18" t="s">
        <v>137</v>
      </c>
      <c r="BM164" s="247" t="s">
        <v>177</v>
      </c>
    </row>
    <row r="165" s="2" customFormat="1">
      <c r="A165" s="39"/>
      <c r="B165" s="40"/>
      <c r="C165" s="41"/>
      <c r="D165" s="249" t="s">
        <v>139</v>
      </c>
      <c r="E165" s="41"/>
      <c r="F165" s="250" t="s">
        <v>176</v>
      </c>
      <c r="G165" s="41"/>
      <c r="H165" s="41"/>
      <c r="I165" s="145"/>
      <c r="J165" s="41"/>
      <c r="K165" s="41"/>
      <c r="L165" s="45"/>
      <c r="M165" s="251"/>
      <c r="N165" s="252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139</v>
      </c>
      <c r="AU165" s="18" t="s">
        <v>88</v>
      </c>
    </row>
    <row r="166" s="13" customFormat="1">
      <c r="A166" s="13"/>
      <c r="B166" s="253"/>
      <c r="C166" s="254"/>
      <c r="D166" s="249" t="s">
        <v>141</v>
      </c>
      <c r="E166" s="255" t="s">
        <v>1</v>
      </c>
      <c r="F166" s="256" t="s">
        <v>178</v>
      </c>
      <c r="G166" s="254"/>
      <c r="H166" s="255" t="s">
        <v>1</v>
      </c>
      <c r="I166" s="257"/>
      <c r="J166" s="254"/>
      <c r="K166" s="254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141</v>
      </c>
      <c r="AU166" s="262" t="s">
        <v>88</v>
      </c>
      <c r="AV166" s="13" t="s">
        <v>21</v>
      </c>
      <c r="AW166" s="13" t="s">
        <v>36</v>
      </c>
      <c r="AX166" s="13" t="s">
        <v>79</v>
      </c>
      <c r="AY166" s="262" t="s">
        <v>129</v>
      </c>
    </row>
    <row r="167" s="14" customFormat="1">
      <c r="A167" s="14"/>
      <c r="B167" s="263"/>
      <c r="C167" s="264"/>
      <c r="D167" s="249" t="s">
        <v>141</v>
      </c>
      <c r="E167" s="265" t="s">
        <v>1</v>
      </c>
      <c r="F167" s="266" t="s">
        <v>179</v>
      </c>
      <c r="G167" s="264"/>
      <c r="H167" s="267">
        <v>116.15000000000001</v>
      </c>
      <c r="I167" s="268"/>
      <c r="J167" s="264"/>
      <c r="K167" s="264"/>
      <c r="L167" s="269"/>
      <c r="M167" s="270"/>
      <c r="N167" s="271"/>
      <c r="O167" s="271"/>
      <c r="P167" s="271"/>
      <c r="Q167" s="271"/>
      <c r="R167" s="271"/>
      <c r="S167" s="271"/>
      <c r="T167" s="27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73" t="s">
        <v>141</v>
      </c>
      <c r="AU167" s="273" t="s">
        <v>88</v>
      </c>
      <c r="AV167" s="14" t="s">
        <v>88</v>
      </c>
      <c r="AW167" s="14" t="s">
        <v>36</v>
      </c>
      <c r="AX167" s="14" t="s">
        <v>79</v>
      </c>
      <c r="AY167" s="273" t="s">
        <v>129</v>
      </c>
    </row>
    <row r="168" s="13" customFormat="1">
      <c r="A168" s="13"/>
      <c r="B168" s="253"/>
      <c r="C168" s="254"/>
      <c r="D168" s="249" t="s">
        <v>141</v>
      </c>
      <c r="E168" s="255" t="s">
        <v>1</v>
      </c>
      <c r="F168" s="256" t="s">
        <v>180</v>
      </c>
      <c r="G168" s="254"/>
      <c r="H168" s="255" t="s">
        <v>1</v>
      </c>
      <c r="I168" s="257"/>
      <c r="J168" s="254"/>
      <c r="K168" s="254"/>
      <c r="L168" s="258"/>
      <c r="M168" s="259"/>
      <c r="N168" s="260"/>
      <c r="O168" s="260"/>
      <c r="P168" s="260"/>
      <c r="Q168" s="260"/>
      <c r="R168" s="260"/>
      <c r="S168" s="260"/>
      <c r="T168" s="26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2" t="s">
        <v>141</v>
      </c>
      <c r="AU168" s="262" t="s">
        <v>88</v>
      </c>
      <c r="AV168" s="13" t="s">
        <v>21</v>
      </c>
      <c r="AW168" s="13" t="s">
        <v>36</v>
      </c>
      <c r="AX168" s="13" t="s">
        <v>79</v>
      </c>
      <c r="AY168" s="262" t="s">
        <v>129</v>
      </c>
    </row>
    <row r="169" s="14" customFormat="1">
      <c r="A169" s="14"/>
      <c r="B169" s="263"/>
      <c r="C169" s="264"/>
      <c r="D169" s="249" t="s">
        <v>141</v>
      </c>
      <c r="E169" s="265" t="s">
        <v>1</v>
      </c>
      <c r="F169" s="266" t="s">
        <v>181</v>
      </c>
      <c r="G169" s="264"/>
      <c r="H169" s="267">
        <v>27.649999999999999</v>
      </c>
      <c r="I169" s="268"/>
      <c r="J169" s="264"/>
      <c r="K169" s="264"/>
      <c r="L169" s="269"/>
      <c r="M169" s="270"/>
      <c r="N169" s="271"/>
      <c r="O169" s="271"/>
      <c r="P169" s="271"/>
      <c r="Q169" s="271"/>
      <c r="R169" s="271"/>
      <c r="S169" s="271"/>
      <c r="T169" s="27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3" t="s">
        <v>141</v>
      </c>
      <c r="AU169" s="273" t="s">
        <v>88</v>
      </c>
      <c r="AV169" s="14" t="s">
        <v>88</v>
      </c>
      <c r="AW169" s="14" t="s">
        <v>36</v>
      </c>
      <c r="AX169" s="14" t="s">
        <v>79</v>
      </c>
      <c r="AY169" s="273" t="s">
        <v>129</v>
      </c>
    </row>
    <row r="170" s="15" customFormat="1">
      <c r="A170" s="15"/>
      <c r="B170" s="274"/>
      <c r="C170" s="275"/>
      <c r="D170" s="249" t="s">
        <v>141</v>
      </c>
      <c r="E170" s="276" t="s">
        <v>1</v>
      </c>
      <c r="F170" s="277" t="s">
        <v>152</v>
      </c>
      <c r="G170" s="275"/>
      <c r="H170" s="278">
        <v>143.80000000000001</v>
      </c>
      <c r="I170" s="279"/>
      <c r="J170" s="275"/>
      <c r="K170" s="275"/>
      <c r="L170" s="280"/>
      <c r="M170" s="281"/>
      <c r="N170" s="282"/>
      <c r="O170" s="282"/>
      <c r="P170" s="282"/>
      <c r="Q170" s="282"/>
      <c r="R170" s="282"/>
      <c r="S170" s="282"/>
      <c r="T170" s="28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84" t="s">
        <v>141</v>
      </c>
      <c r="AU170" s="284" t="s">
        <v>88</v>
      </c>
      <c r="AV170" s="15" t="s">
        <v>137</v>
      </c>
      <c r="AW170" s="15" t="s">
        <v>36</v>
      </c>
      <c r="AX170" s="15" t="s">
        <v>21</v>
      </c>
      <c r="AY170" s="284" t="s">
        <v>129</v>
      </c>
    </row>
    <row r="171" s="12" customFormat="1" ht="22.8" customHeight="1">
      <c r="A171" s="12"/>
      <c r="B171" s="220"/>
      <c r="C171" s="221"/>
      <c r="D171" s="222" t="s">
        <v>78</v>
      </c>
      <c r="E171" s="234" t="s">
        <v>182</v>
      </c>
      <c r="F171" s="234" t="s">
        <v>183</v>
      </c>
      <c r="G171" s="221"/>
      <c r="H171" s="221"/>
      <c r="I171" s="224"/>
      <c r="J171" s="235">
        <f>BK171</f>
        <v>0</v>
      </c>
      <c r="K171" s="221"/>
      <c r="L171" s="226"/>
      <c r="M171" s="227"/>
      <c r="N171" s="228"/>
      <c r="O171" s="228"/>
      <c r="P171" s="229">
        <f>P172</f>
        <v>0</v>
      </c>
      <c r="Q171" s="228"/>
      <c r="R171" s="229">
        <f>R172</f>
        <v>0</v>
      </c>
      <c r="S171" s="228"/>
      <c r="T171" s="230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1" t="s">
        <v>21</v>
      </c>
      <c r="AT171" s="232" t="s">
        <v>78</v>
      </c>
      <c r="AU171" s="232" t="s">
        <v>21</v>
      </c>
      <c r="AY171" s="231" t="s">
        <v>129</v>
      </c>
      <c r="BK171" s="233">
        <f>BK172</f>
        <v>0</v>
      </c>
    </row>
    <row r="172" s="12" customFormat="1" ht="20.88" customHeight="1">
      <c r="A172" s="12"/>
      <c r="B172" s="220"/>
      <c r="C172" s="221"/>
      <c r="D172" s="222" t="s">
        <v>78</v>
      </c>
      <c r="E172" s="234" t="s">
        <v>184</v>
      </c>
      <c r="F172" s="234" t="s">
        <v>185</v>
      </c>
      <c r="G172" s="221"/>
      <c r="H172" s="221"/>
      <c r="I172" s="224"/>
      <c r="J172" s="235">
        <f>BK172</f>
        <v>0</v>
      </c>
      <c r="K172" s="221"/>
      <c r="L172" s="226"/>
      <c r="M172" s="227"/>
      <c r="N172" s="228"/>
      <c r="O172" s="228"/>
      <c r="P172" s="229">
        <f>SUM(P173:P174)</f>
        <v>0</v>
      </c>
      <c r="Q172" s="228"/>
      <c r="R172" s="229">
        <f>SUM(R173:R174)</f>
        <v>0</v>
      </c>
      <c r="S172" s="228"/>
      <c r="T172" s="230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1" t="s">
        <v>21</v>
      </c>
      <c r="AT172" s="232" t="s">
        <v>78</v>
      </c>
      <c r="AU172" s="232" t="s">
        <v>88</v>
      </c>
      <c r="AY172" s="231" t="s">
        <v>129</v>
      </c>
      <c r="BK172" s="233">
        <f>SUM(BK173:BK174)</f>
        <v>0</v>
      </c>
    </row>
    <row r="173" s="2" customFormat="1" ht="33" customHeight="1">
      <c r="A173" s="39"/>
      <c r="B173" s="40"/>
      <c r="C173" s="236" t="s">
        <v>186</v>
      </c>
      <c r="D173" s="236" t="s">
        <v>132</v>
      </c>
      <c r="E173" s="237" t="s">
        <v>187</v>
      </c>
      <c r="F173" s="238" t="s">
        <v>188</v>
      </c>
      <c r="G173" s="239" t="s">
        <v>189</v>
      </c>
      <c r="H173" s="240">
        <v>1</v>
      </c>
      <c r="I173" s="241"/>
      <c r="J173" s="242">
        <f>ROUND(I173*H173,2)</f>
        <v>0</v>
      </c>
      <c r="K173" s="238" t="s">
        <v>1</v>
      </c>
      <c r="L173" s="45"/>
      <c r="M173" s="243" t="s">
        <v>1</v>
      </c>
      <c r="N173" s="244" t="s">
        <v>44</v>
      </c>
      <c r="O173" s="92"/>
      <c r="P173" s="245">
        <f>O173*H173</f>
        <v>0</v>
      </c>
      <c r="Q173" s="245">
        <v>0</v>
      </c>
      <c r="R173" s="245">
        <f>Q173*H173</f>
        <v>0</v>
      </c>
      <c r="S173" s="245">
        <v>0</v>
      </c>
      <c r="T173" s="246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7" t="s">
        <v>137</v>
      </c>
      <c r="AT173" s="247" t="s">
        <v>132</v>
      </c>
      <c r="AU173" s="247" t="s">
        <v>130</v>
      </c>
      <c r="AY173" s="18" t="s">
        <v>129</v>
      </c>
      <c r="BE173" s="248">
        <f>IF(N173="základní",J173,0)</f>
        <v>0</v>
      </c>
      <c r="BF173" s="248">
        <f>IF(N173="snížená",J173,0)</f>
        <v>0</v>
      </c>
      <c r="BG173" s="248">
        <f>IF(N173="zákl. přenesená",J173,0)</f>
        <v>0</v>
      </c>
      <c r="BH173" s="248">
        <f>IF(N173="sníž. přenesená",J173,0)</f>
        <v>0</v>
      </c>
      <c r="BI173" s="248">
        <f>IF(N173="nulová",J173,0)</f>
        <v>0</v>
      </c>
      <c r="BJ173" s="18" t="s">
        <v>21</v>
      </c>
      <c r="BK173" s="248">
        <f>ROUND(I173*H173,2)</f>
        <v>0</v>
      </c>
      <c r="BL173" s="18" t="s">
        <v>137</v>
      </c>
      <c r="BM173" s="247" t="s">
        <v>190</v>
      </c>
    </row>
    <row r="174" s="2" customFormat="1">
      <c r="A174" s="39"/>
      <c r="B174" s="40"/>
      <c r="C174" s="41"/>
      <c r="D174" s="249" t="s">
        <v>139</v>
      </c>
      <c r="E174" s="41"/>
      <c r="F174" s="250" t="s">
        <v>188</v>
      </c>
      <c r="G174" s="41"/>
      <c r="H174" s="41"/>
      <c r="I174" s="145"/>
      <c r="J174" s="41"/>
      <c r="K174" s="41"/>
      <c r="L174" s="45"/>
      <c r="M174" s="251"/>
      <c r="N174" s="252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139</v>
      </c>
      <c r="AU174" s="18" t="s">
        <v>130</v>
      </c>
    </row>
    <row r="175" s="12" customFormat="1" ht="22.8" customHeight="1">
      <c r="A175" s="12"/>
      <c r="B175" s="220"/>
      <c r="C175" s="221"/>
      <c r="D175" s="222" t="s">
        <v>78</v>
      </c>
      <c r="E175" s="234" t="s">
        <v>191</v>
      </c>
      <c r="F175" s="234" t="s">
        <v>192</v>
      </c>
      <c r="G175" s="221"/>
      <c r="H175" s="221"/>
      <c r="I175" s="224"/>
      <c r="J175" s="235">
        <f>BK175</f>
        <v>0</v>
      </c>
      <c r="K175" s="221"/>
      <c r="L175" s="226"/>
      <c r="M175" s="227"/>
      <c r="N175" s="228"/>
      <c r="O175" s="228"/>
      <c r="P175" s="229">
        <f>SUM(P176:P197)</f>
        <v>0</v>
      </c>
      <c r="Q175" s="228"/>
      <c r="R175" s="229">
        <f>SUM(R176:R197)</f>
        <v>0</v>
      </c>
      <c r="S175" s="228"/>
      <c r="T175" s="230">
        <f>SUM(T176:T197)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1" t="s">
        <v>21</v>
      </c>
      <c r="AT175" s="232" t="s">
        <v>78</v>
      </c>
      <c r="AU175" s="232" t="s">
        <v>21</v>
      </c>
      <c r="AY175" s="231" t="s">
        <v>129</v>
      </c>
      <c r="BK175" s="233">
        <f>SUM(BK176:BK197)</f>
        <v>0</v>
      </c>
    </row>
    <row r="176" s="2" customFormat="1" ht="21.75" customHeight="1">
      <c r="A176" s="39"/>
      <c r="B176" s="40"/>
      <c r="C176" s="236" t="s">
        <v>193</v>
      </c>
      <c r="D176" s="236" t="s">
        <v>132</v>
      </c>
      <c r="E176" s="237" t="s">
        <v>194</v>
      </c>
      <c r="F176" s="238" t="s">
        <v>195</v>
      </c>
      <c r="G176" s="239" t="s">
        <v>196</v>
      </c>
      <c r="H176" s="240">
        <v>114.04000000000001</v>
      </c>
      <c r="I176" s="241"/>
      <c r="J176" s="242">
        <f>ROUND(I176*H176,2)</f>
        <v>0</v>
      </c>
      <c r="K176" s="238" t="s">
        <v>136</v>
      </c>
      <c r="L176" s="45"/>
      <c r="M176" s="243" t="s">
        <v>1</v>
      </c>
      <c r="N176" s="244" t="s">
        <v>44</v>
      </c>
      <c r="O176" s="92"/>
      <c r="P176" s="245">
        <f>O176*H176</f>
        <v>0</v>
      </c>
      <c r="Q176" s="245">
        <v>0</v>
      </c>
      <c r="R176" s="245">
        <f>Q176*H176</f>
        <v>0</v>
      </c>
      <c r="S176" s="245">
        <v>0</v>
      </c>
      <c r="T176" s="246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7" t="s">
        <v>137</v>
      </c>
      <c r="AT176" s="247" t="s">
        <v>132</v>
      </c>
      <c r="AU176" s="247" t="s">
        <v>88</v>
      </c>
      <c r="AY176" s="18" t="s">
        <v>129</v>
      </c>
      <c r="BE176" s="248">
        <f>IF(N176="základní",J176,0)</f>
        <v>0</v>
      </c>
      <c r="BF176" s="248">
        <f>IF(N176="snížená",J176,0)</f>
        <v>0</v>
      </c>
      <c r="BG176" s="248">
        <f>IF(N176="zákl. přenesená",J176,0)</f>
        <v>0</v>
      </c>
      <c r="BH176" s="248">
        <f>IF(N176="sníž. přenesená",J176,0)</f>
        <v>0</v>
      </c>
      <c r="BI176" s="248">
        <f>IF(N176="nulová",J176,0)</f>
        <v>0</v>
      </c>
      <c r="BJ176" s="18" t="s">
        <v>21</v>
      </c>
      <c r="BK176" s="248">
        <f>ROUND(I176*H176,2)</f>
        <v>0</v>
      </c>
      <c r="BL176" s="18" t="s">
        <v>137</v>
      </c>
      <c r="BM176" s="247" t="s">
        <v>197</v>
      </c>
    </row>
    <row r="177" s="2" customFormat="1">
      <c r="A177" s="39"/>
      <c r="B177" s="40"/>
      <c r="C177" s="41"/>
      <c r="D177" s="249" t="s">
        <v>139</v>
      </c>
      <c r="E177" s="41"/>
      <c r="F177" s="250" t="s">
        <v>198</v>
      </c>
      <c r="G177" s="41"/>
      <c r="H177" s="41"/>
      <c r="I177" s="145"/>
      <c r="J177" s="41"/>
      <c r="K177" s="41"/>
      <c r="L177" s="45"/>
      <c r="M177" s="251"/>
      <c r="N177" s="252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139</v>
      </c>
      <c r="AU177" s="18" t="s">
        <v>88</v>
      </c>
    </row>
    <row r="178" s="2" customFormat="1" ht="16.5" customHeight="1">
      <c r="A178" s="39"/>
      <c r="B178" s="40"/>
      <c r="C178" s="236" t="s">
        <v>182</v>
      </c>
      <c r="D178" s="236" t="s">
        <v>132</v>
      </c>
      <c r="E178" s="237" t="s">
        <v>199</v>
      </c>
      <c r="F178" s="238" t="s">
        <v>200</v>
      </c>
      <c r="G178" s="239" t="s">
        <v>155</v>
      </c>
      <c r="H178" s="240">
        <v>7.5</v>
      </c>
      <c r="I178" s="241"/>
      <c r="J178" s="242">
        <f>ROUND(I178*H178,2)</f>
        <v>0</v>
      </c>
      <c r="K178" s="238" t="s">
        <v>136</v>
      </c>
      <c r="L178" s="45"/>
      <c r="M178" s="243" t="s">
        <v>1</v>
      </c>
      <c r="N178" s="244" t="s">
        <v>44</v>
      </c>
      <c r="O178" s="92"/>
      <c r="P178" s="245">
        <f>O178*H178</f>
        <v>0</v>
      </c>
      <c r="Q178" s="245">
        <v>0</v>
      </c>
      <c r="R178" s="245">
        <f>Q178*H178</f>
        <v>0</v>
      </c>
      <c r="S178" s="245">
        <v>0</v>
      </c>
      <c r="T178" s="24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7" t="s">
        <v>137</v>
      </c>
      <c r="AT178" s="247" t="s">
        <v>132</v>
      </c>
      <c r="AU178" s="247" t="s">
        <v>88</v>
      </c>
      <c r="AY178" s="18" t="s">
        <v>129</v>
      </c>
      <c r="BE178" s="248">
        <f>IF(N178="základní",J178,0)</f>
        <v>0</v>
      </c>
      <c r="BF178" s="248">
        <f>IF(N178="snížená",J178,0)</f>
        <v>0</v>
      </c>
      <c r="BG178" s="248">
        <f>IF(N178="zákl. přenesená",J178,0)</f>
        <v>0</v>
      </c>
      <c r="BH178" s="248">
        <f>IF(N178="sníž. přenesená",J178,0)</f>
        <v>0</v>
      </c>
      <c r="BI178" s="248">
        <f>IF(N178="nulová",J178,0)</f>
        <v>0</v>
      </c>
      <c r="BJ178" s="18" t="s">
        <v>21</v>
      </c>
      <c r="BK178" s="248">
        <f>ROUND(I178*H178,2)</f>
        <v>0</v>
      </c>
      <c r="BL178" s="18" t="s">
        <v>137</v>
      </c>
      <c r="BM178" s="247" t="s">
        <v>201</v>
      </c>
    </row>
    <row r="179" s="2" customFormat="1">
      <c r="A179" s="39"/>
      <c r="B179" s="40"/>
      <c r="C179" s="41"/>
      <c r="D179" s="249" t="s">
        <v>139</v>
      </c>
      <c r="E179" s="41"/>
      <c r="F179" s="250" t="s">
        <v>202</v>
      </c>
      <c r="G179" s="41"/>
      <c r="H179" s="41"/>
      <c r="I179" s="145"/>
      <c r="J179" s="41"/>
      <c r="K179" s="41"/>
      <c r="L179" s="45"/>
      <c r="M179" s="251"/>
      <c r="N179" s="252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139</v>
      </c>
      <c r="AU179" s="18" t="s">
        <v>88</v>
      </c>
    </row>
    <row r="180" s="2" customFormat="1">
      <c r="A180" s="39"/>
      <c r="B180" s="40"/>
      <c r="C180" s="41"/>
      <c r="D180" s="249" t="s">
        <v>203</v>
      </c>
      <c r="E180" s="41"/>
      <c r="F180" s="285" t="s">
        <v>204</v>
      </c>
      <c r="G180" s="41"/>
      <c r="H180" s="41"/>
      <c r="I180" s="145"/>
      <c r="J180" s="41"/>
      <c r="K180" s="41"/>
      <c r="L180" s="45"/>
      <c r="M180" s="251"/>
      <c r="N180" s="252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203</v>
      </c>
      <c r="AU180" s="18" t="s">
        <v>88</v>
      </c>
    </row>
    <row r="181" s="13" customFormat="1">
      <c r="A181" s="13"/>
      <c r="B181" s="253"/>
      <c r="C181" s="254"/>
      <c r="D181" s="249" t="s">
        <v>141</v>
      </c>
      <c r="E181" s="255" t="s">
        <v>1</v>
      </c>
      <c r="F181" s="256" t="s">
        <v>205</v>
      </c>
      <c r="G181" s="254"/>
      <c r="H181" s="255" t="s">
        <v>1</v>
      </c>
      <c r="I181" s="257"/>
      <c r="J181" s="254"/>
      <c r="K181" s="254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141</v>
      </c>
      <c r="AU181" s="262" t="s">
        <v>88</v>
      </c>
      <c r="AV181" s="13" t="s">
        <v>21</v>
      </c>
      <c r="AW181" s="13" t="s">
        <v>36</v>
      </c>
      <c r="AX181" s="13" t="s">
        <v>79</v>
      </c>
      <c r="AY181" s="262" t="s">
        <v>129</v>
      </c>
    </row>
    <row r="182" s="14" customFormat="1">
      <c r="A182" s="14"/>
      <c r="B182" s="263"/>
      <c r="C182" s="264"/>
      <c r="D182" s="249" t="s">
        <v>141</v>
      </c>
      <c r="E182" s="265" t="s">
        <v>1</v>
      </c>
      <c r="F182" s="266" t="s">
        <v>206</v>
      </c>
      <c r="G182" s="264"/>
      <c r="H182" s="267">
        <v>7.5</v>
      </c>
      <c r="I182" s="268"/>
      <c r="J182" s="264"/>
      <c r="K182" s="264"/>
      <c r="L182" s="269"/>
      <c r="M182" s="270"/>
      <c r="N182" s="271"/>
      <c r="O182" s="271"/>
      <c r="P182" s="271"/>
      <c r="Q182" s="271"/>
      <c r="R182" s="271"/>
      <c r="S182" s="271"/>
      <c r="T182" s="27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73" t="s">
        <v>141</v>
      </c>
      <c r="AU182" s="273" t="s">
        <v>88</v>
      </c>
      <c r="AV182" s="14" t="s">
        <v>88</v>
      </c>
      <c r="AW182" s="14" t="s">
        <v>36</v>
      </c>
      <c r="AX182" s="14" t="s">
        <v>21</v>
      </c>
      <c r="AY182" s="273" t="s">
        <v>129</v>
      </c>
    </row>
    <row r="183" s="2" customFormat="1" ht="21.75" customHeight="1">
      <c r="A183" s="39"/>
      <c r="B183" s="40"/>
      <c r="C183" s="236" t="s">
        <v>26</v>
      </c>
      <c r="D183" s="236" t="s">
        <v>132</v>
      </c>
      <c r="E183" s="237" t="s">
        <v>207</v>
      </c>
      <c r="F183" s="238" t="s">
        <v>208</v>
      </c>
      <c r="G183" s="239" t="s">
        <v>155</v>
      </c>
      <c r="H183" s="240">
        <v>52.5</v>
      </c>
      <c r="I183" s="241"/>
      <c r="J183" s="242">
        <f>ROUND(I183*H183,2)</f>
        <v>0</v>
      </c>
      <c r="K183" s="238" t="s">
        <v>136</v>
      </c>
      <c r="L183" s="45"/>
      <c r="M183" s="243" t="s">
        <v>1</v>
      </c>
      <c r="N183" s="244" t="s">
        <v>44</v>
      </c>
      <c r="O183" s="92"/>
      <c r="P183" s="245">
        <f>O183*H183</f>
        <v>0</v>
      </c>
      <c r="Q183" s="245">
        <v>0</v>
      </c>
      <c r="R183" s="245">
        <f>Q183*H183</f>
        <v>0</v>
      </c>
      <c r="S183" s="245">
        <v>0</v>
      </c>
      <c r="T183" s="24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7" t="s">
        <v>137</v>
      </c>
      <c r="AT183" s="247" t="s">
        <v>132</v>
      </c>
      <c r="AU183" s="247" t="s">
        <v>88</v>
      </c>
      <c r="AY183" s="18" t="s">
        <v>129</v>
      </c>
      <c r="BE183" s="248">
        <f>IF(N183="základní",J183,0)</f>
        <v>0</v>
      </c>
      <c r="BF183" s="248">
        <f>IF(N183="snížená",J183,0)</f>
        <v>0</v>
      </c>
      <c r="BG183" s="248">
        <f>IF(N183="zákl. přenesená",J183,0)</f>
        <v>0</v>
      </c>
      <c r="BH183" s="248">
        <f>IF(N183="sníž. přenesená",J183,0)</f>
        <v>0</v>
      </c>
      <c r="BI183" s="248">
        <f>IF(N183="nulová",J183,0)</f>
        <v>0</v>
      </c>
      <c r="BJ183" s="18" t="s">
        <v>21</v>
      </c>
      <c r="BK183" s="248">
        <f>ROUND(I183*H183,2)</f>
        <v>0</v>
      </c>
      <c r="BL183" s="18" t="s">
        <v>137</v>
      </c>
      <c r="BM183" s="247" t="s">
        <v>209</v>
      </c>
    </row>
    <row r="184" s="2" customFormat="1">
      <c r="A184" s="39"/>
      <c r="B184" s="40"/>
      <c r="C184" s="41"/>
      <c r="D184" s="249" t="s">
        <v>139</v>
      </c>
      <c r="E184" s="41"/>
      <c r="F184" s="250" t="s">
        <v>210</v>
      </c>
      <c r="G184" s="41"/>
      <c r="H184" s="41"/>
      <c r="I184" s="145"/>
      <c r="J184" s="41"/>
      <c r="K184" s="41"/>
      <c r="L184" s="45"/>
      <c r="M184" s="251"/>
      <c r="N184" s="252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139</v>
      </c>
      <c r="AU184" s="18" t="s">
        <v>88</v>
      </c>
    </row>
    <row r="185" s="14" customFormat="1">
      <c r="A185" s="14"/>
      <c r="B185" s="263"/>
      <c r="C185" s="264"/>
      <c r="D185" s="249" t="s">
        <v>141</v>
      </c>
      <c r="E185" s="265" t="s">
        <v>1</v>
      </c>
      <c r="F185" s="266" t="s">
        <v>211</v>
      </c>
      <c r="G185" s="264"/>
      <c r="H185" s="267">
        <v>52.5</v>
      </c>
      <c r="I185" s="268"/>
      <c r="J185" s="264"/>
      <c r="K185" s="264"/>
      <c r="L185" s="269"/>
      <c r="M185" s="270"/>
      <c r="N185" s="271"/>
      <c r="O185" s="271"/>
      <c r="P185" s="271"/>
      <c r="Q185" s="271"/>
      <c r="R185" s="271"/>
      <c r="S185" s="271"/>
      <c r="T185" s="27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73" t="s">
        <v>141</v>
      </c>
      <c r="AU185" s="273" t="s">
        <v>88</v>
      </c>
      <c r="AV185" s="14" t="s">
        <v>88</v>
      </c>
      <c r="AW185" s="14" t="s">
        <v>36</v>
      </c>
      <c r="AX185" s="14" t="s">
        <v>21</v>
      </c>
      <c r="AY185" s="273" t="s">
        <v>129</v>
      </c>
    </row>
    <row r="186" s="2" customFormat="1" ht="21.75" customHeight="1">
      <c r="A186" s="39"/>
      <c r="B186" s="40"/>
      <c r="C186" s="236" t="s">
        <v>212</v>
      </c>
      <c r="D186" s="236" t="s">
        <v>132</v>
      </c>
      <c r="E186" s="237" t="s">
        <v>213</v>
      </c>
      <c r="F186" s="238" t="s">
        <v>214</v>
      </c>
      <c r="G186" s="239" t="s">
        <v>196</v>
      </c>
      <c r="H186" s="240">
        <v>114.04000000000001</v>
      </c>
      <c r="I186" s="241"/>
      <c r="J186" s="242">
        <f>ROUND(I186*H186,2)</f>
        <v>0</v>
      </c>
      <c r="K186" s="238" t="s">
        <v>136</v>
      </c>
      <c r="L186" s="45"/>
      <c r="M186" s="243" t="s">
        <v>1</v>
      </c>
      <c r="N186" s="244" t="s">
        <v>44</v>
      </c>
      <c r="O186" s="92"/>
      <c r="P186" s="245">
        <f>O186*H186</f>
        <v>0</v>
      </c>
      <c r="Q186" s="245">
        <v>0</v>
      </c>
      <c r="R186" s="245">
        <f>Q186*H186</f>
        <v>0</v>
      </c>
      <c r="S186" s="245">
        <v>0</v>
      </c>
      <c r="T186" s="24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7" t="s">
        <v>137</v>
      </c>
      <c r="AT186" s="247" t="s">
        <v>132</v>
      </c>
      <c r="AU186" s="247" t="s">
        <v>88</v>
      </c>
      <c r="AY186" s="18" t="s">
        <v>129</v>
      </c>
      <c r="BE186" s="248">
        <f>IF(N186="základní",J186,0)</f>
        <v>0</v>
      </c>
      <c r="BF186" s="248">
        <f>IF(N186="snížená",J186,0)</f>
        <v>0</v>
      </c>
      <c r="BG186" s="248">
        <f>IF(N186="zákl. přenesená",J186,0)</f>
        <v>0</v>
      </c>
      <c r="BH186" s="248">
        <f>IF(N186="sníž. přenesená",J186,0)</f>
        <v>0</v>
      </c>
      <c r="BI186" s="248">
        <f>IF(N186="nulová",J186,0)</f>
        <v>0</v>
      </c>
      <c r="BJ186" s="18" t="s">
        <v>21</v>
      </c>
      <c r="BK186" s="248">
        <f>ROUND(I186*H186,2)</f>
        <v>0</v>
      </c>
      <c r="BL186" s="18" t="s">
        <v>137</v>
      </c>
      <c r="BM186" s="247" t="s">
        <v>215</v>
      </c>
    </row>
    <row r="187" s="2" customFormat="1">
      <c r="A187" s="39"/>
      <c r="B187" s="40"/>
      <c r="C187" s="41"/>
      <c r="D187" s="249" t="s">
        <v>139</v>
      </c>
      <c r="E187" s="41"/>
      <c r="F187" s="250" t="s">
        <v>216</v>
      </c>
      <c r="G187" s="41"/>
      <c r="H187" s="41"/>
      <c r="I187" s="145"/>
      <c r="J187" s="41"/>
      <c r="K187" s="41"/>
      <c r="L187" s="45"/>
      <c r="M187" s="251"/>
      <c r="N187" s="252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139</v>
      </c>
      <c r="AU187" s="18" t="s">
        <v>88</v>
      </c>
    </row>
    <row r="188" s="2" customFormat="1" ht="21.75" customHeight="1">
      <c r="A188" s="39"/>
      <c r="B188" s="40"/>
      <c r="C188" s="236" t="s">
        <v>217</v>
      </c>
      <c r="D188" s="236" t="s">
        <v>132</v>
      </c>
      <c r="E188" s="237" t="s">
        <v>218</v>
      </c>
      <c r="F188" s="238" t="s">
        <v>219</v>
      </c>
      <c r="G188" s="239" t="s">
        <v>196</v>
      </c>
      <c r="H188" s="240">
        <v>456.16800000000001</v>
      </c>
      <c r="I188" s="241"/>
      <c r="J188" s="242">
        <f>ROUND(I188*H188,2)</f>
        <v>0</v>
      </c>
      <c r="K188" s="238" t="s">
        <v>136</v>
      </c>
      <c r="L188" s="45"/>
      <c r="M188" s="243" t="s">
        <v>1</v>
      </c>
      <c r="N188" s="244" t="s">
        <v>44</v>
      </c>
      <c r="O188" s="92"/>
      <c r="P188" s="245">
        <f>O188*H188</f>
        <v>0</v>
      </c>
      <c r="Q188" s="245">
        <v>0</v>
      </c>
      <c r="R188" s="245">
        <f>Q188*H188</f>
        <v>0</v>
      </c>
      <c r="S188" s="245">
        <v>0</v>
      </c>
      <c r="T188" s="24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7" t="s">
        <v>137</v>
      </c>
      <c r="AT188" s="247" t="s">
        <v>132</v>
      </c>
      <c r="AU188" s="247" t="s">
        <v>88</v>
      </c>
      <c r="AY188" s="18" t="s">
        <v>129</v>
      </c>
      <c r="BE188" s="248">
        <f>IF(N188="základní",J188,0)</f>
        <v>0</v>
      </c>
      <c r="BF188" s="248">
        <f>IF(N188="snížená",J188,0)</f>
        <v>0</v>
      </c>
      <c r="BG188" s="248">
        <f>IF(N188="zákl. přenesená",J188,0)</f>
        <v>0</v>
      </c>
      <c r="BH188" s="248">
        <f>IF(N188="sníž. přenesená",J188,0)</f>
        <v>0</v>
      </c>
      <c r="BI188" s="248">
        <f>IF(N188="nulová",J188,0)</f>
        <v>0</v>
      </c>
      <c r="BJ188" s="18" t="s">
        <v>21</v>
      </c>
      <c r="BK188" s="248">
        <f>ROUND(I188*H188,2)</f>
        <v>0</v>
      </c>
      <c r="BL188" s="18" t="s">
        <v>137</v>
      </c>
      <c r="BM188" s="247" t="s">
        <v>220</v>
      </c>
    </row>
    <row r="189" s="2" customFormat="1">
      <c r="A189" s="39"/>
      <c r="B189" s="40"/>
      <c r="C189" s="41"/>
      <c r="D189" s="249" t="s">
        <v>139</v>
      </c>
      <c r="E189" s="41"/>
      <c r="F189" s="250" t="s">
        <v>221</v>
      </c>
      <c r="G189" s="41"/>
      <c r="H189" s="41"/>
      <c r="I189" s="145"/>
      <c r="J189" s="41"/>
      <c r="K189" s="41"/>
      <c r="L189" s="45"/>
      <c r="M189" s="251"/>
      <c r="N189" s="252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139</v>
      </c>
      <c r="AU189" s="18" t="s">
        <v>88</v>
      </c>
    </row>
    <row r="190" s="13" customFormat="1">
      <c r="A190" s="13"/>
      <c r="B190" s="253"/>
      <c r="C190" s="254"/>
      <c r="D190" s="249" t="s">
        <v>141</v>
      </c>
      <c r="E190" s="255" t="s">
        <v>1</v>
      </c>
      <c r="F190" s="256" t="s">
        <v>222</v>
      </c>
      <c r="G190" s="254"/>
      <c r="H190" s="255" t="s">
        <v>1</v>
      </c>
      <c r="I190" s="257"/>
      <c r="J190" s="254"/>
      <c r="K190" s="254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141</v>
      </c>
      <c r="AU190" s="262" t="s">
        <v>88</v>
      </c>
      <c r="AV190" s="13" t="s">
        <v>21</v>
      </c>
      <c r="AW190" s="13" t="s">
        <v>36</v>
      </c>
      <c r="AX190" s="13" t="s">
        <v>79</v>
      </c>
      <c r="AY190" s="262" t="s">
        <v>129</v>
      </c>
    </row>
    <row r="191" s="14" customFormat="1">
      <c r="A191" s="14"/>
      <c r="B191" s="263"/>
      <c r="C191" s="264"/>
      <c r="D191" s="249" t="s">
        <v>141</v>
      </c>
      <c r="E191" s="265" t="s">
        <v>1</v>
      </c>
      <c r="F191" s="266" t="s">
        <v>223</v>
      </c>
      <c r="G191" s="264"/>
      <c r="H191" s="267">
        <v>456.16800000000001</v>
      </c>
      <c r="I191" s="268"/>
      <c r="J191" s="264"/>
      <c r="K191" s="264"/>
      <c r="L191" s="269"/>
      <c r="M191" s="270"/>
      <c r="N191" s="271"/>
      <c r="O191" s="271"/>
      <c r="P191" s="271"/>
      <c r="Q191" s="271"/>
      <c r="R191" s="271"/>
      <c r="S191" s="271"/>
      <c r="T191" s="27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3" t="s">
        <v>141</v>
      </c>
      <c r="AU191" s="273" t="s">
        <v>88</v>
      </c>
      <c r="AV191" s="14" t="s">
        <v>88</v>
      </c>
      <c r="AW191" s="14" t="s">
        <v>36</v>
      </c>
      <c r="AX191" s="14" t="s">
        <v>21</v>
      </c>
      <c r="AY191" s="273" t="s">
        <v>129</v>
      </c>
    </row>
    <row r="192" s="2" customFormat="1" ht="21.75" customHeight="1">
      <c r="A192" s="39"/>
      <c r="B192" s="40"/>
      <c r="C192" s="236" t="s">
        <v>224</v>
      </c>
      <c r="D192" s="236" t="s">
        <v>132</v>
      </c>
      <c r="E192" s="237" t="s">
        <v>225</v>
      </c>
      <c r="F192" s="238" t="s">
        <v>226</v>
      </c>
      <c r="G192" s="239" t="s">
        <v>196</v>
      </c>
      <c r="H192" s="240">
        <v>100.868</v>
      </c>
      <c r="I192" s="241"/>
      <c r="J192" s="242">
        <f>ROUND(I192*H192,2)</f>
        <v>0</v>
      </c>
      <c r="K192" s="238" t="s">
        <v>136</v>
      </c>
      <c r="L192" s="45"/>
      <c r="M192" s="243" t="s">
        <v>1</v>
      </c>
      <c r="N192" s="244" t="s">
        <v>44</v>
      </c>
      <c r="O192" s="92"/>
      <c r="P192" s="245">
        <f>O192*H192</f>
        <v>0</v>
      </c>
      <c r="Q192" s="245">
        <v>0</v>
      </c>
      <c r="R192" s="245">
        <f>Q192*H192</f>
        <v>0</v>
      </c>
      <c r="S192" s="245">
        <v>0</v>
      </c>
      <c r="T192" s="24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7" t="s">
        <v>137</v>
      </c>
      <c r="AT192" s="247" t="s">
        <v>132</v>
      </c>
      <c r="AU192" s="247" t="s">
        <v>88</v>
      </c>
      <c r="AY192" s="18" t="s">
        <v>129</v>
      </c>
      <c r="BE192" s="248">
        <f>IF(N192="základní",J192,0)</f>
        <v>0</v>
      </c>
      <c r="BF192" s="248">
        <f>IF(N192="snížená",J192,0)</f>
        <v>0</v>
      </c>
      <c r="BG192" s="248">
        <f>IF(N192="zákl. přenesená",J192,0)</f>
        <v>0</v>
      </c>
      <c r="BH192" s="248">
        <f>IF(N192="sníž. přenesená",J192,0)</f>
        <v>0</v>
      </c>
      <c r="BI192" s="248">
        <f>IF(N192="nulová",J192,0)</f>
        <v>0</v>
      </c>
      <c r="BJ192" s="18" t="s">
        <v>21</v>
      </c>
      <c r="BK192" s="248">
        <f>ROUND(I192*H192,2)</f>
        <v>0</v>
      </c>
      <c r="BL192" s="18" t="s">
        <v>137</v>
      </c>
      <c r="BM192" s="247" t="s">
        <v>227</v>
      </c>
    </row>
    <row r="193" s="2" customFormat="1">
      <c r="A193" s="39"/>
      <c r="B193" s="40"/>
      <c r="C193" s="41"/>
      <c r="D193" s="249" t="s">
        <v>139</v>
      </c>
      <c r="E193" s="41"/>
      <c r="F193" s="250" t="s">
        <v>228</v>
      </c>
      <c r="G193" s="41"/>
      <c r="H193" s="41"/>
      <c r="I193" s="145"/>
      <c r="J193" s="41"/>
      <c r="K193" s="41"/>
      <c r="L193" s="45"/>
      <c r="M193" s="251"/>
      <c r="N193" s="252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139</v>
      </c>
      <c r="AU193" s="18" t="s">
        <v>88</v>
      </c>
    </row>
    <row r="194" s="2" customFormat="1" ht="21.75" customHeight="1">
      <c r="A194" s="39"/>
      <c r="B194" s="40"/>
      <c r="C194" s="236" t="s">
        <v>229</v>
      </c>
      <c r="D194" s="236" t="s">
        <v>132</v>
      </c>
      <c r="E194" s="237" t="s">
        <v>230</v>
      </c>
      <c r="F194" s="238" t="s">
        <v>231</v>
      </c>
      <c r="G194" s="239" t="s">
        <v>196</v>
      </c>
      <c r="H194" s="240">
        <v>12.843</v>
      </c>
      <c r="I194" s="241"/>
      <c r="J194" s="242">
        <f>ROUND(I194*H194,2)</f>
        <v>0</v>
      </c>
      <c r="K194" s="238" t="s">
        <v>136</v>
      </c>
      <c r="L194" s="45"/>
      <c r="M194" s="243" t="s">
        <v>1</v>
      </c>
      <c r="N194" s="244" t="s">
        <v>44</v>
      </c>
      <c r="O194" s="92"/>
      <c r="P194" s="245">
        <f>O194*H194</f>
        <v>0</v>
      </c>
      <c r="Q194" s="245">
        <v>0</v>
      </c>
      <c r="R194" s="245">
        <f>Q194*H194</f>
        <v>0</v>
      </c>
      <c r="S194" s="245">
        <v>0</v>
      </c>
      <c r="T194" s="24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7" t="s">
        <v>137</v>
      </c>
      <c r="AT194" s="247" t="s">
        <v>132</v>
      </c>
      <c r="AU194" s="247" t="s">
        <v>88</v>
      </c>
      <c r="AY194" s="18" t="s">
        <v>129</v>
      </c>
      <c r="BE194" s="248">
        <f>IF(N194="základní",J194,0)</f>
        <v>0</v>
      </c>
      <c r="BF194" s="248">
        <f>IF(N194="snížená",J194,0)</f>
        <v>0</v>
      </c>
      <c r="BG194" s="248">
        <f>IF(N194="zákl. přenesená",J194,0)</f>
        <v>0</v>
      </c>
      <c r="BH194" s="248">
        <f>IF(N194="sníž. přenesená",J194,0)</f>
        <v>0</v>
      </c>
      <c r="BI194" s="248">
        <f>IF(N194="nulová",J194,0)</f>
        <v>0</v>
      </c>
      <c r="BJ194" s="18" t="s">
        <v>21</v>
      </c>
      <c r="BK194" s="248">
        <f>ROUND(I194*H194,2)</f>
        <v>0</v>
      </c>
      <c r="BL194" s="18" t="s">
        <v>137</v>
      </c>
      <c r="BM194" s="247" t="s">
        <v>232</v>
      </c>
    </row>
    <row r="195" s="2" customFormat="1">
      <c r="A195" s="39"/>
      <c r="B195" s="40"/>
      <c r="C195" s="41"/>
      <c r="D195" s="249" t="s">
        <v>139</v>
      </c>
      <c r="E195" s="41"/>
      <c r="F195" s="250" t="s">
        <v>233</v>
      </c>
      <c r="G195" s="41"/>
      <c r="H195" s="41"/>
      <c r="I195" s="145"/>
      <c r="J195" s="41"/>
      <c r="K195" s="41"/>
      <c r="L195" s="45"/>
      <c r="M195" s="251"/>
      <c r="N195" s="252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139</v>
      </c>
      <c r="AU195" s="18" t="s">
        <v>88</v>
      </c>
    </row>
    <row r="196" s="2" customFormat="1" ht="21.75" customHeight="1">
      <c r="A196" s="39"/>
      <c r="B196" s="40"/>
      <c r="C196" s="236" t="s">
        <v>8</v>
      </c>
      <c r="D196" s="236" t="s">
        <v>132</v>
      </c>
      <c r="E196" s="237" t="s">
        <v>234</v>
      </c>
      <c r="F196" s="238" t="s">
        <v>235</v>
      </c>
      <c r="G196" s="239" t="s">
        <v>196</v>
      </c>
      <c r="H196" s="240">
        <v>0.33100000000000002</v>
      </c>
      <c r="I196" s="241"/>
      <c r="J196" s="242">
        <f>ROUND(I196*H196,2)</f>
        <v>0</v>
      </c>
      <c r="K196" s="238" t="s">
        <v>136</v>
      </c>
      <c r="L196" s="45"/>
      <c r="M196" s="243" t="s">
        <v>1</v>
      </c>
      <c r="N196" s="244" t="s">
        <v>44</v>
      </c>
      <c r="O196" s="92"/>
      <c r="P196" s="245">
        <f>O196*H196</f>
        <v>0</v>
      </c>
      <c r="Q196" s="245">
        <v>0</v>
      </c>
      <c r="R196" s="245">
        <f>Q196*H196</f>
        <v>0</v>
      </c>
      <c r="S196" s="245">
        <v>0</v>
      </c>
      <c r="T196" s="246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7" t="s">
        <v>137</v>
      </c>
      <c r="AT196" s="247" t="s">
        <v>132</v>
      </c>
      <c r="AU196" s="247" t="s">
        <v>88</v>
      </c>
      <c r="AY196" s="18" t="s">
        <v>129</v>
      </c>
      <c r="BE196" s="248">
        <f>IF(N196="základní",J196,0)</f>
        <v>0</v>
      </c>
      <c r="BF196" s="248">
        <f>IF(N196="snížená",J196,0)</f>
        <v>0</v>
      </c>
      <c r="BG196" s="248">
        <f>IF(N196="zákl. přenesená",J196,0)</f>
        <v>0</v>
      </c>
      <c r="BH196" s="248">
        <f>IF(N196="sníž. přenesená",J196,0)</f>
        <v>0</v>
      </c>
      <c r="BI196" s="248">
        <f>IF(N196="nulová",J196,0)</f>
        <v>0</v>
      </c>
      <c r="BJ196" s="18" t="s">
        <v>21</v>
      </c>
      <c r="BK196" s="248">
        <f>ROUND(I196*H196,2)</f>
        <v>0</v>
      </c>
      <c r="BL196" s="18" t="s">
        <v>137</v>
      </c>
      <c r="BM196" s="247" t="s">
        <v>236</v>
      </c>
    </row>
    <row r="197" s="2" customFormat="1">
      <c r="A197" s="39"/>
      <c r="B197" s="40"/>
      <c r="C197" s="41"/>
      <c r="D197" s="249" t="s">
        <v>139</v>
      </c>
      <c r="E197" s="41"/>
      <c r="F197" s="250" t="s">
        <v>237</v>
      </c>
      <c r="G197" s="41"/>
      <c r="H197" s="41"/>
      <c r="I197" s="145"/>
      <c r="J197" s="41"/>
      <c r="K197" s="41"/>
      <c r="L197" s="45"/>
      <c r="M197" s="251"/>
      <c r="N197" s="252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139</v>
      </c>
      <c r="AU197" s="18" t="s">
        <v>88</v>
      </c>
    </row>
    <row r="198" s="12" customFormat="1" ht="22.8" customHeight="1">
      <c r="A198" s="12"/>
      <c r="B198" s="220"/>
      <c r="C198" s="221"/>
      <c r="D198" s="222" t="s">
        <v>78</v>
      </c>
      <c r="E198" s="234" t="s">
        <v>238</v>
      </c>
      <c r="F198" s="234" t="s">
        <v>185</v>
      </c>
      <c r="G198" s="221"/>
      <c r="H198" s="221"/>
      <c r="I198" s="224"/>
      <c r="J198" s="235">
        <f>BK198</f>
        <v>0</v>
      </c>
      <c r="K198" s="221"/>
      <c r="L198" s="226"/>
      <c r="M198" s="227"/>
      <c r="N198" s="228"/>
      <c r="O198" s="228"/>
      <c r="P198" s="229">
        <f>SUM(P199:P200)</f>
        <v>0</v>
      </c>
      <c r="Q198" s="228"/>
      <c r="R198" s="229">
        <f>SUM(R199:R200)</f>
        <v>0</v>
      </c>
      <c r="S198" s="228"/>
      <c r="T198" s="230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1" t="s">
        <v>21</v>
      </c>
      <c r="AT198" s="232" t="s">
        <v>78</v>
      </c>
      <c r="AU198" s="232" t="s">
        <v>21</v>
      </c>
      <c r="AY198" s="231" t="s">
        <v>129</v>
      </c>
      <c r="BK198" s="233">
        <f>SUM(BK199:BK200)</f>
        <v>0</v>
      </c>
    </row>
    <row r="199" s="2" customFormat="1" ht="21.75" customHeight="1">
      <c r="A199" s="39"/>
      <c r="B199" s="40"/>
      <c r="C199" s="236" t="s">
        <v>239</v>
      </c>
      <c r="D199" s="236" t="s">
        <v>132</v>
      </c>
      <c r="E199" s="237" t="s">
        <v>240</v>
      </c>
      <c r="F199" s="238" t="s">
        <v>241</v>
      </c>
      <c r="G199" s="239" t="s">
        <v>196</v>
      </c>
      <c r="H199" s="240">
        <v>9.1359999999999992</v>
      </c>
      <c r="I199" s="241"/>
      <c r="J199" s="242">
        <f>ROUND(I199*H199,2)</f>
        <v>0</v>
      </c>
      <c r="K199" s="238" t="s">
        <v>136</v>
      </c>
      <c r="L199" s="45"/>
      <c r="M199" s="243" t="s">
        <v>1</v>
      </c>
      <c r="N199" s="244" t="s">
        <v>44</v>
      </c>
      <c r="O199" s="92"/>
      <c r="P199" s="245">
        <f>O199*H199</f>
        <v>0</v>
      </c>
      <c r="Q199" s="245">
        <v>0</v>
      </c>
      <c r="R199" s="245">
        <f>Q199*H199</f>
        <v>0</v>
      </c>
      <c r="S199" s="245">
        <v>0</v>
      </c>
      <c r="T199" s="246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7" t="s">
        <v>137</v>
      </c>
      <c r="AT199" s="247" t="s">
        <v>132</v>
      </c>
      <c r="AU199" s="247" t="s">
        <v>88</v>
      </c>
      <c r="AY199" s="18" t="s">
        <v>129</v>
      </c>
      <c r="BE199" s="248">
        <f>IF(N199="základní",J199,0)</f>
        <v>0</v>
      </c>
      <c r="BF199" s="248">
        <f>IF(N199="snížená",J199,0)</f>
        <v>0</v>
      </c>
      <c r="BG199" s="248">
        <f>IF(N199="zákl. přenesená",J199,0)</f>
        <v>0</v>
      </c>
      <c r="BH199" s="248">
        <f>IF(N199="sníž. přenesená",J199,0)</f>
        <v>0</v>
      </c>
      <c r="BI199" s="248">
        <f>IF(N199="nulová",J199,0)</f>
        <v>0</v>
      </c>
      <c r="BJ199" s="18" t="s">
        <v>21</v>
      </c>
      <c r="BK199" s="248">
        <f>ROUND(I199*H199,2)</f>
        <v>0</v>
      </c>
      <c r="BL199" s="18" t="s">
        <v>137</v>
      </c>
      <c r="BM199" s="247" t="s">
        <v>242</v>
      </c>
    </row>
    <row r="200" s="2" customFormat="1">
      <c r="A200" s="39"/>
      <c r="B200" s="40"/>
      <c r="C200" s="41"/>
      <c r="D200" s="249" t="s">
        <v>139</v>
      </c>
      <c r="E200" s="41"/>
      <c r="F200" s="250" t="s">
        <v>243</v>
      </c>
      <c r="G200" s="41"/>
      <c r="H200" s="41"/>
      <c r="I200" s="145"/>
      <c r="J200" s="41"/>
      <c r="K200" s="41"/>
      <c r="L200" s="45"/>
      <c r="M200" s="251"/>
      <c r="N200" s="252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139</v>
      </c>
      <c r="AU200" s="18" t="s">
        <v>88</v>
      </c>
    </row>
    <row r="201" s="12" customFormat="1" ht="25.92" customHeight="1">
      <c r="A201" s="12"/>
      <c r="B201" s="220"/>
      <c r="C201" s="221"/>
      <c r="D201" s="222" t="s">
        <v>78</v>
      </c>
      <c r="E201" s="223" t="s">
        <v>244</v>
      </c>
      <c r="F201" s="223" t="s">
        <v>245</v>
      </c>
      <c r="G201" s="221"/>
      <c r="H201" s="221"/>
      <c r="I201" s="224"/>
      <c r="J201" s="225">
        <f>BK201</f>
        <v>0</v>
      </c>
      <c r="K201" s="221"/>
      <c r="L201" s="226"/>
      <c r="M201" s="227"/>
      <c r="N201" s="228"/>
      <c r="O201" s="228"/>
      <c r="P201" s="229">
        <f>P202+P283+P293+P300+P309</f>
        <v>0</v>
      </c>
      <c r="Q201" s="228"/>
      <c r="R201" s="229">
        <f>R202+R283+R293+R300+R309</f>
        <v>6.0605039200000004</v>
      </c>
      <c r="S201" s="228"/>
      <c r="T201" s="230">
        <f>T202+T283+T293+T300+T309</f>
        <v>114.03978862000001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1" t="s">
        <v>88</v>
      </c>
      <c r="AT201" s="232" t="s">
        <v>78</v>
      </c>
      <c r="AU201" s="232" t="s">
        <v>79</v>
      </c>
      <c r="AY201" s="231" t="s">
        <v>129</v>
      </c>
      <c r="BK201" s="233">
        <f>BK202+BK283+BK293+BK300+BK309</f>
        <v>0</v>
      </c>
    </row>
    <row r="202" s="12" customFormat="1" ht="22.8" customHeight="1">
      <c r="A202" s="12"/>
      <c r="B202" s="220"/>
      <c r="C202" s="221"/>
      <c r="D202" s="222" t="s">
        <v>78</v>
      </c>
      <c r="E202" s="234" t="s">
        <v>246</v>
      </c>
      <c r="F202" s="234" t="s">
        <v>247</v>
      </c>
      <c r="G202" s="221"/>
      <c r="H202" s="221"/>
      <c r="I202" s="224"/>
      <c r="J202" s="235">
        <f>BK202</f>
        <v>0</v>
      </c>
      <c r="K202" s="221"/>
      <c r="L202" s="226"/>
      <c r="M202" s="227"/>
      <c r="N202" s="228"/>
      <c r="O202" s="228"/>
      <c r="P202" s="229">
        <f>SUM(P203:P282)</f>
        <v>0</v>
      </c>
      <c r="Q202" s="228"/>
      <c r="R202" s="229">
        <f>SUM(R203:R282)</f>
        <v>6.05516392</v>
      </c>
      <c r="S202" s="228"/>
      <c r="T202" s="230">
        <f>SUM(T203:T282)</f>
        <v>113.71028800000002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1" t="s">
        <v>88</v>
      </c>
      <c r="AT202" s="232" t="s">
        <v>78</v>
      </c>
      <c r="AU202" s="232" t="s">
        <v>21</v>
      </c>
      <c r="AY202" s="231" t="s">
        <v>129</v>
      </c>
      <c r="BK202" s="233">
        <f>SUM(BK203:BK282)</f>
        <v>0</v>
      </c>
    </row>
    <row r="203" s="2" customFormat="1" ht="16.5" customHeight="1">
      <c r="A203" s="39"/>
      <c r="B203" s="40"/>
      <c r="C203" s="236" t="s">
        <v>248</v>
      </c>
      <c r="D203" s="236" t="s">
        <v>132</v>
      </c>
      <c r="E203" s="237" t="s">
        <v>249</v>
      </c>
      <c r="F203" s="238" t="s">
        <v>250</v>
      </c>
      <c r="G203" s="239" t="s">
        <v>135</v>
      </c>
      <c r="H203" s="240">
        <v>2140.4369999999999</v>
      </c>
      <c r="I203" s="241"/>
      <c r="J203" s="242">
        <f>ROUND(I203*H203,2)</f>
        <v>0</v>
      </c>
      <c r="K203" s="238" t="s">
        <v>136</v>
      </c>
      <c r="L203" s="45"/>
      <c r="M203" s="243" t="s">
        <v>1</v>
      </c>
      <c r="N203" s="244" t="s">
        <v>44</v>
      </c>
      <c r="O203" s="92"/>
      <c r="P203" s="245">
        <f>O203*H203</f>
        <v>0</v>
      </c>
      <c r="Q203" s="245">
        <v>0</v>
      </c>
      <c r="R203" s="245">
        <f>Q203*H203</f>
        <v>0</v>
      </c>
      <c r="S203" s="245">
        <v>0.0060000000000000001</v>
      </c>
      <c r="T203" s="246">
        <f>S203*H203</f>
        <v>12.842622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7" t="s">
        <v>239</v>
      </c>
      <c r="AT203" s="247" t="s">
        <v>132</v>
      </c>
      <c r="AU203" s="247" t="s">
        <v>88</v>
      </c>
      <c r="AY203" s="18" t="s">
        <v>129</v>
      </c>
      <c r="BE203" s="248">
        <f>IF(N203="základní",J203,0)</f>
        <v>0</v>
      </c>
      <c r="BF203" s="248">
        <f>IF(N203="snížená",J203,0)</f>
        <v>0</v>
      </c>
      <c r="BG203" s="248">
        <f>IF(N203="zákl. přenesená",J203,0)</f>
        <v>0</v>
      </c>
      <c r="BH203" s="248">
        <f>IF(N203="sníž. přenesená",J203,0)</f>
        <v>0</v>
      </c>
      <c r="BI203" s="248">
        <f>IF(N203="nulová",J203,0)</f>
        <v>0</v>
      </c>
      <c r="BJ203" s="18" t="s">
        <v>21</v>
      </c>
      <c r="BK203" s="248">
        <f>ROUND(I203*H203,2)</f>
        <v>0</v>
      </c>
      <c r="BL203" s="18" t="s">
        <v>239</v>
      </c>
      <c r="BM203" s="247" t="s">
        <v>251</v>
      </c>
    </row>
    <row r="204" s="2" customFormat="1">
      <c r="A204" s="39"/>
      <c r="B204" s="40"/>
      <c r="C204" s="41"/>
      <c r="D204" s="249" t="s">
        <v>139</v>
      </c>
      <c r="E204" s="41"/>
      <c r="F204" s="250" t="s">
        <v>252</v>
      </c>
      <c r="G204" s="41"/>
      <c r="H204" s="41"/>
      <c r="I204" s="145"/>
      <c r="J204" s="41"/>
      <c r="K204" s="41"/>
      <c r="L204" s="45"/>
      <c r="M204" s="251"/>
      <c r="N204" s="252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139</v>
      </c>
      <c r="AU204" s="18" t="s">
        <v>88</v>
      </c>
    </row>
    <row r="205" s="13" customFormat="1">
      <c r="A205" s="13"/>
      <c r="B205" s="253"/>
      <c r="C205" s="254"/>
      <c r="D205" s="249" t="s">
        <v>141</v>
      </c>
      <c r="E205" s="255" t="s">
        <v>1</v>
      </c>
      <c r="F205" s="256" t="s">
        <v>253</v>
      </c>
      <c r="G205" s="254"/>
      <c r="H205" s="255" t="s">
        <v>1</v>
      </c>
      <c r="I205" s="257"/>
      <c r="J205" s="254"/>
      <c r="K205" s="254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141</v>
      </c>
      <c r="AU205" s="262" t="s">
        <v>88</v>
      </c>
      <c r="AV205" s="13" t="s">
        <v>21</v>
      </c>
      <c r="AW205" s="13" t="s">
        <v>36</v>
      </c>
      <c r="AX205" s="13" t="s">
        <v>79</v>
      </c>
      <c r="AY205" s="262" t="s">
        <v>129</v>
      </c>
    </row>
    <row r="206" s="13" customFormat="1">
      <c r="A206" s="13"/>
      <c r="B206" s="253"/>
      <c r="C206" s="254"/>
      <c r="D206" s="249" t="s">
        <v>141</v>
      </c>
      <c r="E206" s="255" t="s">
        <v>1</v>
      </c>
      <c r="F206" s="256" t="s">
        <v>167</v>
      </c>
      <c r="G206" s="254"/>
      <c r="H206" s="255" t="s">
        <v>1</v>
      </c>
      <c r="I206" s="257"/>
      <c r="J206" s="254"/>
      <c r="K206" s="254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141</v>
      </c>
      <c r="AU206" s="262" t="s">
        <v>88</v>
      </c>
      <c r="AV206" s="13" t="s">
        <v>21</v>
      </c>
      <c r="AW206" s="13" t="s">
        <v>36</v>
      </c>
      <c r="AX206" s="13" t="s">
        <v>79</v>
      </c>
      <c r="AY206" s="262" t="s">
        <v>129</v>
      </c>
    </row>
    <row r="207" s="14" customFormat="1">
      <c r="A207" s="14"/>
      <c r="B207" s="263"/>
      <c r="C207" s="264"/>
      <c r="D207" s="249" t="s">
        <v>141</v>
      </c>
      <c r="E207" s="265" t="s">
        <v>1</v>
      </c>
      <c r="F207" s="266" t="s">
        <v>254</v>
      </c>
      <c r="G207" s="264"/>
      <c r="H207" s="267">
        <v>575.70799999999997</v>
      </c>
      <c r="I207" s="268"/>
      <c r="J207" s="264"/>
      <c r="K207" s="264"/>
      <c r="L207" s="269"/>
      <c r="M207" s="270"/>
      <c r="N207" s="271"/>
      <c r="O207" s="271"/>
      <c r="P207" s="271"/>
      <c r="Q207" s="271"/>
      <c r="R207" s="271"/>
      <c r="S207" s="271"/>
      <c r="T207" s="27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3" t="s">
        <v>141</v>
      </c>
      <c r="AU207" s="273" t="s">
        <v>88</v>
      </c>
      <c r="AV207" s="14" t="s">
        <v>88</v>
      </c>
      <c r="AW207" s="14" t="s">
        <v>36</v>
      </c>
      <c r="AX207" s="14" t="s">
        <v>79</v>
      </c>
      <c r="AY207" s="273" t="s">
        <v>129</v>
      </c>
    </row>
    <row r="208" s="14" customFormat="1">
      <c r="A208" s="14"/>
      <c r="B208" s="263"/>
      <c r="C208" s="264"/>
      <c r="D208" s="249" t="s">
        <v>141</v>
      </c>
      <c r="E208" s="265" t="s">
        <v>1</v>
      </c>
      <c r="F208" s="266" t="s">
        <v>255</v>
      </c>
      <c r="G208" s="264"/>
      <c r="H208" s="267">
        <v>28.289999999999999</v>
      </c>
      <c r="I208" s="268"/>
      <c r="J208" s="264"/>
      <c r="K208" s="264"/>
      <c r="L208" s="269"/>
      <c r="M208" s="270"/>
      <c r="N208" s="271"/>
      <c r="O208" s="271"/>
      <c r="P208" s="271"/>
      <c r="Q208" s="271"/>
      <c r="R208" s="271"/>
      <c r="S208" s="271"/>
      <c r="T208" s="27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3" t="s">
        <v>141</v>
      </c>
      <c r="AU208" s="273" t="s">
        <v>88</v>
      </c>
      <c r="AV208" s="14" t="s">
        <v>88</v>
      </c>
      <c r="AW208" s="14" t="s">
        <v>36</v>
      </c>
      <c r="AX208" s="14" t="s">
        <v>79</v>
      </c>
      <c r="AY208" s="273" t="s">
        <v>129</v>
      </c>
    </row>
    <row r="209" s="16" customFormat="1">
      <c r="A209" s="16"/>
      <c r="B209" s="286"/>
      <c r="C209" s="287"/>
      <c r="D209" s="249" t="s">
        <v>141</v>
      </c>
      <c r="E209" s="288" t="s">
        <v>1</v>
      </c>
      <c r="F209" s="289" t="s">
        <v>256</v>
      </c>
      <c r="G209" s="287"/>
      <c r="H209" s="290">
        <v>603.99799999999993</v>
      </c>
      <c r="I209" s="291"/>
      <c r="J209" s="287"/>
      <c r="K209" s="287"/>
      <c r="L209" s="292"/>
      <c r="M209" s="293"/>
      <c r="N209" s="294"/>
      <c r="O209" s="294"/>
      <c r="P209" s="294"/>
      <c r="Q209" s="294"/>
      <c r="R209" s="294"/>
      <c r="S209" s="294"/>
      <c r="T209" s="295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96" t="s">
        <v>141</v>
      </c>
      <c r="AU209" s="296" t="s">
        <v>88</v>
      </c>
      <c r="AV209" s="16" t="s">
        <v>130</v>
      </c>
      <c r="AW209" s="16" t="s">
        <v>36</v>
      </c>
      <c r="AX209" s="16" t="s">
        <v>79</v>
      </c>
      <c r="AY209" s="296" t="s">
        <v>129</v>
      </c>
    </row>
    <row r="210" s="13" customFormat="1">
      <c r="A210" s="13"/>
      <c r="B210" s="253"/>
      <c r="C210" s="254"/>
      <c r="D210" s="249" t="s">
        <v>141</v>
      </c>
      <c r="E210" s="255" t="s">
        <v>1</v>
      </c>
      <c r="F210" s="256" t="s">
        <v>257</v>
      </c>
      <c r="G210" s="254"/>
      <c r="H210" s="255" t="s">
        <v>1</v>
      </c>
      <c r="I210" s="257"/>
      <c r="J210" s="254"/>
      <c r="K210" s="254"/>
      <c r="L210" s="258"/>
      <c r="M210" s="259"/>
      <c r="N210" s="260"/>
      <c r="O210" s="260"/>
      <c r="P210" s="260"/>
      <c r="Q210" s="260"/>
      <c r="R210" s="260"/>
      <c r="S210" s="260"/>
      <c r="T210" s="26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2" t="s">
        <v>141</v>
      </c>
      <c r="AU210" s="262" t="s">
        <v>88</v>
      </c>
      <c r="AV210" s="13" t="s">
        <v>21</v>
      </c>
      <c r="AW210" s="13" t="s">
        <v>36</v>
      </c>
      <c r="AX210" s="13" t="s">
        <v>79</v>
      </c>
      <c r="AY210" s="262" t="s">
        <v>129</v>
      </c>
    </row>
    <row r="211" s="13" customFormat="1">
      <c r="A211" s="13"/>
      <c r="B211" s="253"/>
      <c r="C211" s="254"/>
      <c r="D211" s="249" t="s">
        <v>141</v>
      </c>
      <c r="E211" s="255" t="s">
        <v>1</v>
      </c>
      <c r="F211" s="256" t="s">
        <v>258</v>
      </c>
      <c r="G211" s="254"/>
      <c r="H211" s="255" t="s">
        <v>1</v>
      </c>
      <c r="I211" s="257"/>
      <c r="J211" s="254"/>
      <c r="K211" s="254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141</v>
      </c>
      <c r="AU211" s="262" t="s">
        <v>88</v>
      </c>
      <c r="AV211" s="13" t="s">
        <v>21</v>
      </c>
      <c r="AW211" s="13" t="s">
        <v>36</v>
      </c>
      <c r="AX211" s="13" t="s">
        <v>79</v>
      </c>
      <c r="AY211" s="262" t="s">
        <v>129</v>
      </c>
    </row>
    <row r="212" s="14" customFormat="1">
      <c r="A212" s="14"/>
      <c r="B212" s="263"/>
      <c r="C212" s="264"/>
      <c r="D212" s="249" t="s">
        <v>141</v>
      </c>
      <c r="E212" s="265" t="s">
        <v>1</v>
      </c>
      <c r="F212" s="266" t="s">
        <v>259</v>
      </c>
      <c r="G212" s="264"/>
      <c r="H212" s="267">
        <v>46.039999999999999</v>
      </c>
      <c r="I212" s="268"/>
      <c r="J212" s="264"/>
      <c r="K212" s="264"/>
      <c r="L212" s="269"/>
      <c r="M212" s="270"/>
      <c r="N212" s="271"/>
      <c r="O212" s="271"/>
      <c r="P212" s="271"/>
      <c r="Q212" s="271"/>
      <c r="R212" s="271"/>
      <c r="S212" s="271"/>
      <c r="T212" s="27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3" t="s">
        <v>141</v>
      </c>
      <c r="AU212" s="273" t="s">
        <v>88</v>
      </c>
      <c r="AV212" s="14" t="s">
        <v>88</v>
      </c>
      <c r="AW212" s="14" t="s">
        <v>36</v>
      </c>
      <c r="AX212" s="14" t="s">
        <v>79</v>
      </c>
      <c r="AY212" s="273" t="s">
        <v>129</v>
      </c>
    </row>
    <row r="213" s="14" customFormat="1">
      <c r="A213" s="14"/>
      <c r="B213" s="263"/>
      <c r="C213" s="264"/>
      <c r="D213" s="249" t="s">
        <v>141</v>
      </c>
      <c r="E213" s="265" t="s">
        <v>1</v>
      </c>
      <c r="F213" s="266" t="s">
        <v>260</v>
      </c>
      <c r="G213" s="264"/>
      <c r="H213" s="267">
        <v>10.43</v>
      </c>
      <c r="I213" s="268"/>
      <c r="J213" s="264"/>
      <c r="K213" s="264"/>
      <c r="L213" s="269"/>
      <c r="M213" s="270"/>
      <c r="N213" s="271"/>
      <c r="O213" s="271"/>
      <c r="P213" s="271"/>
      <c r="Q213" s="271"/>
      <c r="R213" s="271"/>
      <c r="S213" s="271"/>
      <c r="T213" s="27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73" t="s">
        <v>141</v>
      </c>
      <c r="AU213" s="273" t="s">
        <v>88</v>
      </c>
      <c r="AV213" s="14" t="s">
        <v>88</v>
      </c>
      <c r="AW213" s="14" t="s">
        <v>36</v>
      </c>
      <c r="AX213" s="14" t="s">
        <v>79</v>
      </c>
      <c r="AY213" s="273" t="s">
        <v>129</v>
      </c>
    </row>
    <row r="214" s="14" customFormat="1">
      <c r="A214" s="14"/>
      <c r="B214" s="263"/>
      <c r="C214" s="264"/>
      <c r="D214" s="249" t="s">
        <v>141</v>
      </c>
      <c r="E214" s="265" t="s">
        <v>1</v>
      </c>
      <c r="F214" s="266" t="s">
        <v>261</v>
      </c>
      <c r="G214" s="264"/>
      <c r="H214" s="267">
        <v>11.16</v>
      </c>
      <c r="I214" s="268"/>
      <c r="J214" s="264"/>
      <c r="K214" s="264"/>
      <c r="L214" s="269"/>
      <c r="M214" s="270"/>
      <c r="N214" s="271"/>
      <c r="O214" s="271"/>
      <c r="P214" s="271"/>
      <c r="Q214" s="271"/>
      <c r="R214" s="271"/>
      <c r="S214" s="271"/>
      <c r="T214" s="27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73" t="s">
        <v>141</v>
      </c>
      <c r="AU214" s="273" t="s">
        <v>88</v>
      </c>
      <c r="AV214" s="14" t="s">
        <v>88</v>
      </c>
      <c r="AW214" s="14" t="s">
        <v>36</v>
      </c>
      <c r="AX214" s="14" t="s">
        <v>79</v>
      </c>
      <c r="AY214" s="273" t="s">
        <v>129</v>
      </c>
    </row>
    <row r="215" s="13" customFormat="1">
      <c r="A215" s="13"/>
      <c r="B215" s="253"/>
      <c r="C215" s="254"/>
      <c r="D215" s="249" t="s">
        <v>141</v>
      </c>
      <c r="E215" s="255" t="s">
        <v>1</v>
      </c>
      <c r="F215" s="256" t="s">
        <v>262</v>
      </c>
      <c r="G215" s="254"/>
      <c r="H215" s="255" t="s">
        <v>1</v>
      </c>
      <c r="I215" s="257"/>
      <c r="J215" s="254"/>
      <c r="K215" s="254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141</v>
      </c>
      <c r="AU215" s="262" t="s">
        <v>88</v>
      </c>
      <c r="AV215" s="13" t="s">
        <v>21</v>
      </c>
      <c r="AW215" s="13" t="s">
        <v>36</v>
      </c>
      <c r="AX215" s="13" t="s">
        <v>79</v>
      </c>
      <c r="AY215" s="262" t="s">
        <v>129</v>
      </c>
    </row>
    <row r="216" s="14" customFormat="1">
      <c r="A216" s="14"/>
      <c r="B216" s="263"/>
      <c r="C216" s="264"/>
      <c r="D216" s="249" t="s">
        <v>141</v>
      </c>
      <c r="E216" s="265" t="s">
        <v>1</v>
      </c>
      <c r="F216" s="266" t="s">
        <v>263</v>
      </c>
      <c r="G216" s="264"/>
      <c r="H216" s="267">
        <v>40.774999999999999</v>
      </c>
      <c r="I216" s="268"/>
      <c r="J216" s="264"/>
      <c r="K216" s="264"/>
      <c r="L216" s="269"/>
      <c r="M216" s="270"/>
      <c r="N216" s="271"/>
      <c r="O216" s="271"/>
      <c r="P216" s="271"/>
      <c r="Q216" s="271"/>
      <c r="R216" s="271"/>
      <c r="S216" s="271"/>
      <c r="T216" s="27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3" t="s">
        <v>141</v>
      </c>
      <c r="AU216" s="273" t="s">
        <v>88</v>
      </c>
      <c r="AV216" s="14" t="s">
        <v>88</v>
      </c>
      <c r="AW216" s="14" t="s">
        <v>36</v>
      </c>
      <c r="AX216" s="14" t="s">
        <v>79</v>
      </c>
      <c r="AY216" s="273" t="s">
        <v>129</v>
      </c>
    </row>
    <row r="217" s="14" customFormat="1">
      <c r="A217" s="14"/>
      <c r="B217" s="263"/>
      <c r="C217" s="264"/>
      <c r="D217" s="249" t="s">
        <v>141</v>
      </c>
      <c r="E217" s="265" t="s">
        <v>1</v>
      </c>
      <c r="F217" s="266" t="s">
        <v>264</v>
      </c>
      <c r="G217" s="264"/>
      <c r="H217" s="267">
        <v>1.0760000000000001</v>
      </c>
      <c r="I217" s="268"/>
      <c r="J217" s="264"/>
      <c r="K217" s="264"/>
      <c r="L217" s="269"/>
      <c r="M217" s="270"/>
      <c r="N217" s="271"/>
      <c r="O217" s="271"/>
      <c r="P217" s="271"/>
      <c r="Q217" s="271"/>
      <c r="R217" s="271"/>
      <c r="S217" s="271"/>
      <c r="T217" s="27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73" t="s">
        <v>141</v>
      </c>
      <c r="AU217" s="273" t="s">
        <v>88</v>
      </c>
      <c r="AV217" s="14" t="s">
        <v>88</v>
      </c>
      <c r="AW217" s="14" t="s">
        <v>36</v>
      </c>
      <c r="AX217" s="14" t="s">
        <v>79</v>
      </c>
      <c r="AY217" s="273" t="s">
        <v>129</v>
      </c>
    </row>
    <row r="218" s="16" customFormat="1">
      <c r="A218" s="16"/>
      <c r="B218" s="286"/>
      <c r="C218" s="287"/>
      <c r="D218" s="249" t="s">
        <v>141</v>
      </c>
      <c r="E218" s="288" t="s">
        <v>1</v>
      </c>
      <c r="F218" s="289" t="s">
        <v>256</v>
      </c>
      <c r="G218" s="287"/>
      <c r="H218" s="290">
        <v>109.481</v>
      </c>
      <c r="I218" s="291"/>
      <c r="J218" s="287"/>
      <c r="K218" s="287"/>
      <c r="L218" s="292"/>
      <c r="M218" s="293"/>
      <c r="N218" s="294"/>
      <c r="O218" s="294"/>
      <c r="P218" s="294"/>
      <c r="Q218" s="294"/>
      <c r="R218" s="294"/>
      <c r="S218" s="294"/>
      <c r="T218" s="295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296" t="s">
        <v>141</v>
      </c>
      <c r="AU218" s="296" t="s">
        <v>88</v>
      </c>
      <c r="AV218" s="16" t="s">
        <v>130</v>
      </c>
      <c r="AW218" s="16" t="s">
        <v>36</v>
      </c>
      <c r="AX218" s="16" t="s">
        <v>79</v>
      </c>
      <c r="AY218" s="296" t="s">
        <v>129</v>
      </c>
    </row>
    <row r="219" s="15" customFormat="1">
      <c r="A219" s="15"/>
      <c r="B219" s="274"/>
      <c r="C219" s="275"/>
      <c r="D219" s="249" t="s">
        <v>141</v>
      </c>
      <c r="E219" s="276" t="s">
        <v>1</v>
      </c>
      <c r="F219" s="277" t="s">
        <v>152</v>
      </c>
      <c r="G219" s="275"/>
      <c r="H219" s="278">
        <v>713.47899999999981</v>
      </c>
      <c r="I219" s="279"/>
      <c r="J219" s="275"/>
      <c r="K219" s="275"/>
      <c r="L219" s="280"/>
      <c r="M219" s="281"/>
      <c r="N219" s="282"/>
      <c r="O219" s="282"/>
      <c r="P219" s="282"/>
      <c r="Q219" s="282"/>
      <c r="R219" s="282"/>
      <c r="S219" s="282"/>
      <c r="T219" s="283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84" t="s">
        <v>141</v>
      </c>
      <c r="AU219" s="284" t="s">
        <v>88</v>
      </c>
      <c r="AV219" s="15" t="s">
        <v>137</v>
      </c>
      <c r="AW219" s="15" t="s">
        <v>36</v>
      </c>
      <c r="AX219" s="15" t="s">
        <v>21</v>
      </c>
      <c r="AY219" s="284" t="s">
        <v>129</v>
      </c>
    </row>
    <row r="220" s="14" customFormat="1">
      <c r="A220" s="14"/>
      <c r="B220" s="263"/>
      <c r="C220" s="264"/>
      <c r="D220" s="249" t="s">
        <v>141</v>
      </c>
      <c r="E220" s="264"/>
      <c r="F220" s="266" t="s">
        <v>265</v>
      </c>
      <c r="G220" s="264"/>
      <c r="H220" s="267">
        <v>2140.4369999999999</v>
      </c>
      <c r="I220" s="268"/>
      <c r="J220" s="264"/>
      <c r="K220" s="264"/>
      <c r="L220" s="269"/>
      <c r="M220" s="270"/>
      <c r="N220" s="271"/>
      <c r="O220" s="271"/>
      <c r="P220" s="271"/>
      <c r="Q220" s="271"/>
      <c r="R220" s="271"/>
      <c r="S220" s="271"/>
      <c r="T220" s="27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73" t="s">
        <v>141</v>
      </c>
      <c r="AU220" s="273" t="s">
        <v>88</v>
      </c>
      <c r="AV220" s="14" t="s">
        <v>88</v>
      </c>
      <c r="AW220" s="14" t="s">
        <v>4</v>
      </c>
      <c r="AX220" s="14" t="s">
        <v>21</v>
      </c>
      <c r="AY220" s="273" t="s">
        <v>129</v>
      </c>
    </row>
    <row r="221" s="2" customFormat="1" ht="21.75" customHeight="1">
      <c r="A221" s="39"/>
      <c r="B221" s="40"/>
      <c r="C221" s="236" t="s">
        <v>266</v>
      </c>
      <c r="D221" s="236" t="s">
        <v>132</v>
      </c>
      <c r="E221" s="237" t="s">
        <v>267</v>
      </c>
      <c r="F221" s="238" t="s">
        <v>268</v>
      </c>
      <c r="G221" s="239" t="s">
        <v>135</v>
      </c>
      <c r="H221" s="240">
        <v>713.47900000000004</v>
      </c>
      <c r="I221" s="241"/>
      <c r="J221" s="242">
        <f>ROUND(I221*H221,2)</f>
        <v>0</v>
      </c>
      <c r="K221" s="238" t="s">
        <v>136</v>
      </c>
      <c r="L221" s="45"/>
      <c r="M221" s="243" t="s">
        <v>1</v>
      </c>
      <c r="N221" s="244" t="s">
        <v>44</v>
      </c>
      <c r="O221" s="92"/>
      <c r="P221" s="245">
        <f>O221*H221</f>
        <v>0</v>
      </c>
      <c r="Q221" s="245">
        <v>0</v>
      </c>
      <c r="R221" s="245">
        <f>Q221*H221</f>
        <v>0</v>
      </c>
      <c r="S221" s="245">
        <v>0</v>
      </c>
      <c r="T221" s="24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7" t="s">
        <v>239</v>
      </c>
      <c r="AT221" s="247" t="s">
        <v>132</v>
      </c>
      <c r="AU221" s="247" t="s">
        <v>88</v>
      </c>
      <c r="AY221" s="18" t="s">
        <v>129</v>
      </c>
      <c r="BE221" s="248">
        <f>IF(N221="základní",J221,0)</f>
        <v>0</v>
      </c>
      <c r="BF221" s="248">
        <f>IF(N221="snížená",J221,0)</f>
        <v>0</v>
      </c>
      <c r="BG221" s="248">
        <f>IF(N221="zákl. přenesená",J221,0)</f>
        <v>0</v>
      </c>
      <c r="BH221" s="248">
        <f>IF(N221="sníž. přenesená",J221,0)</f>
        <v>0</v>
      </c>
      <c r="BI221" s="248">
        <f>IF(N221="nulová",J221,0)</f>
        <v>0</v>
      </c>
      <c r="BJ221" s="18" t="s">
        <v>21</v>
      </c>
      <c r="BK221" s="248">
        <f>ROUND(I221*H221,2)</f>
        <v>0</v>
      </c>
      <c r="BL221" s="18" t="s">
        <v>239</v>
      </c>
      <c r="BM221" s="247" t="s">
        <v>269</v>
      </c>
    </row>
    <row r="222" s="2" customFormat="1">
      <c r="A222" s="39"/>
      <c r="B222" s="40"/>
      <c r="C222" s="41"/>
      <c r="D222" s="249" t="s">
        <v>139</v>
      </c>
      <c r="E222" s="41"/>
      <c r="F222" s="250" t="s">
        <v>270</v>
      </c>
      <c r="G222" s="41"/>
      <c r="H222" s="41"/>
      <c r="I222" s="145"/>
      <c r="J222" s="41"/>
      <c r="K222" s="41"/>
      <c r="L222" s="45"/>
      <c r="M222" s="251"/>
      <c r="N222" s="252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139</v>
      </c>
      <c r="AU222" s="18" t="s">
        <v>88</v>
      </c>
    </row>
    <row r="223" s="13" customFormat="1">
      <c r="A223" s="13"/>
      <c r="B223" s="253"/>
      <c r="C223" s="254"/>
      <c r="D223" s="249" t="s">
        <v>141</v>
      </c>
      <c r="E223" s="255" t="s">
        <v>1</v>
      </c>
      <c r="F223" s="256" t="s">
        <v>271</v>
      </c>
      <c r="G223" s="254"/>
      <c r="H223" s="255" t="s">
        <v>1</v>
      </c>
      <c r="I223" s="257"/>
      <c r="J223" s="254"/>
      <c r="K223" s="254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141</v>
      </c>
      <c r="AU223" s="262" t="s">
        <v>88</v>
      </c>
      <c r="AV223" s="13" t="s">
        <v>21</v>
      </c>
      <c r="AW223" s="13" t="s">
        <v>36</v>
      </c>
      <c r="AX223" s="13" t="s">
        <v>79</v>
      </c>
      <c r="AY223" s="262" t="s">
        <v>129</v>
      </c>
    </row>
    <row r="224" s="13" customFormat="1">
      <c r="A224" s="13"/>
      <c r="B224" s="253"/>
      <c r="C224" s="254"/>
      <c r="D224" s="249" t="s">
        <v>141</v>
      </c>
      <c r="E224" s="255" t="s">
        <v>1</v>
      </c>
      <c r="F224" s="256" t="s">
        <v>167</v>
      </c>
      <c r="G224" s="254"/>
      <c r="H224" s="255" t="s">
        <v>1</v>
      </c>
      <c r="I224" s="257"/>
      <c r="J224" s="254"/>
      <c r="K224" s="254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141</v>
      </c>
      <c r="AU224" s="262" t="s">
        <v>88</v>
      </c>
      <c r="AV224" s="13" t="s">
        <v>21</v>
      </c>
      <c r="AW224" s="13" t="s">
        <v>36</v>
      </c>
      <c r="AX224" s="13" t="s">
        <v>79</v>
      </c>
      <c r="AY224" s="262" t="s">
        <v>129</v>
      </c>
    </row>
    <row r="225" s="14" customFormat="1">
      <c r="A225" s="14"/>
      <c r="B225" s="263"/>
      <c r="C225" s="264"/>
      <c r="D225" s="249" t="s">
        <v>141</v>
      </c>
      <c r="E225" s="265" t="s">
        <v>1</v>
      </c>
      <c r="F225" s="266" t="s">
        <v>254</v>
      </c>
      <c r="G225" s="264"/>
      <c r="H225" s="267">
        <v>575.70799999999997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141</v>
      </c>
      <c r="AU225" s="273" t="s">
        <v>88</v>
      </c>
      <c r="AV225" s="14" t="s">
        <v>88</v>
      </c>
      <c r="AW225" s="14" t="s">
        <v>36</v>
      </c>
      <c r="AX225" s="14" t="s">
        <v>79</v>
      </c>
      <c r="AY225" s="273" t="s">
        <v>129</v>
      </c>
    </row>
    <row r="226" s="14" customFormat="1">
      <c r="A226" s="14"/>
      <c r="B226" s="263"/>
      <c r="C226" s="264"/>
      <c r="D226" s="249" t="s">
        <v>141</v>
      </c>
      <c r="E226" s="265" t="s">
        <v>1</v>
      </c>
      <c r="F226" s="266" t="s">
        <v>255</v>
      </c>
      <c r="G226" s="264"/>
      <c r="H226" s="267">
        <v>28.289999999999999</v>
      </c>
      <c r="I226" s="268"/>
      <c r="J226" s="264"/>
      <c r="K226" s="264"/>
      <c r="L226" s="269"/>
      <c r="M226" s="270"/>
      <c r="N226" s="271"/>
      <c r="O226" s="271"/>
      <c r="P226" s="271"/>
      <c r="Q226" s="271"/>
      <c r="R226" s="271"/>
      <c r="S226" s="271"/>
      <c r="T226" s="27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73" t="s">
        <v>141</v>
      </c>
      <c r="AU226" s="273" t="s">
        <v>88</v>
      </c>
      <c r="AV226" s="14" t="s">
        <v>88</v>
      </c>
      <c r="AW226" s="14" t="s">
        <v>36</v>
      </c>
      <c r="AX226" s="14" t="s">
        <v>79</v>
      </c>
      <c r="AY226" s="273" t="s">
        <v>129</v>
      </c>
    </row>
    <row r="227" s="16" customFormat="1">
      <c r="A227" s="16"/>
      <c r="B227" s="286"/>
      <c r="C227" s="287"/>
      <c r="D227" s="249" t="s">
        <v>141</v>
      </c>
      <c r="E227" s="288" t="s">
        <v>1</v>
      </c>
      <c r="F227" s="289" t="s">
        <v>256</v>
      </c>
      <c r="G227" s="287"/>
      <c r="H227" s="290">
        <v>603.99799999999993</v>
      </c>
      <c r="I227" s="291"/>
      <c r="J227" s="287"/>
      <c r="K227" s="287"/>
      <c r="L227" s="292"/>
      <c r="M227" s="293"/>
      <c r="N227" s="294"/>
      <c r="O227" s="294"/>
      <c r="P227" s="294"/>
      <c r="Q227" s="294"/>
      <c r="R227" s="294"/>
      <c r="S227" s="294"/>
      <c r="T227" s="29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96" t="s">
        <v>141</v>
      </c>
      <c r="AU227" s="296" t="s">
        <v>88</v>
      </c>
      <c r="AV227" s="16" t="s">
        <v>130</v>
      </c>
      <c r="AW227" s="16" t="s">
        <v>36</v>
      </c>
      <c r="AX227" s="16" t="s">
        <v>79</v>
      </c>
      <c r="AY227" s="296" t="s">
        <v>129</v>
      </c>
    </row>
    <row r="228" s="13" customFormat="1">
      <c r="A228" s="13"/>
      <c r="B228" s="253"/>
      <c r="C228" s="254"/>
      <c r="D228" s="249" t="s">
        <v>141</v>
      </c>
      <c r="E228" s="255" t="s">
        <v>1</v>
      </c>
      <c r="F228" s="256" t="s">
        <v>257</v>
      </c>
      <c r="G228" s="254"/>
      <c r="H228" s="255" t="s">
        <v>1</v>
      </c>
      <c r="I228" s="257"/>
      <c r="J228" s="254"/>
      <c r="K228" s="254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141</v>
      </c>
      <c r="AU228" s="262" t="s">
        <v>88</v>
      </c>
      <c r="AV228" s="13" t="s">
        <v>21</v>
      </c>
      <c r="AW228" s="13" t="s">
        <v>36</v>
      </c>
      <c r="AX228" s="13" t="s">
        <v>79</v>
      </c>
      <c r="AY228" s="262" t="s">
        <v>129</v>
      </c>
    </row>
    <row r="229" s="13" customFormat="1">
      <c r="A229" s="13"/>
      <c r="B229" s="253"/>
      <c r="C229" s="254"/>
      <c r="D229" s="249" t="s">
        <v>141</v>
      </c>
      <c r="E229" s="255" t="s">
        <v>1</v>
      </c>
      <c r="F229" s="256" t="s">
        <v>258</v>
      </c>
      <c r="G229" s="254"/>
      <c r="H229" s="255" t="s">
        <v>1</v>
      </c>
      <c r="I229" s="257"/>
      <c r="J229" s="254"/>
      <c r="K229" s="254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141</v>
      </c>
      <c r="AU229" s="262" t="s">
        <v>88</v>
      </c>
      <c r="AV229" s="13" t="s">
        <v>21</v>
      </c>
      <c r="AW229" s="13" t="s">
        <v>36</v>
      </c>
      <c r="AX229" s="13" t="s">
        <v>79</v>
      </c>
      <c r="AY229" s="262" t="s">
        <v>129</v>
      </c>
    </row>
    <row r="230" s="14" customFormat="1">
      <c r="A230" s="14"/>
      <c r="B230" s="263"/>
      <c r="C230" s="264"/>
      <c r="D230" s="249" t="s">
        <v>141</v>
      </c>
      <c r="E230" s="265" t="s">
        <v>1</v>
      </c>
      <c r="F230" s="266" t="s">
        <v>259</v>
      </c>
      <c r="G230" s="264"/>
      <c r="H230" s="267">
        <v>46.039999999999999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141</v>
      </c>
      <c r="AU230" s="273" t="s">
        <v>88</v>
      </c>
      <c r="AV230" s="14" t="s">
        <v>88</v>
      </c>
      <c r="AW230" s="14" t="s">
        <v>36</v>
      </c>
      <c r="AX230" s="14" t="s">
        <v>79</v>
      </c>
      <c r="AY230" s="273" t="s">
        <v>129</v>
      </c>
    </row>
    <row r="231" s="14" customFormat="1">
      <c r="A231" s="14"/>
      <c r="B231" s="263"/>
      <c r="C231" s="264"/>
      <c r="D231" s="249" t="s">
        <v>141</v>
      </c>
      <c r="E231" s="265" t="s">
        <v>1</v>
      </c>
      <c r="F231" s="266" t="s">
        <v>260</v>
      </c>
      <c r="G231" s="264"/>
      <c r="H231" s="267">
        <v>10.43</v>
      </c>
      <c r="I231" s="268"/>
      <c r="J231" s="264"/>
      <c r="K231" s="264"/>
      <c r="L231" s="269"/>
      <c r="M231" s="270"/>
      <c r="N231" s="271"/>
      <c r="O231" s="271"/>
      <c r="P231" s="271"/>
      <c r="Q231" s="271"/>
      <c r="R231" s="271"/>
      <c r="S231" s="271"/>
      <c r="T231" s="27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3" t="s">
        <v>141</v>
      </c>
      <c r="AU231" s="273" t="s">
        <v>88</v>
      </c>
      <c r="AV231" s="14" t="s">
        <v>88</v>
      </c>
      <c r="AW231" s="14" t="s">
        <v>36</v>
      </c>
      <c r="AX231" s="14" t="s">
        <v>79</v>
      </c>
      <c r="AY231" s="273" t="s">
        <v>129</v>
      </c>
    </row>
    <row r="232" s="14" customFormat="1">
      <c r="A232" s="14"/>
      <c r="B232" s="263"/>
      <c r="C232" s="264"/>
      <c r="D232" s="249" t="s">
        <v>141</v>
      </c>
      <c r="E232" s="265" t="s">
        <v>1</v>
      </c>
      <c r="F232" s="266" t="s">
        <v>261</v>
      </c>
      <c r="G232" s="264"/>
      <c r="H232" s="267">
        <v>11.16</v>
      </c>
      <c r="I232" s="268"/>
      <c r="J232" s="264"/>
      <c r="K232" s="264"/>
      <c r="L232" s="269"/>
      <c r="M232" s="270"/>
      <c r="N232" s="271"/>
      <c r="O232" s="271"/>
      <c r="P232" s="271"/>
      <c r="Q232" s="271"/>
      <c r="R232" s="271"/>
      <c r="S232" s="271"/>
      <c r="T232" s="27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73" t="s">
        <v>141</v>
      </c>
      <c r="AU232" s="273" t="s">
        <v>88</v>
      </c>
      <c r="AV232" s="14" t="s">
        <v>88</v>
      </c>
      <c r="AW232" s="14" t="s">
        <v>36</v>
      </c>
      <c r="AX232" s="14" t="s">
        <v>79</v>
      </c>
      <c r="AY232" s="273" t="s">
        <v>129</v>
      </c>
    </row>
    <row r="233" s="13" customFormat="1">
      <c r="A233" s="13"/>
      <c r="B233" s="253"/>
      <c r="C233" s="254"/>
      <c r="D233" s="249" t="s">
        <v>141</v>
      </c>
      <c r="E233" s="255" t="s">
        <v>1</v>
      </c>
      <c r="F233" s="256" t="s">
        <v>262</v>
      </c>
      <c r="G233" s="254"/>
      <c r="H233" s="255" t="s">
        <v>1</v>
      </c>
      <c r="I233" s="257"/>
      <c r="J233" s="254"/>
      <c r="K233" s="254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141</v>
      </c>
      <c r="AU233" s="262" t="s">
        <v>88</v>
      </c>
      <c r="AV233" s="13" t="s">
        <v>21</v>
      </c>
      <c r="AW233" s="13" t="s">
        <v>36</v>
      </c>
      <c r="AX233" s="13" t="s">
        <v>79</v>
      </c>
      <c r="AY233" s="262" t="s">
        <v>129</v>
      </c>
    </row>
    <row r="234" s="14" customFormat="1">
      <c r="A234" s="14"/>
      <c r="B234" s="263"/>
      <c r="C234" s="264"/>
      <c r="D234" s="249" t="s">
        <v>141</v>
      </c>
      <c r="E234" s="265" t="s">
        <v>1</v>
      </c>
      <c r="F234" s="266" t="s">
        <v>263</v>
      </c>
      <c r="G234" s="264"/>
      <c r="H234" s="267">
        <v>40.774999999999999</v>
      </c>
      <c r="I234" s="268"/>
      <c r="J234" s="264"/>
      <c r="K234" s="264"/>
      <c r="L234" s="269"/>
      <c r="M234" s="270"/>
      <c r="N234" s="271"/>
      <c r="O234" s="271"/>
      <c r="P234" s="271"/>
      <c r="Q234" s="271"/>
      <c r="R234" s="271"/>
      <c r="S234" s="271"/>
      <c r="T234" s="27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3" t="s">
        <v>141</v>
      </c>
      <c r="AU234" s="273" t="s">
        <v>88</v>
      </c>
      <c r="AV234" s="14" t="s">
        <v>88</v>
      </c>
      <c r="AW234" s="14" t="s">
        <v>36</v>
      </c>
      <c r="AX234" s="14" t="s">
        <v>79</v>
      </c>
      <c r="AY234" s="273" t="s">
        <v>129</v>
      </c>
    </row>
    <row r="235" s="14" customFormat="1">
      <c r="A235" s="14"/>
      <c r="B235" s="263"/>
      <c r="C235" s="264"/>
      <c r="D235" s="249" t="s">
        <v>141</v>
      </c>
      <c r="E235" s="265" t="s">
        <v>1</v>
      </c>
      <c r="F235" s="266" t="s">
        <v>264</v>
      </c>
      <c r="G235" s="264"/>
      <c r="H235" s="267">
        <v>1.0760000000000001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141</v>
      </c>
      <c r="AU235" s="273" t="s">
        <v>88</v>
      </c>
      <c r="AV235" s="14" t="s">
        <v>88</v>
      </c>
      <c r="AW235" s="14" t="s">
        <v>36</v>
      </c>
      <c r="AX235" s="14" t="s">
        <v>79</v>
      </c>
      <c r="AY235" s="273" t="s">
        <v>129</v>
      </c>
    </row>
    <row r="236" s="15" customFormat="1">
      <c r="A236" s="15"/>
      <c r="B236" s="274"/>
      <c r="C236" s="275"/>
      <c r="D236" s="249" t="s">
        <v>141</v>
      </c>
      <c r="E236" s="276" t="s">
        <v>1</v>
      </c>
      <c r="F236" s="277" t="s">
        <v>152</v>
      </c>
      <c r="G236" s="275"/>
      <c r="H236" s="278">
        <v>713.47899999999981</v>
      </c>
      <c r="I236" s="279"/>
      <c r="J236" s="275"/>
      <c r="K236" s="275"/>
      <c r="L236" s="280"/>
      <c r="M236" s="281"/>
      <c r="N236" s="282"/>
      <c r="O236" s="282"/>
      <c r="P236" s="282"/>
      <c r="Q236" s="282"/>
      <c r="R236" s="282"/>
      <c r="S236" s="282"/>
      <c r="T236" s="28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4" t="s">
        <v>141</v>
      </c>
      <c r="AU236" s="284" t="s">
        <v>88</v>
      </c>
      <c r="AV236" s="15" t="s">
        <v>137</v>
      </c>
      <c r="AW236" s="15" t="s">
        <v>36</v>
      </c>
      <c r="AX236" s="15" t="s">
        <v>21</v>
      </c>
      <c r="AY236" s="284" t="s">
        <v>129</v>
      </c>
    </row>
    <row r="237" s="2" customFormat="1" ht="16.5" customHeight="1">
      <c r="A237" s="39"/>
      <c r="B237" s="40"/>
      <c r="C237" s="297" t="s">
        <v>272</v>
      </c>
      <c r="D237" s="297" t="s">
        <v>273</v>
      </c>
      <c r="E237" s="298" t="s">
        <v>274</v>
      </c>
      <c r="F237" s="299" t="s">
        <v>275</v>
      </c>
      <c r="G237" s="300" t="s">
        <v>196</v>
      </c>
      <c r="H237" s="301">
        <v>0.214</v>
      </c>
      <c r="I237" s="302"/>
      <c r="J237" s="303">
        <f>ROUND(I237*H237,2)</f>
        <v>0</v>
      </c>
      <c r="K237" s="299" t="s">
        <v>136</v>
      </c>
      <c r="L237" s="304"/>
      <c r="M237" s="305" t="s">
        <v>1</v>
      </c>
      <c r="N237" s="306" t="s">
        <v>44</v>
      </c>
      <c r="O237" s="92"/>
      <c r="P237" s="245">
        <f>O237*H237</f>
        <v>0</v>
      </c>
      <c r="Q237" s="245">
        <v>1</v>
      </c>
      <c r="R237" s="245">
        <f>Q237*H237</f>
        <v>0.214</v>
      </c>
      <c r="S237" s="245">
        <v>0</v>
      </c>
      <c r="T237" s="24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7" t="s">
        <v>276</v>
      </c>
      <c r="AT237" s="247" t="s">
        <v>273</v>
      </c>
      <c r="AU237" s="247" t="s">
        <v>88</v>
      </c>
      <c r="AY237" s="18" t="s">
        <v>129</v>
      </c>
      <c r="BE237" s="248">
        <f>IF(N237="základní",J237,0)</f>
        <v>0</v>
      </c>
      <c r="BF237" s="248">
        <f>IF(N237="snížená",J237,0)</f>
        <v>0</v>
      </c>
      <c r="BG237" s="248">
        <f>IF(N237="zákl. přenesená",J237,0)</f>
        <v>0</v>
      </c>
      <c r="BH237" s="248">
        <f>IF(N237="sníž. přenesená",J237,0)</f>
        <v>0</v>
      </c>
      <c r="BI237" s="248">
        <f>IF(N237="nulová",J237,0)</f>
        <v>0</v>
      </c>
      <c r="BJ237" s="18" t="s">
        <v>21</v>
      </c>
      <c r="BK237" s="248">
        <f>ROUND(I237*H237,2)</f>
        <v>0</v>
      </c>
      <c r="BL237" s="18" t="s">
        <v>239</v>
      </c>
      <c r="BM237" s="247" t="s">
        <v>277</v>
      </c>
    </row>
    <row r="238" s="2" customFormat="1">
      <c r="A238" s="39"/>
      <c r="B238" s="40"/>
      <c r="C238" s="41"/>
      <c r="D238" s="249" t="s">
        <v>139</v>
      </c>
      <c r="E238" s="41"/>
      <c r="F238" s="250" t="s">
        <v>278</v>
      </c>
      <c r="G238" s="41"/>
      <c r="H238" s="41"/>
      <c r="I238" s="145"/>
      <c r="J238" s="41"/>
      <c r="K238" s="41"/>
      <c r="L238" s="45"/>
      <c r="M238" s="251"/>
      <c r="N238" s="252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139</v>
      </c>
      <c r="AU238" s="18" t="s">
        <v>88</v>
      </c>
    </row>
    <row r="239" s="2" customFormat="1">
      <c r="A239" s="39"/>
      <c r="B239" s="40"/>
      <c r="C239" s="41"/>
      <c r="D239" s="249" t="s">
        <v>203</v>
      </c>
      <c r="E239" s="41"/>
      <c r="F239" s="285" t="s">
        <v>279</v>
      </c>
      <c r="G239" s="41"/>
      <c r="H239" s="41"/>
      <c r="I239" s="145"/>
      <c r="J239" s="41"/>
      <c r="K239" s="41"/>
      <c r="L239" s="45"/>
      <c r="M239" s="251"/>
      <c r="N239" s="252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203</v>
      </c>
      <c r="AU239" s="18" t="s">
        <v>88</v>
      </c>
    </row>
    <row r="240" s="14" customFormat="1">
      <c r="A240" s="14"/>
      <c r="B240" s="263"/>
      <c r="C240" s="264"/>
      <c r="D240" s="249" t="s">
        <v>141</v>
      </c>
      <c r="E240" s="264"/>
      <c r="F240" s="266" t="s">
        <v>280</v>
      </c>
      <c r="G240" s="264"/>
      <c r="H240" s="267">
        <v>0.214</v>
      </c>
      <c r="I240" s="268"/>
      <c r="J240" s="264"/>
      <c r="K240" s="264"/>
      <c r="L240" s="269"/>
      <c r="M240" s="270"/>
      <c r="N240" s="271"/>
      <c r="O240" s="271"/>
      <c r="P240" s="271"/>
      <c r="Q240" s="271"/>
      <c r="R240" s="271"/>
      <c r="S240" s="271"/>
      <c r="T240" s="27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73" t="s">
        <v>141</v>
      </c>
      <c r="AU240" s="273" t="s">
        <v>88</v>
      </c>
      <c r="AV240" s="14" t="s">
        <v>88</v>
      </c>
      <c r="AW240" s="14" t="s">
        <v>4</v>
      </c>
      <c r="AX240" s="14" t="s">
        <v>21</v>
      </c>
      <c r="AY240" s="273" t="s">
        <v>129</v>
      </c>
    </row>
    <row r="241" s="2" customFormat="1" ht="21.75" customHeight="1">
      <c r="A241" s="39"/>
      <c r="B241" s="40"/>
      <c r="C241" s="236" t="s">
        <v>281</v>
      </c>
      <c r="D241" s="236" t="s">
        <v>132</v>
      </c>
      <c r="E241" s="237" t="s">
        <v>282</v>
      </c>
      <c r="F241" s="238" t="s">
        <v>283</v>
      </c>
      <c r="G241" s="239" t="s">
        <v>135</v>
      </c>
      <c r="H241" s="240">
        <v>708.87900000000002</v>
      </c>
      <c r="I241" s="241"/>
      <c r="J241" s="242">
        <f>ROUND(I241*H241,2)</f>
        <v>0</v>
      </c>
      <c r="K241" s="238" t="s">
        <v>136</v>
      </c>
      <c r="L241" s="45"/>
      <c r="M241" s="243" t="s">
        <v>1</v>
      </c>
      <c r="N241" s="244" t="s">
        <v>44</v>
      </c>
      <c r="O241" s="92"/>
      <c r="P241" s="245">
        <f>O241*H241</f>
        <v>0</v>
      </c>
      <c r="Q241" s="245">
        <v>0.00088000000000000003</v>
      </c>
      <c r="R241" s="245">
        <f>Q241*H241</f>
        <v>0.62381352000000001</v>
      </c>
      <c r="S241" s="245">
        <v>0</v>
      </c>
      <c r="T241" s="246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7" t="s">
        <v>239</v>
      </c>
      <c r="AT241" s="247" t="s">
        <v>132</v>
      </c>
      <c r="AU241" s="247" t="s">
        <v>88</v>
      </c>
      <c r="AY241" s="18" t="s">
        <v>129</v>
      </c>
      <c r="BE241" s="248">
        <f>IF(N241="základní",J241,0)</f>
        <v>0</v>
      </c>
      <c r="BF241" s="248">
        <f>IF(N241="snížená",J241,0)</f>
        <v>0</v>
      </c>
      <c r="BG241" s="248">
        <f>IF(N241="zákl. přenesená",J241,0)</f>
        <v>0</v>
      </c>
      <c r="BH241" s="248">
        <f>IF(N241="sníž. přenesená",J241,0)</f>
        <v>0</v>
      </c>
      <c r="BI241" s="248">
        <f>IF(N241="nulová",J241,0)</f>
        <v>0</v>
      </c>
      <c r="BJ241" s="18" t="s">
        <v>21</v>
      </c>
      <c r="BK241" s="248">
        <f>ROUND(I241*H241,2)</f>
        <v>0</v>
      </c>
      <c r="BL241" s="18" t="s">
        <v>239</v>
      </c>
      <c r="BM241" s="247" t="s">
        <v>284</v>
      </c>
    </row>
    <row r="242" s="2" customFormat="1">
      <c r="A242" s="39"/>
      <c r="B242" s="40"/>
      <c r="C242" s="41"/>
      <c r="D242" s="249" t="s">
        <v>139</v>
      </c>
      <c r="E242" s="41"/>
      <c r="F242" s="250" t="s">
        <v>285</v>
      </c>
      <c r="G242" s="41"/>
      <c r="H242" s="41"/>
      <c r="I242" s="145"/>
      <c r="J242" s="41"/>
      <c r="K242" s="41"/>
      <c r="L242" s="45"/>
      <c r="M242" s="251"/>
      <c r="N242" s="252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139</v>
      </c>
      <c r="AU242" s="18" t="s">
        <v>88</v>
      </c>
    </row>
    <row r="243" s="13" customFormat="1">
      <c r="A243" s="13"/>
      <c r="B243" s="253"/>
      <c r="C243" s="254"/>
      <c r="D243" s="249" t="s">
        <v>141</v>
      </c>
      <c r="E243" s="255" t="s">
        <v>1</v>
      </c>
      <c r="F243" s="256" t="s">
        <v>271</v>
      </c>
      <c r="G243" s="254"/>
      <c r="H243" s="255" t="s">
        <v>1</v>
      </c>
      <c r="I243" s="257"/>
      <c r="J243" s="254"/>
      <c r="K243" s="254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141</v>
      </c>
      <c r="AU243" s="262" t="s">
        <v>88</v>
      </c>
      <c r="AV243" s="13" t="s">
        <v>21</v>
      </c>
      <c r="AW243" s="13" t="s">
        <v>36</v>
      </c>
      <c r="AX243" s="13" t="s">
        <v>79</v>
      </c>
      <c r="AY243" s="262" t="s">
        <v>129</v>
      </c>
    </row>
    <row r="244" s="13" customFormat="1">
      <c r="A244" s="13"/>
      <c r="B244" s="253"/>
      <c r="C244" s="254"/>
      <c r="D244" s="249" t="s">
        <v>141</v>
      </c>
      <c r="E244" s="255" t="s">
        <v>1</v>
      </c>
      <c r="F244" s="256" t="s">
        <v>167</v>
      </c>
      <c r="G244" s="254"/>
      <c r="H244" s="255" t="s">
        <v>1</v>
      </c>
      <c r="I244" s="257"/>
      <c r="J244" s="254"/>
      <c r="K244" s="254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141</v>
      </c>
      <c r="AU244" s="262" t="s">
        <v>88</v>
      </c>
      <c r="AV244" s="13" t="s">
        <v>21</v>
      </c>
      <c r="AW244" s="13" t="s">
        <v>36</v>
      </c>
      <c r="AX244" s="13" t="s">
        <v>79</v>
      </c>
      <c r="AY244" s="262" t="s">
        <v>129</v>
      </c>
    </row>
    <row r="245" s="14" customFormat="1">
      <c r="A245" s="14"/>
      <c r="B245" s="263"/>
      <c r="C245" s="264"/>
      <c r="D245" s="249" t="s">
        <v>141</v>
      </c>
      <c r="E245" s="265" t="s">
        <v>1</v>
      </c>
      <c r="F245" s="266" t="s">
        <v>254</v>
      </c>
      <c r="G245" s="264"/>
      <c r="H245" s="267">
        <v>575.70799999999997</v>
      </c>
      <c r="I245" s="268"/>
      <c r="J245" s="264"/>
      <c r="K245" s="264"/>
      <c r="L245" s="269"/>
      <c r="M245" s="270"/>
      <c r="N245" s="271"/>
      <c r="O245" s="271"/>
      <c r="P245" s="271"/>
      <c r="Q245" s="271"/>
      <c r="R245" s="271"/>
      <c r="S245" s="271"/>
      <c r="T245" s="27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3" t="s">
        <v>141</v>
      </c>
      <c r="AU245" s="273" t="s">
        <v>88</v>
      </c>
      <c r="AV245" s="14" t="s">
        <v>88</v>
      </c>
      <c r="AW245" s="14" t="s">
        <v>36</v>
      </c>
      <c r="AX245" s="14" t="s">
        <v>79</v>
      </c>
      <c r="AY245" s="273" t="s">
        <v>129</v>
      </c>
    </row>
    <row r="246" s="14" customFormat="1">
      <c r="A246" s="14"/>
      <c r="B246" s="263"/>
      <c r="C246" s="264"/>
      <c r="D246" s="249" t="s">
        <v>141</v>
      </c>
      <c r="E246" s="265" t="s">
        <v>1</v>
      </c>
      <c r="F246" s="266" t="s">
        <v>255</v>
      </c>
      <c r="G246" s="264"/>
      <c r="H246" s="267">
        <v>28.289999999999999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141</v>
      </c>
      <c r="AU246" s="273" t="s">
        <v>88</v>
      </c>
      <c r="AV246" s="14" t="s">
        <v>88</v>
      </c>
      <c r="AW246" s="14" t="s">
        <v>36</v>
      </c>
      <c r="AX246" s="14" t="s">
        <v>79</v>
      </c>
      <c r="AY246" s="273" t="s">
        <v>129</v>
      </c>
    </row>
    <row r="247" s="16" customFormat="1">
      <c r="A247" s="16"/>
      <c r="B247" s="286"/>
      <c r="C247" s="287"/>
      <c r="D247" s="249" t="s">
        <v>141</v>
      </c>
      <c r="E247" s="288" t="s">
        <v>1</v>
      </c>
      <c r="F247" s="289" t="s">
        <v>256</v>
      </c>
      <c r="G247" s="287"/>
      <c r="H247" s="290">
        <v>603.99799999999993</v>
      </c>
      <c r="I247" s="291"/>
      <c r="J247" s="287"/>
      <c r="K247" s="287"/>
      <c r="L247" s="292"/>
      <c r="M247" s="293"/>
      <c r="N247" s="294"/>
      <c r="O247" s="294"/>
      <c r="P247" s="294"/>
      <c r="Q247" s="294"/>
      <c r="R247" s="294"/>
      <c r="S247" s="294"/>
      <c r="T247" s="295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296" t="s">
        <v>141</v>
      </c>
      <c r="AU247" s="296" t="s">
        <v>88</v>
      </c>
      <c r="AV247" s="16" t="s">
        <v>130</v>
      </c>
      <c r="AW247" s="16" t="s">
        <v>36</v>
      </c>
      <c r="AX247" s="16" t="s">
        <v>79</v>
      </c>
      <c r="AY247" s="296" t="s">
        <v>129</v>
      </c>
    </row>
    <row r="248" s="13" customFormat="1">
      <c r="A248" s="13"/>
      <c r="B248" s="253"/>
      <c r="C248" s="254"/>
      <c r="D248" s="249" t="s">
        <v>141</v>
      </c>
      <c r="E248" s="255" t="s">
        <v>1</v>
      </c>
      <c r="F248" s="256" t="s">
        <v>257</v>
      </c>
      <c r="G248" s="254"/>
      <c r="H248" s="255" t="s">
        <v>1</v>
      </c>
      <c r="I248" s="257"/>
      <c r="J248" s="254"/>
      <c r="K248" s="254"/>
      <c r="L248" s="258"/>
      <c r="M248" s="259"/>
      <c r="N248" s="260"/>
      <c r="O248" s="260"/>
      <c r="P248" s="260"/>
      <c r="Q248" s="260"/>
      <c r="R248" s="260"/>
      <c r="S248" s="260"/>
      <c r="T248" s="26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2" t="s">
        <v>141</v>
      </c>
      <c r="AU248" s="262" t="s">
        <v>88</v>
      </c>
      <c r="AV248" s="13" t="s">
        <v>21</v>
      </c>
      <c r="AW248" s="13" t="s">
        <v>36</v>
      </c>
      <c r="AX248" s="13" t="s">
        <v>79</v>
      </c>
      <c r="AY248" s="262" t="s">
        <v>129</v>
      </c>
    </row>
    <row r="249" s="13" customFormat="1">
      <c r="A249" s="13"/>
      <c r="B249" s="253"/>
      <c r="C249" s="254"/>
      <c r="D249" s="249" t="s">
        <v>141</v>
      </c>
      <c r="E249" s="255" t="s">
        <v>1</v>
      </c>
      <c r="F249" s="256" t="s">
        <v>258</v>
      </c>
      <c r="G249" s="254"/>
      <c r="H249" s="255" t="s">
        <v>1</v>
      </c>
      <c r="I249" s="257"/>
      <c r="J249" s="254"/>
      <c r="K249" s="254"/>
      <c r="L249" s="258"/>
      <c r="M249" s="259"/>
      <c r="N249" s="260"/>
      <c r="O249" s="260"/>
      <c r="P249" s="260"/>
      <c r="Q249" s="260"/>
      <c r="R249" s="260"/>
      <c r="S249" s="260"/>
      <c r="T249" s="26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2" t="s">
        <v>141</v>
      </c>
      <c r="AU249" s="262" t="s">
        <v>88</v>
      </c>
      <c r="AV249" s="13" t="s">
        <v>21</v>
      </c>
      <c r="AW249" s="13" t="s">
        <v>36</v>
      </c>
      <c r="AX249" s="13" t="s">
        <v>79</v>
      </c>
      <c r="AY249" s="262" t="s">
        <v>129</v>
      </c>
    </row>
    <row r="250" s="14" customFormat="1">
      <c r="A250" s="14"/>
      <c r="B250" s="263"/>
      <c r="C250" s="264"/>
      <c r="D250" s="249" t="s">
        <v>141</v>
      </c>
      <c r="E250" s="265" t="s">
        <v>1</v>
      </c>
      <c r="F250" s="266" t="s">
        <v>259</v>
      </c>
      <c r="G250" s="264"/>
      <c r="H250" s="267">
        <v>46.039999999999999</v>
      </c>
      <c r="I250" s="268"/>
      <c r="J250" s="264"/>
      <c r="K250" s="264"/>
      <c r="L250" s="269"/>
      <c r="M250" s="270"/>
      <c r="N250" s="271"/>
      <c r="O250" s="271"/>
      <c r="P250" s="271"/>
      <c r="Q250" s="271"/>
      <c r="R250" s="271"/>
      <c r="S250" s="271"/>
      <c r="T250" s="27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3" t="s">
        <v>141</v>
      </c>
      <c r="AU250" s="273" t="s">
        <v>88</v>
      </c>
      <c r="AV250" s="14" t="s">
        <v>88</v>
      </c>
      <c r="AW250" s="14" t="s">
        <v>36</v>
      </c>
      <c r="AX250" s="14" t="s">
        <v>79</v>
      </c>
      <c r="AY250" s="273" t="s">
        <v>129</v>
      </c>
    </row>
    <row r="251" s="14" customFormat="1">
      <c r="A251" s="14"/>
      <c r="B251" s="263"/>
      <c r="C251" s="264"/>
      <c r="D251" s="249" t="s">
        <v>141</v>
      </c>
      <c r="E251" s="265" t="s">
        <v>1</v>
      </c>
      <c r="F251" s="266" t="s">
        <v>286</v>
      </c>
      <c r="G251" s="264"/>
      <c r="H251" s="267">
        <v>5.8300000000000001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141</v>
      </c>
      <c r="AU251" s="273" t="s">
        <v>88</v>
      </c>
      <c r="AV251" s="14" t="s">
        <v>88</v>
      </c>
      <c r="AW251" s="14" t="s">
        <v>36</v>
      </c>
      <c r="AX251" s="14" t="s">
        <v>79</v>
      </c>
      <c r="AY251" s="273" t="s">
        <v>129</v>
      </c>
    </row>
    <row r="252" s="14" customFormat="1">
      <c r="A252" s="14"/>
      <c r="B252" s="263"/>
      <c r="C252" s="264"/>
      <c r="D252" s="249" t="s">
        <v>141</v>
      </c>
      <c r="E252" s="265" t="s">
        <v>1</v>
      </c>
      <c r="F252" s="266" t="s">
        <v>261</v>
      </c>
      <c r="G252" s="264"/>
      <c r="H252" s="267">
        <v>11.16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73" t="s">
        <v>141</v>
      </c>
      <c r="AU252" s="273" t="s">
        <v>88</v>
      </c>
      <c r="AV252" s="14" t="s">
        <v>88</v>
      </c>
      <c r="AW252" s="14" t="s">
        <v>36</v>
      </c>
      <c r="AX252" s="14" t="s">
        <v>79</v>
      </c>
      <c r="AY252" s="273" t="s">
        <v>129</v>
      </c>
    </row>
    <row r="253" s="13" customFormat="1">
      <c r="A253" s="13"/>
      <c r="B253" s="253"/>
      <c r="C253" s="254"/>
      <c r="D253" s="249" t="s">
        <v>141</v>
      </c>
      <c r="E253" s="255" t="s">
        <v>1</v>
      </c>
      <c r="F253" s="256" t="s">
        <v>262</v>
      </c>
      <c r="G253" s="254"/>
      <c r="H253" s="255" t="s">
        <v>1</v>
      </c>
      <c r="I253" s="257"/>
      <c r="J253" s="254"/>
      <c r="K253" s="254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141</v>
      </c>
      <c r="AU253" s="262" t="s">
        <v>88</v>
      </c>
      <c r="AV253" s="13" t="s">
        <v>21</v>
      </c>
      <c r="AW253" s="13" t="s">
        <v>36</v>
      </c>
      <c r="AX253" s="13" t="s">
        <v>79</v>
      </c>
      <c r="AY253" s="262" t="s">
        <v>129</v>
      </c>
    </row>
    <row r="254" s="14" customFormat="1">
      <c r="A254" s="14"/>
      <c r="B254" s="263"/>
      <c r="C254" s="264"/>
      <c r="D254" s="249" t="s">
        <v>141</v>
      </c>
      <c r="E254" s="265" t="s">
        <v>1</v>
      </c>
      <c r="F254" s="266" t="s">
        <v>263</v>
      </c>
      <c r="G254" s="264"/>
      <c r="H254" s="267">
        <v>40.774999999999999</v>
      </c>
      <c r="I254" s="268"/>
      <c r="J254" s="264"/>
      <c r="K254" s="264"/>
      <c r="L254" s="269"/>
      <c r="M254" s="270"/>
      <c r="N254" s="271"/>
      <c r="O254" s="271"/>
      <c r="P254" s="271"/>
      <c r="Q254" s="271"/>
      <c r="R254" s="271"/>
      <c r="S254" s="271"/>
      <c r="T254" s="27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73" t="s">
        <v>141</v>
      </c>
      <c r="AU254" s="273" t="s">
        <v>88</v>
      </c>
      <c r="AV254" s="14" t="s">
        <v>88</v>
      </c>
      <c r="AW254" s="14" t="s">
        <v>36</v>
      </c>
      <c r="AX254" s="14" t="s">
        <v>79</v>
      </c>
      <c r="AY254" s="273" t="s">
        <v>129</v>
      </c>
    </row>
    <row r="255" s="14" customFormat="1">
      <c r="A255" s="14"/>
      <c r="B255" s="263"/>
      <c r="C255" s="264"/>
      <c r="D255" s="249" t="s">
        <v>141</v>
      </c>
      <c r="E255" s="265" t="s">
        <v>1</v>
      </c>
      <c r="F255" s="266" t="s">
        <v>264</v>
      </c>
      <c r="G255" s="264"/>
      <c r="H255" s="267">
        <v>1.0760000000000001</v>
      </c>
      <c r="I255" s="268"/>
      <c r="J255" s="264"/>
      <c r="K255" s="264"/>
      <c r="L255" s="269"/>
      <c r="M255" s="270"/>
      <c r="N255" s="271"/>
      <c r="O255" s="271"/>
      <c r="P255" s="271"/>
      <c r="Q255" s="271"/>
      <c r="R255" s="271"/>
      <c r="S255" s="271"/>
      <c r="T255" s="27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3" t="s">
        <v>141</v>
      </c>
      <c r="AU255" s="273" t="s">
        <v>88</v>
      </c>
      <c r="AV255" s="14" t="s">
        <v>88</v>
      </c>
      <c r="AW255" s="14" t="s">
        <v>36</v>
      </c>
      <c r="AX255" s="14" t="s">
        <v>79</v>
      </c>
      <c r="AY255" s="273" t="s">
        <v>129</v>
      </c>
    </row>
    <row r="256" s="16" customFormat="1">
      <c r="A256" s="16"/>
      <c r="B256" s="286"/>
      <c r="C256" s="287"/>
      <c r="D256" s="249" t="s">
        <v>141</v>
      </c>
      <c r="E256" s="288" t="s">
        <v>1</v>
      </c>
      <c r="F256" s="289" t="s">
        <v>256</v>
      </c>
      <c r="G256" s="287"/>
      <c r="H256" s="290">
        <v>104.881</v>
      </c>
      <c r="I256" s="291"/>
      <c r="J256" s="287"/>
      <c r="K256" s="287"/>
      <c r="L256" s="292"/>
      <c r="M256" s="293"/>
      <c r="N256" s="294"/>
      <c r="O256" s="294"/>
      <c r="P256" s="294"/>
      <c r="Q256" s="294"/>
      <c r="R256" s="294"/>
      <c r="S256" s="294"/>
      <c r="T256" s="295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96" t="s">
        <v>141</v>
      </c>
      <c r="AU256" s="296" t="s">
        <v>88</v>
      </c>
      <c r="AV256" s="16" t="s">
        <v>130</v>
      </c>
      <c r="AW256" s="16" t="s">
        <v>36</v>
      </c>
      <c r="AX256" s="16" t="s">
        <v>79</v>
      </c>
      <c r="AY256" s="296" t="s">
        <v>129</v>
      </c>
    </row>
    <row r="257" s="15" customFormat="1">
      <c r="A257" s="15"/>
      <c r="B257" s="274"/>
      <c r="C257" s="275"/>
      <c r="D257" s="249" t="s">
        <v>141</v>
      </c>
      <c r="E257" s="276" t="s">
        <v>1</v>
      </c>
      <c r="F257" s="277" t="s">
        <v>152</v>
      </c>
      <c r="G257" s="275"/>
      <c r="H257" s="278">
        <v>708.87899999999991</v>
      </c>
      <c r="I257" s="279"/>
      <c r="J257" s="275"/>
      <c r="K257" s="275"/>
      <c r="L257" s="280"/>
      <c r="M257" s="281"/>
      <c r="N257" s="282"/>
      <c r="O257" s="282"/>
      <c r="P257" s="282"/>
      <c r="Q257" s="282"/>
      <c r="R257" s="282"/>
      <c r="S257" s="282"/>
      <c r="T257" s="28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84" t="s">
        <v>141</v>
      </c>
      <c r="AU257" s="284" t="s">
        <v>88</v>
      </c>
      <c r="AV257" s="15" t="s">
        <v>137</v>
      </c>
      <c r="AW257" s="15" t="s">
        <v>36</v>
      </c>
      <c r="AX257" s="15" t="s">
        <v>21</v>
      </c>
      <c r="AY257" s="284" t="s">
        <v>129</v>
      </c>
    </row>
    <row r="258" s="2" customFormat="1" ht="33" customHeight="1">
      <c r="A258" s="39"/>
      <c r="B258" s="40"/>
      <c r="C258" s="297" t="s">
        <v>7</v>
      </c>
      <c r="D258" s="297" t="s">
        <v>273</v>
      </c>
      <c r="E258" s="298" t="s">
        <v>287</v>
      </c>
      <c r="F258" s="299" t="s">
        <v>288</v>
      </c>
      <c r="G258" s="300" t="s">
        <v>135</v>
      </c>
      <c r="H258" s="301">
        <v>815.21100000000001</v>
      </c>
      <c r="I258" s="302"/>
      <c r="J258" s="303">
        <f>ROUND(I258*H258,2)</f>
        <v>0</v>
      </c>
      <c r="K258" s="299" t="s">
        <v>136</v>
      </c>
      <c r="L258" s="304"/>
      <c r="M258" s="305" t="s">
        <v>1</v>
      </c>
      <c r="N258" s="306" t="s">
        <v>44</v>
      </c>
      <c r="O258" s="92"/>
      <c r="P258" s="245">
        <f>O258*H258</f>
        <v>0</v>
      </c>
      <c r="Q258" s="245">
        <v>0.0064000000000000003</v>
      </c>
      <c r="R258" s="245">
        <f>Q258*H258</f>
        <v>5.2173503999999999</v>
      </c>
      <c r="S258" s="245">
        <v>0</v>
      </c>
      <c r="T258" s="246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7" t="s">
        <v>289</v>
      </c>
      <c r="AT258" s="247" t="s">
        <v>273</v>
      </c>
      <c r="AU258" s="247" t="s">
        <v>88</v>
      </c>
      <c r="AY258" s="18" t="s">
        <v>129</v>
      </c>
      <c r="BE258" s="248">
        <f>IF(N258="základní",J258,0)</f>
        <v>0</v>
      </c>
      <c r="BF258" s="248">
        <f>IF(N258="snížená",J258,0)</f>
        <v>0</v>
      </c>
      <c r="BG258" s="248">
        <f>IF(N258="zákl. přenesená",J258,0)</f>
        <v>0</v>
      </c>
      <c r="BH258" s="248">
        <f>IF(N258="sníž. přenesená",J258,0)</f>
        <v>0</v>
      </c>
      <c r="BI258" s="248">
        <f>IF(N258="nulová",J258,0)</f>
        <v>0</v>
      </c>
      <c r="BJ258" s="18" t="s">
        <v>21</v>
      </c>
      <c r="BK258" s="248">
        <f>ROUND(I258*H258,2)</f>
        <v>0</v>
      </c>
      <c r="BL258" s="18" t="s">
        <v>289</v>
      </c>
      <c r="BM258" s="247" t="s">
        <v>290</v>
      </c>
    </row>
    <row r="259" s="2" customFormat="1">
      <c r="A259" s="39"/>
      <c r="B259" s="40"/>
      <c r="C259" s="41"/>
      <c r="D259" s="249" t="s">
        <v>139</v>
      </c>
      <c r="E259" s="41"/>
      <c r="F259" s="250" t="s">
        <v>288</v>
      </c>
      <c r="G259" s="41"/>
      <c r="H259" s="41"/>
      <c r="I259" s="145"/>
      <c r="J259" s="41"/>
      <c r="K259" s="41"/>
      <c r="L259" s="45"/>
      <c r="M259" s="251"/>
      <c r="N259" s="252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139</v>
      </c>
      <c r="AU259" s="18" t="s">
        <v>88</v>
      </c>
    </row>
    <row r="260" s="14" customFormat="1">
      <c r="A260" s="14"/>
      <c r="B260" s="263"/>
      <c r="C260" s="264"/>
      <c r="D260" s="249" t="s">
        <v>141</v>
      </c>
      <c r="E260" s="264"/>
      <c r="F260" s="266" t="s">
        <v>291</v>
      </c>
      <c r="G260" s="264"/>
      <c r="H260" s="267">
        <v>815.21100000000001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141</v>
      </c>
      <c r="AU260" s="273" t="s">
        <v>88</v>
      </c>
      <c r="AV260" s="14" t="s">
        <v>88</v>
      </c>
      <c r="AW260" s="14" t="s">
        <v>4</v>
      </c>
      <c r="AX260" s="14" t="s">
        <v>21</v>
      </c>
      <c r="AY260" s="273" t="s">
        <v>129</v>
      </c>
    </row>
    <row r="261" s="2" customFormat="1" ht="21.75" customHeight="1">
      <c r="A261" s="39"/>
      <c r="B261" s="40"/>
      <c r="C261" s="236" t="s">
        <v>292</v>
      </c>
      <c r="D261" s="236" t="s">
        <v>132</v>
      </c>
      <c r="E261" s="237" t="s">
        <v>293</v>
      </c>
      <c r="F261" s="238" t="s">
        <v>294</v>
      </c>
      <c r="G261" s="239" t="s">
        <v>135</v>
      </c>
      <c r="H261" s="240">
        <v>693.11900000000003</v>
      </c>
      <c r="I261" s="241"/>
      <c r="J261" s="242">
        <f>ROUND(I261*H261,2)</f>
        <v>0</v>
      </c>
      <c r="K261" s="238" t="s">
        <v>1</v>
      </c>
      <c r="L261" s="45"/>
      <c r="M261" s="243" t="s">
        <v>1</v>
      </c>
      <c r="N261" s="244" t="s">
        <v>44</v>
      </c>
      <c r="O261" s="92"/>
      <c r="P261" s="245">
        <f>O261*H261</f>
        <v>0</v>
      </c>
      <c r="Q261" s="245">
        <v>0</v>
      </c>
      <c r="R261" s="245">
        <f>Q261*H261</f>
        <v>0</v>
      </c>
      <c r="S261" s="245">
        <v>0</v>
      </c>
      <c r="T261" s="246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7" t="s">
        <v>239</v>
      </c>
      <c r="AT261" s="247" t="s">
        <v>132</v>
      </c>
      <c r="AU261" s="247" t="s">
        <v>88</v>
      </c>
      <c r="AY261" s="18" t="s">
        <v>129</v>
      </c>
      <c r="BE261" s="248">
        <f>IF(N261="základní",J261,0)</f>
        <v>0</v>
      </c>
      <c r="BF261" s="248">
        <f>IF(N261="snížená",J261,0)</f>
        <v>0</v>
      </c>
      <c r="BG261" s="248">
        <f>IF(N261="zákl. přenesená",J261,0)</f>
        <v>0</v>
      </c>
      <c r="BH261" s="248">
        <f>IF(N261="sníž. přenesená",J261,0)</f>
        <v>0</v>
      </c>
      <c r="BI261" s="248">
        <f>IF(N261="nulová",J261,0)</f>
        <v>0</v>
      </c>
      <c r="BJ261" s="18" t="s">
        <v>21</v>
      </c>
      <c r="BK261" s="248">
        <f>ROUND(I261*H261,2)</f>
        <v>0</v>
      </c>
      <c r="BL261" s="18" t="s">
        <v>239</v>
      </c>
      <c r="BM261" s="247" t="s">
        <v>295</v>
      </c>
    </row>
    <row r="262" s="2" customFormat="1">
      <c r="A262" s="39"/>
      <c r="B262" s="40"/>
      <c r="C262" s="41"/>
      <c r="D262" s="249" t="s">
        <v>139</v>
      </c>
      <c r="E262" s="41"/>
      <c r="F262" s="250" t="s">
        <v>296</v>
      </c>
      <c r="G262" s="41"/>
      <c r="H262" s="41"/>
      <c r="I262" s="145"/>
      <c r="J262" s="41"/>
      <c r="K262" s="41"/>
      <c r="L262" s="45"/>
      <c r="M262" s="251"/>
      <c r="N262" s="252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139</v>
      </c>
      <c r="AU262" s="18" t="s">
        <v>88</v>
      </c>
    </row>
    <row r="263" s="13" customFormat="1">
      <c r="A263" s="13"/>
      <c r="B263" s="253"/>
      <c r="C263" s="254"/>
      <c r="D263" s="249" t="s">
        <v>141</v>
      </c>
      <c r="E263" s="255" t="s">
        <v>1</v>
      </c>
      <c r="F263" s="256" t="s">
        <v>167</v>
      </c>
      <c r="G263" s="254"/>
      <c r="H263" s="255" t="s">
        <v>1</v>
      </c>
      <c r="I263" s="257"/>
      <c r="J263" s="254"/>
      <c r="K263" s="254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141</v>
      </c>
      <c r="AU263" s="262" t="s">
        <v>88</v>
      </c>
      <c r="AV263" s="13" t="s">
        <v>21</v>
      </c>
      <c r="AW263" s="13" t="s">
        <v>36</v>
      </c>
      <c r="AX263" s="13" t="s">
        <v>79</v>
      </c>
      <c r="AY263" s="262" t="s">
        <v>129</v>
      </c>
    </row>
    <row r="264" s="14" customFormat="1">
      <c r="A264" s="14"/>
      <c r="B264" s="263"/>
      <c r="C264" s="264"/>
      <c r="D264" s="249" t="s">
        <v>141</v>
      </c>
      <c r="E264" s="265" t="s">
        <v>1</v>
      </c>
      <c r="F264" s="266" t="s">
        <v>254</v>
      </c>
      <c r="G264" s="264"/>
      <c r="H264" s="267">
        <v>575.70799999999997</v>
      </c>
      <c r="I264" s="268"/>
      <c r="J264" s="264"/>
      <c r="K264" s="264"/>
      <c r="L264" s="269"/>
      <c r="M264" s="270"/>
      <c r="N264" s="271"/>
      <c r="O264" s="271"/>
      <c r="P264" s="271"/>
      <c r="Q264" s="271"/>
      <c r="R264" s="271"/>
      <c r="S264" s="271"/>
      <c r="T264" s="27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73" t="s">
        <v>141</v>
      </c>
      <c r="AU264" s="273" t="s">
        <v>88</v>
      </c>
      <c r="AV264" s="14" t="s">
        <v>88</v>
      </c>
      <c r="AW264" s="14" t="s">
        <v>36</v>
      </c>
      <c r="AX264" s="14" t="s">
        <v>79</v>
      </c>
      <c r="AY264" s="273" t="s">
        <v>129</v>
      </c>
    </row>
    <row r="265" s="14" customFormat="1">
      <c r="A265" s="14"/>
      <c r="B265" s="263"/>
      <c r="C265" s="264"/>
      <c r="D265" s="249" t="s">
        <v>141</v>
      </c>
      <c r="E265" s="265" t="s">
        <v>1</v>
      </c>
      <c r="F265" s="266" t="s">
        <v>255</v>
      </c>
      <c r="G265" s="264"/>
      <c r="H265" s="267">
        <v>28.289999999999999</v>
      </c>
      <c r="I265" s="268"/>
      <c r="J265" s="264"/>
      <c r="K265" s="264"/>
      <c r="L265" s="269"/>
      <c r="M265" s="270"/>
      <c r="N265" s="271"/>
      <c r="O265" s="271"/>
      <c r="P265" s="271"/>
      <c r="Q265" s="271"/>
      <c r="R265" s="271"/>
      <c r="S265" s="271"/>
      <c r="T265" s="27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73" t="s">
        <v>141</v>
      </c>
      <c r="AU265" s="273" t="s">
        <v>88</v>
      </c>
      <c r="AV265" s="14" t="s">
        <v>88</v>
      </c>
      <c r="AW265" s="14" t="s">
        <v>36</v>
      </c>
      <c r="AX265" s="14" t="s">
        <v>79</v>
      </c>
      <c r="AY265" s="273" t="s">
        <v>129</v>
      </c>
    </row>
    <row r="266" s="16" customFormat="1">
      <c r="A266" s="16"/>
      <c r="B266" s="286"/>
      <c r="C266" s="287"/>
      <c r="D266" s="249" t="s">
        <v>141</v>
      </c>
      <c r="E266" s="288" t="s">
        <v>1</v>
      </c>
      <c r="F266" s="289" t="s">
        <v>256</v>
      </c>
      <c r="G266" s="287"/>
      <c r="H266" s="290">
        <v>603.99800000000005</v>
      </c>
      <c r="I266" s="291"/>
      <c r="J266" s="287"/>
      <c r="K266" s="287"/>
      <c r="L266" s="292"/>
      <c r="M266" s="293"/>
      <c r="N266" s="294"/>
      <c r="O266" s="294"/>
      <c r="P266" s="294"/>
      <c r="Q266" s="294"/>
      <c r="R266" s="294"/>
      <c r="S266" s="294"/>
      <c r="T266" s="295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96" t="s">
        <v>141</v>
      </c>
      <c r="AU266" s="296" t="s">
        <v>88</v>
      </c>
      <c r="AV266" s="16" t="s">
        <v>130</v>
      </c>
      <c r="AW266" s="16" t="s">
        <v>36</v>
      </c>
      <c r="AX266" s="16" t="s">
        <v>79</v>
      </c>
      <c r="AY266" s="296" t="s">
        <v>129</v>
      </c>
    </row>
    <row r="267" s="13" customFormat="1">
      <c r="A267" s="13"/>
      <c r="B267" s="253"/>
      <c r="C267" s="254"/>
      <c r="D267" s="249" t="s">
        <v>141</v>
      </c>
      <c r="E267" s="255" t="s">
        <v>1</v>
      </c>
      <c r="F267" s="256" t="s">
        <v>297</v>
      </c>
      <c r="G267" s="254"/>
      <c r="H267" s="255" t="s">
        <v>1</v>
      </c>
      <c r="I267" s="257"/>
      <c r="J267" s="254"/>
      <c r="K267" s="254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141</v>
      </c>
      <c r="AU267" s="262" t="s">
        <v>88</v>
      </c>
      <c r="AV267" s="13" t="s">
        <v>21</v>
      </c>
      <c r="AW267" s="13" t="s">
        <v>36</v>
      </c>
      <c r="AX267" s="13" t="s">
        <v>79</v>
      </c>
      <c r="AY267" s="262" t="s">
        <v>129</v>
      </c>
    </row>
    <row r="268" s="14" customFormat="1">
      <c r="A268" s="14"/>
      <c r="B268" s="263"/>
      <c r="C268" s="264"/>
      <c r="D268" s="249" t="s">
        <v>141</v>
      </c>
      <c r="E268" s="265" t="s">
        <v>1</v>
      </c>
      <c r="F268" s="266" t="s">
        <v>259</v>
      </c>
      <c r="G268" s="264"/>
      <c r="H268" s="267">
        <v>46.039999999999999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73" t="s">
        <v>141</v>
      </c>
      <c r="AU268" s="273" t="s">
        <v>88</v>
      </c>
      <c r="AV268" s="14" t="s">
        <v>88</v>
      </c>
      <c r="AW268" s="14" t="s">
        <v>36</v>
      </c>
      <c r="AX268" s="14" t="s">
        <v>79</v>
      </c>
      <c r="AY268" s="273" t="s">
        <v>129</v>
      </c>
    </row>
    <row r="269" s="14" customFormat="1">
      <c r="A269" s="14"/>
      <c r="B269" s="263"/>
      <c r="C269" s="264"/>
      <c r="D269" s="249" t="s">
        <v>141</v>
      </c>
      <c r="E269" s="265" t="s">
        <v>1</v>
      </c>
      <c r="F269" s="266" t="s">
        <v>298</v>
      </c>
      <c r="G269" s="264"/>
      <c r="H269" s="267">
        <v>1.23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141</v>
      </c>
      <c r="AU269" s="273" t="s">
        <v>88</v>
      </c>
      <c r="AV269" s="14" t="s">
        <v>88</v>
      </c>
      <c r="AW269" s="14" t="s">
        <v>36</v>
      </c>
      <c r="AX269" s="14" t="s">
        <v>79</v>
      </c>
      <c r="AY269" s="273" t="s">
        <v>129</v>
      </c>
    </row>
    <row r="270" s="13" customFormat="1">
      <c r="A270" s="13"/>
      <c r="B270" s="253"/>
      <c r="C270" s="254"/>
      <c r="D270" s="249" t="s">
        <v>141</v>
      </c>
      <c r="E270" s="255" t="s">
        <v>1</v>
      </c>
      <c r="F270" s="256" t="s">
        <v>299</v>
      </c>
      <c r="G270" s="254"/>
      <c r="H270" s="255" t="s">
        <v>1</v>
      </c>
      <c r="I270" s="257"/>
      <c r="J270" s="254"/>
      <c r="K270" s="254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141</v>
      </c>
      <c r="AU270" s="262" t="s">
        <v>88</v>
      </c>
      <c r="AV270" s="13" t="s">
        <v>21</v>
      </c>
      <c r="AW270" s="13" t="s">
        <v>36</v>
      </c>
      <c r="AX270" s="13" t="s">
        <v>79</v>
      </c>
      <c r="AY270" s="262" t="s">
        <v>129</v>
      </c>
    </row>
    <row r="271" s="14" customFormat="1">
      <c r="A271" s="14"/>
      <c r="B271" s="263"/>
      <c r="C271" s="264"/>
      <c r="D271" s="249" t="s">
        <v>141</v>
      </c>
      <c r="E271" s="265" t="s">
        <v>1</v>
      </c>
      <c r="F271" s="266" t="s">
        <v>263</v>
      </c>
      <c r="G271" s="264"/>
      <c r="H271" s="267">
        <v>40.774999999999999</v>
      </c>
      <c r="I271" s="268"/>
      <c r="J271" s="264"/>
      <c r="K271" s="264"/>
      <c r="L271" s="269"/>
      <c r="M271" s="270"/>
      <c r="N271" s="271"/>
      <c r="O271" s="271"/>
      <c r="P271" s="271"/>
      <c r="Q271" s="271"/>
      <c r="R271" s="271"/>
      <c r="S271" s="271"/>
      <c r="T271" s="27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3" t="s">
        <v>141</v>
      </c>
      <c r="AU271" s="273" t="s">
        <v>88</v>
      </c>
      <c r="AV271" s="14" t="s">
        <v>88</v>
      </c>
      <c r="AW271" s="14" t="s">
        <v>36</v>
      </c>
      <c r="AX271" s="14" t="s">
        <v>79</v>
      </c>
      <c r="AY271" s="273" t="s">
        <v>129</v>
      </c>
    </row>
    <row r="272" s="14" customFormat="1">
      <c r="A272" s="14"/>
      <c r="B272" s="263"/>
      <c r="C272" s="264"/>
      <c r="D272" s="249" t="s">
        <v>141</v>
      </c>
      <c r="E272" s="265" t="s">
        <v>1</v>
      </c>
      <c r="F272" s="266" t="s">
        <v>264</v>
      </c>
      <c r="G272" s="264"/>
      <c r="H272" s="267">
        <v>1.0760000000000001</v>
      </c>
      <c r="I272" s="268"/>
      <c r="J272" s="264"/>
      <c r="K272" s="264"/>
      <c r="L272" s="269"/>
      <c r="M272" s="270"/>
      <c r="N272" s="271"/>
      <c r="O272" s="271"/>
      <c r="P272" s="271"/>
      <c r="Q272" s="271"/>
      <c r="R272" s="271"/>
      <c r="S272" s="271"/>
      <c r="T272" s="27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73" t="s">
        <v>141</v>
      </c>
      <c r="AU272" s="273" t="s">
        <v>88</v>
      </c>
      <c r="AV272" s="14" t="s">
        <v>88</v>
      </c>
      <c r="AW272" s="14" t="s">
        <v>36</v>
      </c>
      <c r="AX272" s="14" t="s">
        <v>79</v>
      </c>
      <c r="AY272" s="273" t="s">
        <v>129</v>
      </c>
    </row>
    <row r="273" s="16" customFormat="1">
      <c r="A273" s="16"/>
      <c r="B273" s="286"/>
      <c r="C273" s="287"/>
      <c r="D273" s="249" t="s">
        <v>141</v>
      </c>
      <c r="E273" s="288" t="s">
        <v>1</v>
      </c>
      <c r="F273" s="289" t="s">
        <v>256</v>
      </c>
      <c r="G273" s="287"/>
      <c r="H273" s="290">
        <v>89.120999999999995</v>
      </c>
      <c r="I273" s="291"/>
      <c r="J273" s="287"/>
      <c r="K273" s="287"/>
      <c r="L273" s="292"/>
      <c r="M273" s="293"/>
      <c r="N273" s="294"/>
      <c r="O273" s="294"/>
      <c r="P273" s="294"/>
      <c r="Q273" s="294"/>
      <c r="R273" s="294"/>
      <c r="S273" s="294"/>
      <c r="T273" s="295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96" t="s">
        <v>141</v>
      </c>
      <c r="AU273" s="296" t="s">
        <v>88</v>
      </c>
      <c r="AV273" s="16" t="s">
        <v>130</v>
      </c>
      <c r="AW273" s="16" t="s">
        <v>36</v>
      </c>
      <c r="AX273" s="16" t="s">
        <v>79</v>
      </c>
      <c r="AY273" s="296" t="s">
        <v>129</v>
      </c>
    </row>
    <row r="274" s="15" customFormat="1">
      <c r="A274" s="15"/>
      <c r="B274" s="274"/>
      <c r="C274" s="275"/>
      <c r="D274" s="249" t="s">
        <v>141</v>
      </c>
      <c r="E274" s="276" t="s">
        <v>1</v>
      </c>
      <c r="F274" s="277" t="s">
        <v>152</v>
      </c>
      <c r="G274" s="275"/>
      <c r="H274" s="278">
        <v>693.11900000000003</v>
      </c>
      <c r="I274" s="279"/>
      <c r="J274" s="275"/>
      <c r="K274" s="275"/>
      <c r="L274" s="280"/>
      <c r="M274" s="281"/>
      <c r="N274" s="282"/>
      <c r="O274" s="282"/>
      <c r="P274" s="282"/>
      <c r="Q274" s="282"/>
      <c r="R274" s="282"/>
      <c r="S274" s="282"/>
      <c r="T274" s="28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4" t="s">
        <v>141</v>
      </c>
      <c r="AU274" s="284" t="s">
        <v>88</v>
      </c>
      <c r="AV274" s="15" t="s">
        <v>137</v>
      </c>
      <c r="AW274" s="15" t="s">
        <v>36</v>
      </c>
      <c r="AX274" s="15" t="s">
        <v>21</v>
      </c>
      <c r="AY274" s="284" t="s">
        <v>129</v>
      </c>
    </row>
    <row r="275" s="2" customFormat="1" ht="21.75" customHeight="1">
      <c r="A275" s="39"/>
      <c r="B275" s="40"/>
      <c r="C275" s="236" t="s">
        <v>300</v>
      </c>
      <c r="D275" s="236" t="s">
        <v>132</v>
      </c>
      <c r="E275" s="237" t="s">
        <v>301</v>
      </c>
      <c r="F275" s="238" t="s">
        <v>302</v>
      </c>
      <c r="G275" s="239" t="s">
        <v>135</v>
      </c>
      <c r="H275" s="240">
        <v>603.99800000000005</v>
      </c>
      <c r="I275" s="241"/>
      <c r="J275" s="242">
        <f>ROUND(I275*H275,2)</f>
        <v>0</v>
      </c>
      <c r="K275" s="238" t="s">
        <v>136</v>
      </c>
      <c r="L275" s="45"/>
      <c r="M275" s="243" t="s">
        <v>1</v>
      </c>
      <c r="N275" s="244" t="s">
        <v>44</v>
      </c>
      <c r="O275" s="92"/>
      <c r="P275" s="245">
        <f>O275*H275</f>
        <v>0</v>
      </c>
      <c r="Q275" s="245">
        <v>0</v>
      </c>
      <c r="R275" s="245">
        <f>Q275*H275</f>
        <v>0</v>
      </c>
      <c r="S275" s="245">
        <v>0.16700000000000001</v>
      </c>
      <c r="T275" s="246">
        <f>S275*H275</f>
        <v>100.86766600000001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7" t="s">
        <v>239</v>
      </c>
      <c r="AT275" s="247" t="s">
        <v>132</v>
      </c>
      <c r="AU275" s="247" t="s">
        <v>88</v>
      </c>
      <c r="AY275" s="18" t="s">
        <v>129</v>
      </c>
      <c r="BE275" s="248">
        <f>IF(N275="základní",J275,0)</f>
        <v>0</v>
      </c>
      <c r="BF275" s="248">
        <f>IF(N275="snížená",J275,0)</f>
        <v>0</v>
      </c>
      <c r="BG275" s="248">
        <f>IF(N275="zákl. přenesená",J275,0)</f>
        <v>0</v>
      </c>
      <c r="BH275" s="248">
        <f>IF(N275="sníž. přenesená",J275,0)</f>
        <v>0</v>
      </c>
      <c r="BI275" s="248">
        <f>IF(N275="nulová",J275,0)</f>
        <v>0</v>
      </c>
      <c r="BJ275" s="18" t="s">
        <v>21</v>
      </c>
      <c r="BK275" s="248">
        <f>ROUND(I275*H275,2)</f>
        <v>0</v>
      </c>
      <c r="BL275" s="18" t="s">
        <v>239</v>
      </c>
      <c r="BM275" s="247" t="s">
        <v>303</v>
      </c>
    </row>
    <row r="276" s="2" customFormat="1">
      <c r="A276" s="39"/>
      <c r="B276" s="40"/>
      <c r="C276" s="41"/>
      <c r="D276" s="249" t="s">
        <v>139</v>
      </c>
      <c r="E276" s="41"/>
      <c r="F276" s="250" t="s">
        <v>304</v>
      </c>
      <c r="G276" s="41"/>
      <c r="H276" s="41"/>
      <c r="I276" s="145"/>
      <c r="J276" s="41"/>
      <c r="K276" s="41"/>
      <c r="L276" s="45"/>
      <c r="M276" s="251"/>
      <c r="N276" s="252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139</v>
      </c>
      <c r="AU276" s="18" t="s">
        <v>88</v>
      </c>
    </row>
    <row r="277" s="13" customFormat="1">
      <c r="A277" s="13"/>
      <c r="B277" s="253"/>
      <c r="C277" s="254"/>
      <c r="D277" s="249" t="s">
        <v>141</v>
      </c>
      <c r="E277" s="255" t="s">
        <v>1</v>
      </c>
      <c r="F277" s="256" t="s">
        <v>167</v>
      </c>
      <c r="G277" s="254"/>
      <c r="H277" s="255" t="s">
        <v>1</v>
      </c>
      <c r="I277" s="257"/>
      <c r="J277" s="254"/>
      <c r="K277" s="254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141</v>
      </c>
      <c r="AU277" s="262" t="s">
        <v>88</v>
      </c>
      <c r="AV277" s="13" t="s">
        <v>21</v>
      </c>
      <c r="AW277" s="13" t="s">
        <v>36</v>
      </c>
      <c r="AX277" s="13" t="s">
        <v>79</v>
      </c>
      <c r="AY277" s="262" t="s">
        <v>129</v>
      </c>
    </row>
    <row r="278" s="14" customFormat="1">
      <c r="A278" s="14"/>
      <c r="B278" s="263"/>
      <c r="C278" s="264"/>
      <c r="D278" s="249" t="s">
        <v>141</v>
      </c>
      <c r="E278" s="265" t="s">
        <v>1</v>
      </c>
      <c r="F278" s="266" t="s">
        <v>254</v>
      </c>
      <c r="G278" s="264"/>
      <c r="H278" s="267">
        <v>575.70799999999997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141</v>
      </c>
      <c r="AU278" s="273" t="s">
        <v>88</v>
      </c>
      <c r="AV278" s="14" t="s">
        <v>88</v>
      </c>
      <c r="AW278" s="14" t="s">
        <v>36</v>
      </c>
      <c r="AX278" s="14" t="s">
        <v>79</v>
      </c>
      <c r="AY278" s="273" t="s">
        <v>129</v>
      </c>
    </row>
    <row r="279" s="14" customFormat="1">
      <c r="A279" s="14"/>
      <c r="B279" s="263"/>
      <c r="C279" s="264"/>
      <c r="D279" s="249" t="s">
        <v>141</v>
      </c>
      <c r="E279" s="265" t="s">
        <v>1</v>
      </c>
      <c r="F279" s="266" t="s">
        <v>255</v>
      </c>
      <c r="G279" s="264"/>
      <c r="H279" s="267">
        <v>28.289999999999999</v>
      </c>
      <c r="I279" s="268"/>
      <c r="J279" s="264"/>
      <c r="K279" s="264"/>
      <c r="L279" s="269"/>
      <c r="M279" s="270"/>
      <c r="N279" s="271"/>
      <c r="O279" s="271"/>
      <c r="P279" s="271"/>
      <c r="Q279" s="271"/>
      <c r="R279" s="271"/>
      <c r="S279" s="271"/>
      <c r="T279" s="27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73" t="s">
        <v>141</v>
      </c>
      <c r="AU279" s="273" t="s">
        <v>88</v>
      </c>
      <c r="AV279" s="14" t="s">
        <v>88</v>
      </c>
      <c r="AW279" s="14" t="s">
        <v>36</v>
      </c>
      <c r="AX279" s="14" t="s">
        <v>79</v>
      </c>
      <c r="AY279" s="273" t="s">
        <v>129</v>
      </c>
    </row>
    <row r="280" s="15" customFormat="1">
      <c r="A280" s="15"/>
      <c r="B280" s="274"/>
      <c r="C280" s="275"/>
      <c r="D280" s="249" t="s">
        <v>141</v>
      </c>
      <c r="E280" s="276" t="s">
        <v>1</v>
      </c>
      <c r="F280" s="277" t="s">
        <v>152</v>
      </c>
      <c r="G280" s="275"/>
      <c r="H280" s="278">
        <v>603.99800000000005</v>
      </c>
      <c r="I280" s="279"/>
      <c r="J280" s="275"/>
      <c r="K280" s="275"/>
      <c r="L280" s="280"/>
      <c r="M280" s="281"/>
      <c r="N280" s="282"/>
      <c r="O280" s="282"/>
      <c r="P280" s="282"/>
      <c r="Q280" s="282"/>
      <c r="R280" s="282"/>
      <c r="S280" s="282"/>
      <c r="T280" s="28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84" t="s">
        <v>141</v>
      </c>
      <c r="AU280" s="284" t="s">
        <v>88</v>
      </c>
      <c r="AV280" s="15" t="s">
        <v>137</v>
      </c>
      <c r="AW280" s="15" t="s">
        <v>36</v>
      </c>
      <c r="AX280" s="15" t="s">
        <v>21</v>
      </c>
      <c r="AY280" s="284" t="s">
        <v>129</v>
      </c>
    </row>
    <row r="281" s="2" customFormat="1" ht="21.75" customHeight="1">
      <c r="A281" s="39"/>
      <c r="B281" s="40"/>
      <c r="C281" s="236" t="s">
        <v>305</v>
      </c>
      <c r="D281" s="236" t="s">
        <v>132</v>
      </c>
      <c r="E281" s="237" t="s">
        <v>306</v>
      </c>
      <c r="F281" s="238" t="s">
        <v>307</v>
      </c>
      <c r="G281" s="239" t="s">
        <v>308</v>
      </c>
      <c r="H281" s="307"/>
      <c r="I281" s="241"/>
      <c r="J281" s="242">
        <f>ROUND(I281*H281,2)</f>
        <v>0</v>
      </c>
      <c r="K281" s="238" t="s">
        <v>136</v>
      </c>
      <c r="L281" s="45"/>
      <c r="M281" s="243" t="s">
        <v>1</v>
      </c>
      <c r="N281" s="244" t="s">
        <v>44</v>
      </c>
      <c r="O281" s="92"/>
      <c r="P281" s="245">
        <f>O281*H281</f>
        <v>0</v>
      </c>
      <c r="Q281" s="245">
        <v>0</v>
      </c>
      <c r="R281" s="245">
        <f>Q281*H281</f>
        <v>0</v>
      </c>
      <c r="S281" s="245">
        <v>0</v>
      </c>
      <c r="T281" s="246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7" t="s">
        <v>239</v>
      </c>
      <c r="AT281" s="247" t="s">
        <v>132</v>
      </c>
      <c r="AU281" s="247" t="s">
        <v>88</v>
      </c>
      <c r="AY281" s="18" t="s">
        <v>129</v>
      </c>
      <c r="BE281" s="248">
        <f>IF(N281="základní",J281,0)</f>
        <v>0</v>
      </c>
      <c r="BF281" s="248">
        <f>IF(N281="snížená",J281,0)</f>
        <v>0</v>
      </c>
      <c r="BG281" s="248">
        <f>IF(N281="zákl. přenesená",J281,0)</f>
        <v>0</v>
      </c>
      <c r="BH281" s="248">
        <f>IF(N281="sníž. přenesená",J281,0)</f>
        <v>0</v>
      </c>
      <c r="BI281" s="248">
        <f>IF(N281="nulová",J281,0)</f>
        <v>0</v>
      </c>
      <c r="BJ281" s="18" t="s">
        <v>21</v>
      </c>
      <c r="BK281" s="248">
        <f>ROUND(I281*H281,2)</f>
        <v>0</v>
      </c>
      <c r="BL281" s="18" t="s">
        <v>239</v>
      </c>
      <c r="BM281" s="247" t="s">
        <v>309</v>
      </c>
    </row>
    <row r="282" s="2" customFormat="1">
      <c r="A282" s="39"/>
      <c r="B282" s="40"/>
      <c r="C282" s="41"/>
      <c r="D282" s="249" t="s">
        <v>139</v>
      </c>
      <c r="E282" s="41"/>
      <c r="F282" s="250" t="s">
        <v>310</v>
      </c>
      <c r="G282" s="41"/>
      <c r="H282" s="41"/>
      <c r="I282" s="145"/>
      <c r="J282" s="41"/>
      <c r="K282" s="41"/>
      <c r="L282" s="45"/>
      <c r="M282" s="251"/>
      <c r="N282" s="252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139</v>
      </c>
      <c r="AU282" s="18" t="s">
        <v>88</v>
      </c>
    </row>
    <row r="283" s="12" customFormat="1" ht="22.8" customHeight="1">
      <c r="A283" s="12"/>
      <c r="B283" s="220"/>
      <c r="C283" s="221"/>
      <c r="D283" s="222" t="s">
        <v>78</v>
      </c>
      <c r="E283" s="234" t="s">
        <v>311</v>
      </c>
      <c r="F283" s="234" t="s">
        <v>312</v>
      </c>
      <c r="G283" s="221"/>
      <c r="H283" s="221"/>
      <c r="I283" s="224"/>
      <c r="J283" s="235">
        <f>BK283</f>
        <v>0</v>
      </c>
      <c r="K283" s="221"/>
      <c r="L283" s="226"/>
      <c r="M283" s="227"/>
      <c r="N283" s="228"/>
      <c r="O283" s="228"/>
      <c r="P283" s="229">
        <f>SUM(P284:P292)</f>
        <v>0</v>
      </c>
      <c r="Q283" s="228"/>
      <c r="R283" s="229">
        <f>SUM(R284:R292)</f>
        <v>0</v>
      </c>
      <c r="S283" s="228"/>
      <c r="T283" s="230">
        <f>SUM(T284:T292)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31" t="s">
        <v>88</v>
      </c>
      <c r="AT283" s="232" t="s">
        <v>78</v>
      </c>
      <c r="AU283" s="232" t="s">
        <v>21</v>
      </c>
      <c r="AY283" s="231" t="s">
        <v>129</v>
      </c>
      <c r="BK283" s="233">
        <f>SUM(BK284:BK292)</f>
        <v>0</v>
      </c>
    </row>
    <row r="284" s="2" customFormat="1" ht="16.5" customHeight="1">
      <c r="A284" s="39"/>
      <c r="B284" s="40"/>
      <c r="C284" s="236" t="s">
        <v>313</v>
      </c>
      <c r="D284" s="236" t="s">
        <v>132</v>
      </c>
      <c r="E284" s="237" t="s">
        <v>314</v>
      </c>
      <c r="F284" s="238" t="s">
        <v>315</v>
      </c>
      <c r="G284" s="239" t="s">
        <v>189</v>
      </c>
      <c r="H284" s="240">
        <v>8</v>
      </c>
      <c r="I284" s="241"/>
      <c r="J284" s="242">
        <f>ROUND(I284*H284,2)</f>
        <v>0</v>
      </c>
      <c r="K284" s="238" t="s">
        <v>1</v>
      </c>
      <c r="L284" s="45"/>
      <c r="M284" s="243" t="s">
        <v>1</v>
      </c>
      <c r="N284" s="244" t="s">
        <v>44</v>
      </c>
      <c r="O284" s="92"/>
      <c r="P284" s="245">
        <f>O284*H284</f>
        <v>0</v>
      </c>
      <c r="Q284" s="245">
        <v>0</v>
      </c>
      <c r="R284" s="245">
        <f>Q284*H284</f>
        <v>0</v>
      </c>
      <c r="S284" s="245">
        <v>0</v>
      </c>
      <c r="T284" s="24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7" t="s">
        <v>239</v>
      </c>
      <c r="AT284" s="247" t="s">
        <v>132</v>
      </c>
      <c r="AU284" s="247" t="s">
        <v>88</v>
      </c>
      <c r="AY284" s="18" t="s">
        <v>129</v>
      </c>
      <c r="BE284" s="248">
        <f>IF(N284="základní",J284,0)</f>
        <v>0</v>
      </c>
      <c r="BF284" s="248">
        <f>IF(N284="snížená",J284,0)</f>
        <v>0</v>
      </c>
      <c r="BG284" s="248">
        <f>IF(N284="zákl. přenesená",J284,0)</f>
        <v>0</v>
      </c>
      <c r="BH284" s="248">
        <f>IF(N284="sníž. přenesená",J284,0)</f>
        <v>0</v>
      </c>
      <c r="BI284" s="248">
        <f>IF(N284="nulová",J284,0)</f>
        <v>0</v>
      </c>
      <c r="BJ284" s="18" t="s">
        <v>21</v>
      </c>
      <c r="BK284" s="248">
        <f>ROUND(I284*H284,2)</f>
        <v>0</v>
      </c>
      <c r="BL284" s="18" t="s">
        <v>239</v>
      </c>
      <c r="BM284" s="247" t="s">
        <v>316</v>
      </c>
    </row>
    <row r="285" s="2" customFormat="1">
      <c r="A285" s="39"/>
      <c r="B285" s="40"/>
      <c r="C285" s="41"/>
      <c r="D285" s="249" t="s">
        <v>139</v>
      </c>
      <c r="E285" s="41"/>
      <c r="F285" s="250" t="s">
        <v>315</v>
      </c>
      <c r="G285" s="41"/>
      <c r="H285" s="41"/>
      <c r="I285" s="145"/>
      <c r="J285" s="41"/>
      <c r="K285" s="41"/>
      <c r="L285" s="45"/>
      <c r="M285" s="251"/>
      <c r="N285" s="252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139</v>
      </c>
      <c r="AU285" s="18" t="s">
        <v>88</v>
      </c>
    </row>
    <row r="286" s="13" customFormat="1">
      <c r="A286" s="13"/>
      <c r="B286" s="253"/>
      <c r="C286" s="254"/>
      <c r="D286" s="249" t="s">
        <v>141</v>
      </c>
      <c r="E286" s="255" t="s">
        <v>1</v>
      </c>
      <c r="F286" s="256" t="s">
        <v>317</v>
      </c>
      <c r="G286" s="254"/>
      <c r="H286" s="255" t="s">
        <v>1</v>
      </c>
      <c r="I286" s="257"/>
      <c r="J286" s="254"/>
      <c r="K286" s="254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141</v>
      </c>
      <c r="AU286" s="262" t="s">
        <v>88</v>
      </c>
      <c r="AV286" s="13" t="s">
        <v>21</v>
      </c>
      <c r="AW286" s="13" t="s">
        <v>36</v>
      </c>
      <c r="AX286" s="13" t="s">
        <v>79</v>
      </c>
      <c r="AY286" s="262" t="s">
        <v>129</v>
      </c>
    </row>
    <row r="287" s="14" customFormat="1">
      <c r="A287" s="14"/>
      <c r="B287" s="263"/>
      <c r="C287" s="264"/>
      <c r="D287" s="249" t="s">
        <v>141</v>
      </c>
      <c r="E287" s="265" t="s">
        <v>1</v>
      </c>
      <c r="F287" s="266" t="s">
        <v>318</v>
      </c>
      <c r="G287" s="264"/>
      <c r="H287" s="267">
        <v>2</v>
      </c>
      <c r="I287" s="268"/>
      <c r="J287" s="264"/>
      <c r="K287" s="264"/>
      <c r="L287" s="269"/>
      <c r="M287" s="270"/>
      <c r="N287" s="271"/>
      <c r="O287" s="271"/>
      <c r="P287" s="271"/>
      <c r="Q287" s="271"/>
      <c r="R287" s="271"/>
      <c r="S287" s="271"/>
      <c r="T287" s="27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73" t="s">
        <v>141</v>
      </c>
      <c r="AU287" s="273" t="s">
        <v>88</v>
      </c>
      <c r="AV287" s="14" t="s">
        <v>88</v>
      </c>
      <c r="AW287" s="14" t="s">
        <v>36</v>
      </c>
      <c r="AX287" s="14" t="s">
        <v>79</v>
      </c>
      <c r="AY287" s="273" t="s">
        <v>129</v>
      </c>
    </row>
    <row r="288" s="13" customFormat="1">
      <c r="A288" s="13"/>
      <c r="B288" s="253"/>
      <c r="C288" s="254"/>
      <c r="D288" s="249" t="s">
        <v>141</v>
      </c>
      <c r="E288" s="255" t="s">
        <v>1</v>
      </c>
      <c r="F288" s="256" t="s">
        <v>319</v>
      </c>
      <c r="G288" s="254"/>
      <c r="H288" s="255" t="s">
        <v>1</v>
      </c>
      <c r="I288" s="257"/>
      <c r="J288" s="254"/>
      <c r="K288" s="254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141</v>
      </c>
      <c r="AU288" s="262" t="s">
        <v>88</v>
      </c>
      <c r="AV288" s="13" t="s">
        <v>21</v>
      </c>
      <c r="AW288" s="13" t="s">
        <v>36</v>
      </c>
      <c r="AX288" s="13" t="s">
        <v>79</v>
      </c>
      <c r="AY288" s="262" t="s">
        <v>129</v>
      </c>
    </row>
    <row r="289" s="14" customFormat="1">
      <c r="A289" s="14"/>
      <c r="B289" s="263"/>
      <c r="C289" s="264"/>
      <c r="D289" s="249" t="s">
        <v>141</v>
      </c>
      <c r="E289" s="265" t="s">
        <v>1</v>
      </c>
      <c r="F289" s="266" t="s">
        <v>320</v>
      </c>
      <c r="G289" s="264"/>
      <c r="H289" s="267">
        <v>6</v>
      </c>
      <c r="I289" s="268"/>
      <c r="J289" s="264"/>
      <c r="K289" s="264"/>
      <c r="L289" s="269"/>
      <c r="M289" s="270"/>
      <c r="N289" s="271"/>
      <c r="O289" s="271"/>
      <c r="P289" s="271"/>
      <c r="Q289" s="271"/>
      <c r="R289" s="271"/>
      <c r="S289" s="271"/>
      <c r="T289" s="27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3" t="s">
        <v>141</v>
      </c>
      <c r="AU289" s="273" t="s">
        <v>88</v>
      </c>
      <c r="AV289" s="14" t="s">
        <v>88</v>
      </c>
      <c r="AW289" s="14" t="s">
        <v>36</v>
      </c>
      <c r="AX289" s="14" t="s">
        <v>79</v>
      </c>
      <c r="AY289" s="273" t="s">
        <v>129</v>
      </c>
    </row>
    <row r="290" s="15" customFormat="1">
      <c r="A290" s="15"/>
      <c r="B290" s="274"/>
      <c r="C290" s="275"/>
      <c r="D290" s="249" t="s">
        <v>141</v>
      </c>
      <c r="E290" s="276" t="s">
        <v>1</v>
      </c>
      <c r="F290" s="277" t="s">
        <v>152</v>
      </c>
      <c r="G290" s="275"/>
      <c r="H290" s="278">
        <v>8</v>
      </c>
      <c r="I290" s="279"/>
      <c r="J290" s="275"/>
      <c r="K290" s="275"/>
      <c r="L290" s="280"/>
      <c r="M290" s="281"/>
      <c r="N290" s="282"/>
      <c r="O290" s="282"/>
      <c r="P290" s="282"/>
      <c r="Q290" s="282"/>
      <c r="R290" s="282"/>
      <c r="S290" s="282"/>
      <c r="T290" s="28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84" t="s">
        <v>141</v>
      </c>
      <c r="AU290" s="284" t="s">
        <v>88</v>
      </c>
      <c r="AV290" s="15" t="s">
        <v>137</v>
      </c>
      <c r="AW290" s="15" t="s">
        <v>36</v>
      </c>
      <c r="AX290" s="15" t="s">
        <v>21</v>
      </c>
      <c r="AY290" s="284" t="s">
        <v>129</v>
      </c>
    </row>
    <row r="291" s="2" customFormat="1" ht="21.75" customHeight="1">
      <c r="A291" s="39"/>
      <c r="B291" s="40"/>
      <c r="C291" s="236" t="s">
        <v>321</v>
      </c>
      <c r="D291" s="236" t="s">
        <v>132</v>
      </c>
      <c r="E291" s="237" t="s">
        <v>322</v>
      </c>
      <c r="F291" s="238" t="s">
        <v>323</v>
      </c>
      <c r="G291" s="239" t="s">
        <v>308</v>
      </c>
      <c r="H291" s="307"/>
      <c r="I291" s="241"/>
      <c r="J291" s="242">
        <f>ROUND(I291*H291,2)</f>
        <v>0</v>
      </c>
      <c r="K291" s="238" t="s">
        <v>136</v>
      </c>
      <c r="L291" s="45"/>
      <c r="M291" s="243" t="s">
        <v>1</v>
      </c>
      <c r="N291" s="244" t="s">
        <v>44</v>
      </c>
      <c r="O291" s="92"/>
      <c r="P291" s="245">
        <f>O291*H291</f>
        <v>0</v>
      </c>
      <c r="Q291" s="245">
        <v>0</v>
      </c>
      <c r="R291" s="245">
        <f>Q291*H291</f>
        <v>0</v>
      </c>
      <c r="S291" s="245">
        <v>0</v>
      </c>
      <c r="T291" s="246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7" t="s">
        <v>239</v>
      </c>
      <c r="AT291" s="247" t="s">
        <v>132</v>
      </c>
      <c r="AU291" s="247" t="s">
        <v>88</v>
      </c>
      <c r="AY291" s="18" t="s">
        <v>129</v>
      </c>
      <c r="BE291" s="248">
        <f>IF(N291="základní",J291,0)</f>
        <v>0</v>
      </c>
      <c r="BF291" s="248">
        <f>IF(N291="snížená",J291,0)</f>
        <v>0</v>
      </c>
      <c r="BG291" s="248">
        <f>IF(N291="zákl. přenesená",J291,0)</f>
        <v>0</v>
      </c>
      <c r="BH291" s="248">
        <f>IF(N291="sníž. přenesená",J291,0)</f>
        <v>0</v>
      </c>
      <c r="BI291" s="248">
        <f>IF(N291="nulová",J291,0)</f>
        <v>0</v>
      </c>
      <c r="BJ291" s="18" t="s">
        <v>21</v>
      </c>
      <c r="BK291" s="248">
        <f>ROUND(I291*H291,2)</f>
        <v>0</v>
      </c>
      <c r="BL291" s="18" t="s">
        <v>239</v>
      </c>
      <c r="BM291" s="247" t="s">
        <v>324</v>
      </c>
    </row>
    <row r="292" s="2" customFormat="1">
      <c r="A292" s="39"/>
      <c r="B292" s="40"/>
      <c r="C292" s="41"/>
      <c r="D292" s="249" t="s">
        <v>139</v>
      </c>
      <c r="E292" s="41"/>
      <c r="F292" s="250" t="s">
        <v>325</v>
      </c>
      <c r="G292" s="41"/>
      <c r="H292" s="41"/>
      <c r="I292" s="145"/>
      <c r="J292" s="41"/>
      <c r="K292" s="41"/>
      <c r="L292" s="45"/>
      <c r="M292" s="251"/>
      <c r="N292" s="252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139</v>
      </c>
      <c r="AU292" s="18" t="s">
        <v>88</v>
      </c>
    </row>
    <row r="293" s="12" customFormat="1" ht="22.8" customHeight="1">
      <c r="A293" s="12"/>
      <c r="B293" s="220"/>
      <c r="C293" s="221"/>
      <c r="D293" s="222" t="s">
        <v>78</v>
      </c>
      <c r="E293" s="234" t="s">
        <v>326</v>
      </c>
      <c r="F293" s="234" t="s">
        <v>327</v>
      </c>
      <c r="G293" s="221"/>
      <c r="H293" s="221"/>
      <c r="I293" s="224"/>
      <c r="J293" s="235">
        <f>BK293</f>
        <v>0</v>
      </c>
      <c r="K293" s="221"/>
      <c r="L293" s="226"/>
      <c r="M293" s="227"/>
      <c r="N293" s="228"/>
      <c r="O293" s="228"/>
      <c r="P293" s="229">
        <f>SUM(P294:P299)</f>
        <v>0</v>
      </c>
      <c r="Q293" s="228"/>
      <c r="R293" s="229">
        <f>SUM(R294:R299)</f>
        <v>0.0053400000000000001</v>
      </c>
      <c r="S293" s="228"/>
      <c r="T293" s="230">
        <f>SUM(T294:T299)</f>
        <v>0.04614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31" t="s">
        <v>88</v>
      </c>
      <c r="AT293" s="232" t="s">
        <v>78</v>
      </c>
      <c r="AU293" s="232" t="s">
        <v>21</v>
      </c>
      <c r="AY293" s="231" t="s">
        <v>129</v>
      </c>
      <c r="BK293" s="233">
        <f>SUM(BK294:BK299)</f>
        <v>0</v>
      </c>
    </row>
    <row r="294" s="2" customFormat="1" ht="16.5" customHeight="1">
      <c r="A294" s="39"/>
      <c r="B294" s="40"/>
      <c r="C294" s="236" t="s">
        <v>328</v>
      </c>
      <c r="D294" s="236" t="s">
        <v>132</v>
      </c>
      <c r="E294" s="237" t="s">
        <v>329</v>
      </c>
      <c r="F294" s="238" t="s">
        <v>330</v>
      </c>
      <c r="G294" s="239" t="s">
        <v>331</v>
      </c>
      <c r="H294" s="240">
        <v>2</v>
      </c>
      <c r="I294" s="241"/>
      <c r="J294" s="242">
        <f>ROUND(I294*H294,2)</f>
        <v>0</v>
      </c>
      <c r="K294" s="238" t="s">
        <v>136</v>
      </c>
      <c r="L294" s="45"/>
      <c r="M294" s="243" t="s">
        <v>1</v>
      </c>
      <c r="N294" s="244" t="s">
        <v>44</v>
      </c>
      <c r="O294" s="92"/>
      <c r="P294" s="245">
        <f>O294*H294</f>
        <v>0</v>
      </c>
      <c r="Q294" s="245">
        <v>0</v>
      </c>
      <c r="R294" s="245">
        <f>Q294*H294</f>
        <v>0</v>
      </c>
      <c r="S294" s="245">
        <v>0.02307</v>
      </c>
      <c r="T294" s="246">
        <f>S294*H294</f>
        <v>0.04614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7" t="s">
        <v>239</v>
      </c>
      <c r="AT294" s="247" t="s">
        <v>132</v>
      </c>
      <c r="AU294" s="247" t="s">
        <v>88</v>
      </c>
      <c r="AY294" s="18" t="s">
        <v>129</v>
      </c>
      <c r="BE294" s="248">
        <f>IF(N294="základní",J294,0)</f>
        <v>0</v>
      </c>
      <c r="BF294" s="248">
        <f>IF(N294="snížená",J294,0)</f>
        <v>0</v>
      </c>
      <c r="BG294" s="248">
        <f>IF(N294="zákl. přenesená",J294,0)</f>
        <v>0</v>
      </c>
      <c r="BH294" s="248">
        <f>IF(N294="sníž. přenesená",J294,0)</f>
        <v>0</v>
      </c>
      <c r="BI294" s="248">
        <f>IF(N294="nulová",J294,0)</f>
        <v>0</v>
      </c>
      <c r="BJ294" s="18" t="s">
        <v>21</v>
      </c>
      <c r="BK294" s="248">
        <f>ROUND(I294*H294,2)</f>
        <v>0</v>
      </c>
      <c r="BL294" s="18" t="s">
        <v>239</v>
      </c>
      <c r="BM294" s="247" t="s">
        <v>332</v>
      </c>
    </row>
    <row r="295" s="2" customFormat="1">
      <c r="A295" s="39"/>
      <c r="B295" s="40"/>
      <c r="C295" s="41"/>
      <c r="D295" s="249" t="s">
        <v>139</v>
      </c>
      <c r="E295" s="41"/>
      <c r="F295" s="250" t="s">
        <v>333</v>
      </c>
      <c r="G295" s="41"/>
      <c r="H295" s="41"/>
      <c r="I295" s="145"/>
      <c r="J295" s="41"/>
      <c r="K295" s="41"/>
      <c r="L295" s="45"/>
      <c r="M295" s="251"/>
      <c r="N295" s="252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139</v>
      </c>
      <c r="AU295" s="18" t="s">
        <v>88</v>
      </c>
    </row>
    <row r="296" s="2" customFormat="1" ht="33" customHeight="1">
      <c r="A296" s="39"/>
      <c r="B296" s="40"/>
      <c r="C296" s="236" t="s">
        <v>334</v>
      </c>
      <c r="D296" s="236" t="s">
        <v>132</v>
      </c>
      <c r="E296" s="237" t="s">
        <v>335</v>
      </c>
      <c r="F296" s="238" t="s">
        <v>336</v>
      </c>
      <c r="G296" s="239" t="s">
        <v>331</v>
      </c>
      <c r="H296" s="240">
        <v>2</v>
      </c>
      <c r="I296" s="241"/>
      <c r="J296" s="242">
        <f>ROUND(I296*H296,2)</f>
        <v>0</v>
      </c>
      <c r="K296" s="238" t="s">
        <v>136</v>
      </c>
      <c r="L296" s="45"/>
      <c r="M296" s="243" t="s">
        <v>1</v>
      </c>
      <c r="N296" s="244" t="s">
        <v>44</v>
      </c>
      <c r="O296" s="92"/>
      <c r="P296" s="245">
        <f>O296*H296</f>
        <v>0</v>
      </c>
      <c r="Q296" s="245">
        <v>0.0026700000000000001</v>
      </c>
      <c r="R296" s="245">
        <f>Q296*H296</f>
        <v>0.0053400000000000001</v>
      </c>
      <c r="S296" s="245">
        <v>0</v>
      </c>
      <c r="T296" s="246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7" t="s">
        <v>239</v>
      </c>
      <c r="AT296" s="247" t="s">
        <v>132</v>
      </c>
      <c r="AU296" s="247" t="s">
        <v>88</v>
      </c>
      <c r="AY296" s="18" t="s">
        <v>129</v>
      </c>
      <c r="BE296" s="248">
        <f>IF(N296="základní",J296,0)</f>
        <v>0</v>
      </c>
      <c r="BF296" s="248">
        <f>IF(N296="snížená",J296,0)</f>
        <v>0</v>
      </c>
      <c r="BG296" s="248">
        <f>IF(N296="zákl. přenesená",J296,0)</f>
        <v>0</v>
      </c>
      <c r="BH296" s="248">
        <f>IF(N296="sníž. přenesená",J296,0)</f>
        <v>0</v>
      </c>
      <c r="BI296" s="248">
        <f>IF(N296="nulová",J296,0)</f>
        <v>0</v>
      </c>
      <c r="BJ296" s="18" t="s">
        <v>21</v>
      </c>
      <c r="BK296" s="248">
        <f>ROUND(I296*H296,2)</f>
        <v>0</v>
      </c>
      <c r="BL296" s="18" t="s">
        <v>239</v>
      </c>
      <c r="BM296" s="247" t="s">
        <v>337</v>
      </c>
    </row>
    <row r="297" s="2" customFormat="1">
      <c r="A297" s="39"/>
      <c r="B297" s="40"/>
      <c r="C297" s="41"/>
      <c r="D297" s="249" t="s">
        <v>139</v>
      </c>
      <c r="E297" s="41"/>
      <c r="F297" s="250" t="s">
        <v>338</v>
      </c>
      <c r="G297" s="41"/>
      <c r="H297" s="41"/>
      <c r="I297" s="145"/>
      <c r="J297" s="41"/>
      <c r="K297" s="41"/>
      <c r="L297" s="45"/>
      <c r="M297" s="251"/>
      <c r="N297" s="252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139</v>
      </c>
      <c r="AU297" s="18" t="s">
        <v>88</v>
      </c>
    </row>
    <row r="298" s="2" customFormat="1" ht="21.75" customHeight="1">
      <c r="A298" s="39"/>
      <c r="B298" s="40"/>
      <c r="C298" s="236" t="s">
        <v>339</v>
      </c>
      <c r="D298" s="236" t="s">
        <v>132</v>
      </c>
      <c r="E298" s="237" t="s">
        <v>340</v>
      </c>
      <c r="F298" s="238" t="s">
        <v>341</v>
      </c>
      <c r="G298" s="239" t="s">
        <v>308</v>
      </c>
      <c r="H298" s="307"/>
      <c r="I298" s="241"/>
      <c r="J298" s="242">
        <f>ROUND(I298*H298,2)</f>
        <v>0</v>
      </c>
      <c r="K298" s="238" t="s">
        <v>136</v>
      </c>
      <c r="L298" s="45"/>
      <c r="M298" s="243" t="s">
        <v>1</v>
      </c>
      <c r="N298" s="244" t="s">
        <v>44</v>
      </c>
      <c r="O298" s="92"/>
      <c r="P298" s="245">
        <f>O298*H298</f>
        <v>0</v>
      </c>
      <c r="Q298" s="245">
        <v>0</v>
      </c>
      <c r="R298" s="245">
        <f>Q298*H298</f>
        <v>0</v>
      </c>
      <c r="S298" s="245">
        <v>0</v>
      </c>
      <c r="T298" s="246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7" t="s">
        <v>239</v>
      </c>
      <c r="AT298" s="247" t="s">
        <v>132</v>
      </c>
      <c r="AU298" s="247" t="s">
        <v>88</v>
      </c>
      <c r="AY298" s="18" t="s">
        <v>129</v>
      </c>
      <c r="BE298" s="248">
        <f>IF(N298="základní",J298,0)</f>
        <v>0</v>
      </c>
      <c r="BF298" s="248">
        <f>IF(N298="snížená",J298,0)</f>
        <v>0</v>
      </c>
      <c r="BG298" s="248">
        <f>IF(N298="zákl. přenesená",J298,0)</f>
        <v>0</v>
      </c>
      <c r="BH298" s="248">
        <f>IF(N298="sníž. přenesená",J298,0)</f>
        <v>0</v>
      </c>
      <c r="BI298" s="248">
        <f>IF(N298="nulová",J298,0)</f>
        <v>0</v>
      </c>
      <c r="BJ298" s="18" t="s">
        <v>21</v>
      </c>
      <c r="BK298" s="248">
        <f>ROUND(I298*H298,2)</f>
        <v>0</v>
      </c>
      <c r="BL298" s="18" t="s">
        <v>239</v>
      </c>
      <c r="BM298" s="247" t="s">
        <v>342</v>
      </c>
    </row>
    <row r="299" s="2" customFormat="1">
      <c r="A299" s="39"/>
      <c r="B299" s="40"/>
      <c r="C299" s="41"/>
      <c r="D299" s="249" t="s">
        <v>139</v>
      </c>
      <c r="E299" s="41"/>
      <c r="F299" s="250" t="s">
        <v>343</v>
      </c>
      <c r="G299" s="41"/>
      <c r="H299" s="41"/>
      <c r="I299" s="145"/>
      <c r="J299" s="41"/>
      <c r="K299" s="41"/>
      <c r="L299" s="45"/>
      <c r="M299" s="251"/>
      <c r="N299" s="252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139</v>
      </c>
      <c r="AU299" s="18" t="s">
        <v>88</v>
      </c>
    </row>
    <row r="300" s="12" customFormat="1" ht="22.8" customHeight="1">
      <c r="A300" s="12"/>
      <c r="B300" s="220"/>
      <c r="C300" s="221"/>
      <c r="D300" s="222" t="s">
        <v>78</v>
      </c>
      <c r="E300" s="234" t="s">
        <v>344</v>
      </c>
      <c r="F300" s="234" t="s">
        <v>345</v>
      </c>
      <c r="G300" s="221"/>
      <c r="H300" s="221"/>
      <c r="I300" s="224"/>
      <c r="J300" s="235">
        <f>BK300</f>
        <v>0</v>
      </c>
      <c r="K300" s="221"/>
      <c r="L300" s="226"/>
      <c r="M300" s="227"/>
      <c r="N300" s="228"/>
      <c r="O300" s="228"/>
      <c r="P300" s="229">
        <f>SUM(P301:P308)</f>
        <v>0</v>
      </c>
      <c r="Q300" s="228"/>
      <c r="R300" s="229">
        <f>SUM(R301:R308)</f>
        <v>0</v>
      </c>
      <c r="S300" s="228"/>
      <c r="T300" s="230">
        <f>SUM(T301:T308)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31" t="s">
        <v>88</v>
      </c>
      <c r="AT300" s="232" t="s">
        <v>78</v>
      </c>
      <c r="AU300" s="232" t="s">
        <v>21</v>
      </c>
      <c r="AY300" s="231" t="s">
        <v>129</v>
      </c>
      <c r="BK300" s="233">
        <f>SUM(BK301:BK308)</f>
        <v>0</v>
      </c>
    </row>
    <row r="301" s="2" customFormat="1" ht="16.5" customHeight="1">
      <c r="A301" s="39"/>
      <c r="B301" s="40"/>
      <c r="C301" s="236" t="s">
        <v>346</v>
      </c>
      <c r="D301" s="236" t="s">
        <v>132</v>
      </c>
      <c r="E301" s="237" t="s">
        <v>347</v>
      </c>
      <c r="F301" s="238" t="s">
        <v>348</v>
      </c>
      <c r="G301" s="239" t="s">
        <v>189</v>
      </c>
      <c r="H301" s="240">
        <v>1</v>
      </c>
      <c r="I301" s="241"/>
      <c r="J301" s="242">
        <f>ROUND(I301*H301,2)</f>
        <v>0</v>
      </c>
      <c r="K301" s="238" t="s">
        <v>1</v>
      </c>
      <c r="L301" s="45"/>
      <c r="M301" s="243" t="s">
        <v>1</v>
      </c>
      <c r="N301" s="244" t="s">
        <v>44</v>
      </c>
      <c r="O301" s="92"/>
      <c r="P301" s="245">
        <f>O301*H301</f>
        <v>0</v>
      </c>
      <c r="Q301" s="245">
        <v>0</v>
      </c>
      <c r="R301" s="245">
        <f>Q301*H301</f>
        <v>0</v>
      </c>
      <c r="S301" s="245">
        <v>0</v>
      </c>
      <c r="T301" s="24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7" t="s">
        <v>239</v>
      </c>
      <c r="AT301" s="247" t="s">
        <v>132</v>
      </c>
      <c r="AU301" s="247" t="s">
        <v>88</v>
      </c>
      <c r="AY301" s="18" t="s">
        <v>129</v>
      </c>
      <c r="BE301" s="248">
        <f>IF(N301="základní",J301,0)</f>
        <v>0</v>
      </c>
      <c r="BF301" s="248">
        <f>IF(N301="snížená",J301,0)</f>
        <v>0</v>
      </c>
      <c r="BG301" s="248">
        <f>IF(N301="zákl. přenesená",J301,0)</f>
        <v>0</v>
      </c>
      <c r="BH301" s="248">
        <f>IF(N301="sníž. přenesená",J301,0)</f>
        <v>0</v>
      </c>
      <c r="BI301" s="248">
        <f>IF(N301="nulová",J301,0)</f>
        <v>0</v>
      </c>
      <c r="BJ301" s="18" t="s">
        <v>21</v>
      </c>
      <c r="BK301" s="248">
        <f>ROUND(I301*H301,2)</f>
        <v>0</v>
      </c>
      <c r="BL301" s="18" t="s">
        <v>239</v>
      </c>
      <c r="BM301" s="247" t="s">
        <v>349</v>
      </c>
    </row>
    <row r="302" s="2" customFormat="1">
      <c r="A302" s="39"/>
      <c r="B302" s="40"/>
      <c r="C302" s="41"/>
      <c r="D302" s="249" t="s">
        <v>139</v>
      </c>
      <c r="E302" s="41"/>
      <c r="F302" s="250" t="s">
        <v>350</v>
      </c>
      <c r="G302" s="41"/>
      <c r="H302" s="41"/>
      <c r="I302" s="145"/>
      <c r="J302" s="41"/>
      <c r="K302" s="41"/>
      <c r="L302" s="45"/>
      <c r="M302" s="251"/>
      <c r="N302" s="252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139</v>
      </c>
      <c r="AU302" s="18" t="s">
        <v>88</v>
      </c>
    </row>
    <row r="303" s="2" customFormat="1" ht="21.75" customHeight="1">
      <c r="A303" s="39"/>
      <c r="B303" s="40"/>
      <c r="C303" s="236" t="s">
        <v>351</v>
      </c>
      <c r="D303" s="236" t="s">
        <v>132</v>
      </c>
      <c r="E303" s="237" t="s">
        <v>352</v>
      </c>
      <c r="F303" s="238" t="s">
        <v>353</v>
      </c>
      <c r="G303" s="239" t="s">
        <v>155</v>
      </c>
      <c r="H303" s="240">
        <v>222</v>
      </c>
      <c r="I303" s="241"/>
      <c r="J303" s="242">
        <f>ROUND(I303*H303,2)</f>
        <v>0</v>
      </c>
      <c r="K303" s="238" t="s">
        <v>1</v>
      </c>
      <c r="L303" s="45"/>
      <c r="M303" s="243" t="s">
        <v>1</v>
      </c>
      <c r="N303" s="244" t="s">
        <v>44</v>
      </c>
      <c r="O303" s="92"/>
      <c r="P303" s="245">
        <f>O303*H303</f>
        <v>0</v>
      </c>
      <c r="Q303" s="245">
        <v>0</v>
      </c>
      <c r="R303" s="245">
        <f>Q303*H303</f>
        <v>0</v>
      </c>
      <c r="S303" s="245">
        <v>0</v>
      </c>
      <c r="T303" s="246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7" t="s">
        <v>239</v>
      </c>
      <c r="AT303" s="247" t="s">
        <v>132</v>
      </c>
      <c r="AU303" s="247" t="s">
        <v>88</v>
      </c>
      <c r="AY303" s="18" t="s">
        <v>129</v>
      </c>
      <c r="BE303" s="248">
        <f>IF(N303="základní",J303,0)</f>
        <v>0</v>
      </c>
      <c r="BF303" s="248">
        <f>IF(N303="snížená",J303,0)</f>
        <v>0</v>
      </c>
      <c r="BG303" s="248">
        <f>IF(N303="zákl. přenesená",J303,0)</f>
        <v>0</v>
      </c>
      <c r="BH303" s="248">
        <f>IF(N303="sníž. přenesená",J303,0)</f>
        <v>0</v>
      </c>
      <c r="BI303" s="248">
        <f>IF(N303="nulová",J303,0)</f>
        <v>0</v>
      </c>
      <c r="BJ303" s="18" t="s">
        <v>21</v>
      </c>
      <c r="BK303" s="248">
        <f>ROUND(I303*H303,2)</f>
        <v>0</v>
      </c>
      <c r="BL303" s="18" t="s">
        <v>239</v>
      </c>
      <c r="BM303" s="247" t="s">
        <v>354</v>
      </c>
    </row>
    <row r="304" s="2" customFormat="1">
      <c r="A304" s="39"/>
      <c r="B304" s="40"/>
      <c r="C304" s="41"/>
      <c r="D304" s="249" t="s">
        <v>139</v>
      </c>
      <c r="E304" s="41"/>
      <c r="F304" s="250" t="s">
        <v>350</v>
      </c>
      <c r="G304" s="41"/>
      <c r="H304" s="41"/>
      <c r="I304" s="145"/>
      <c r="J304" s="41"/>
      <c r="K304" s="41"/>
      <c r="L304" s="45"/>
      <c r="M304" s="251"/>
      <c r="N304" s="252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139</v>
      </c>
      <c r="AU304" s="18" t="s">
        <v>88</v>
      </c>
    </row>
    <row r="305" s="2" customFormat="1" ht="16.5" customHeight="1">
      <c r="A305" s="39"/>
      <c r="B305" s="40"/>
      <c r="C305" s="236" t="s">
        <v>276</v>
      </c>
      <c r="D305" s="236" t="s">
        <v>132</v>
      </c>
      <c r="E305" s="237" t="s">
        <v>355</v>
      </c>
      <c r="F305" s="238" t="s">
        <v>356</v>
      </c>
      <c r="G305" s="239" t="s">
        <v>189</v>
      </c>
      <c r="H305" s="240">
        <v>1</v>
      </c>
      <c r="I305" s="241"/>
      <c r="J305" s="242">
        <f>ROUND(I305*H305,2)</f>
        <v>0</v>
      </c>
      <c r="K305" s="238" t="s">
        <v>1</v>
      </c>
      <c r="L305" s="45"/>
      <c r="M305" s="243" t="s">
        <v>1</v>
      </c>
      <c r="N305" s="244" t="s">
        <v>44</v>
      </c>
      <c r="O305" s="92"/>
      <c r="P305" s="245">
        <f>O305*H305</f>
        <v>0</v>
      </c>
      <c r="Q305" s="245">
        <v>0</v>
      </c>
      <c r="R305" s="245">
        <f>Q305*H305</f>
        <v>0</v>
      </c>
      <c r="S305" s="245">
        <v>0</v>
      </c>
      <c r="T305" s="246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7" t="s">
        <v>239</v>
      </c>
      <c r="AT305" s="247" t="s">
        <v>132</v>
      </c>
      <c r="AU305" s="247" t="s">
        <v>88</v>
      </c>
      <c r="AY305" s="18" t="s">
        <v>129</v>
      </c>
      <c r="BE305" s="248">
        <f>IF(N305="základní",J305,0)</f>
        <v>0</v>
      </c>
      <c r="BF305" s="248">
        <f>IF(N305="snížená",J305,0)</f>
        <v>0</v>
      </c>
      <c r="BG305" s="248">
        <f>IF(N305="zákl. přenesená",J305,0)</f>
        <v>0</v>
      </c>
      <c r="BH305" s="248">
        <f>IF(N305="sníž. přenesená",J305,0)</f>
        <v>0</v>
      </c>
      <c r="BI305" s="248">
        <f>IF(N305="nulová",J305,0)</f>
        <v>0</v>
      </c>
      <c r="BJ305" s="18" t="s">
        <v>21</v>
      </c>
      <c r="BK305" s="248">
        <f>ROUND(I305*H305,2)</f>
        <v>0</v>
      </c>
      <c r="BL305" s="18" t="s">
        <v>239</v>
      </c>
      <c r="BM305" s="247" t="s">
        <v>357</v>
      </c>
    </row>
    <row r="306" s="2" customFormat="1">
      <c r="A306" s="39"/>
      <c r="B306" s="40"/>
      <c r="C306" s="41"/>
      <c r="D306" s="249" t="s">
        <v>139</v>
      </c>
      <c r="E306" s="41"/>
      <c r="F306" s="250" t="s">
        <v>356</v>
      </c>
      <c r="G306" s="41"/>
      <c r="H306" s="41"/>
      <c r="I306" s="145"/>
      <c r="J306" s="41"/>
      <c r="K306" s="41"/>
      <c r="L306" s="45"/>
      <c r="M306" s="251"/>
      <c r="N306" s="252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139</v>
      </c>
      <c r="AU306" s="18" t="s">
        <v>88</v>
      </c>
    </row>
    <row r="307" s="2" customFormat="1" ht="16.5" customHeight="1">
      <c r="A307" s="39"/>
      <c r="B307" s="40"/>
      <c r="C307" s="236" t="s">
        <v>358</v>
      </c>
      <c r="D307" s="236" t="s">
        <v>132</v>
      </c>
      <c r="E307" s="237" t="s">
        <v>359</v>
      </c>
      <c r="F307" s="238" t="s">
        <v>360</v>
      </c>
      <c r="G307" s="239" t="s">
        <v>189</v>
      </c>
      <c r="H307" s="240">
        <v>1</v>
      </c>
      <c r="I307" s="241"/>
      <c r="J307" s="242">
        <f>ROUND(I307*H307,2)</f>
        <v>0</v>
      </c>
      <c r="K307" s="238" t="s">
        <v>1</v>
      </c>
      <c r="L307" s="45"/>
      <c r="M307" s="243" t="s">
        <v>1</v>
      </c>
      <c r="N307" s="244" t="s">
        <v>44</v>
      </c>
      <c r="O307" s="92"/>
      <c r="P307" s="245">
        <f>O307*H307</f>
        <v>0</v>
      </c>
      <c r="Q307" s="245">
        <v>0</v>
      </c>
      <c r="R307" s="245">
        <f>Q307*H307</f>
        <v>0</v>
      </c>
      <c r="S307" s="245">
        <v>0</v>
      </c>
      <c r="T307" s="24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7" t="s">
        <v>239</v>
      </c>
      <c r="AT307" s="247" t="s">
        <v>132</v>
      </c>
      <c r="AU307" s="247" t="s">
        <v>88</v>
      </c>
      <c r="AY307" s="18" t="s">
        <v>129</v>
      </c>
      <c r="BE307" s="248">
        <f>IF(N307="základní",J307,0)</f>
        <v>0</v>
      </c>
      <c r="BF307" s="248">
        <f>IF(N307="snížená",J307,0)</f>
        <v>0</v>
      </c>
      <c r="BG307" s="248">
        <f>IF(N307="zákl. přenesená",J307,0)</f>
        <v>0</v>
      </c>
      <c r="BH307" s="248">
        <f>IF(N307="sníž. přenesená",J307,0)</f>
        <v>0</v>
      </c>
      <c r="BI307" s="248">
        <f>IF(N307="nulová",J307,0)</f>
        <v>0</v>
      </c>
      <c r="BJ307" s="18" t="s">
        <v>21</v>
      </c>
      <c r="BK307" s="248">
        <f>ROUND(I307*H307,2)</f>
        <v>0</v>
      </c>
      <c r="BL307" s="18" t="s">
        <v>239</v>
      </c>
      <c r="BM307" s="247" t="s">
        <v>361</v>
      </c>
    </row>
    <row r="308" s="2" customFormat="1">
      <c r="A308" s="39"/>
      <c r="B308" s="40"/>
      <c r="C308" s="41"/>
      <c r="D308" s="249" t="s">
        <v>139</v>
      </c>
      <c r="E308" s="41"/>
      <c r="F308" s="250" t="s">
        <v>360</v>
      </c>
      <c r="G308" s="41"/>
      <c r="H308" s="41"/>
      <c r="I308" s="145"/>
      <c r="J308" s="41"/>
      <c r="K308" s="41"/>
      <c r="L308" s="45"/>
      <c r="M308" s="251"/>
      <c r="N308" s="252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139</v>
      </c>
      <c r="AU308" s="18" t="s">
        <v>88</v>
      </c>
    </row>
    <row r="309" s="12" customFormat="1" ht="22.8" customHeight="1">
      <c r="A309" s="12"/>
      <c r="B309" s="220"/>
      <c r="C309" s="221"/>
      <c r="D309" s="222" t="s">
        <v>78</v>
      </c>
      <c r="E309" s="234" t="s">
        <v>362</v>
      </c>
      <c r="F309" s="234" t="s">
        <v>363</v>
      </c>
      <c r="G309" s="221"/>
      <c r="H309" s="221"/>
      <c r="I309" s="224"/>
      <c r="J309" s="235">
        <f>BK309</f>
        <v>0</v>
      </c>
      <c r="K309" s="221"/>
      <c r="L309" s="226"/>
      <c r="M309" s="227"/>
      <c r="N309" s="228"/>
      <c r="O309" s="228"/>
      <c r="P309" s="229">
        <f>SUM(P310:P359)</f>
        <v>0</v>
      </c>
      <c r="Q309" s="228"/>
      <c r="R309" s="229">
        <f>SUM(R310:R359)</f>
        <v>0</v>
      </c>
      <c r="S309" s="228"/>
      <c r="T309" s="230">
        <f>SUM(T310:T359)</f>
        <v>0.28336062000000001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31" t="s">
        <v>88</v>
      </c>
      <c r="AT309" s="232" t="s">
        <v>78</v>
      </c>
      <c r="AU309" s="232" t="s">
        <v>21</v>
      </c>
      <c r="AY309" s="231" t="s">
        <v>129</v>
      </c>
      <c r="BK309" s="233">
        <f>SUM(BK310:BK359)</f>
        <v>0</v>
      </c>
    </row>
    <row r="310" s="2" customFormat="1" ht="16.5" customHeight="1">
      <c r="A310" s="39"/>
      <c r="B310" s="40"/>
      <c r="C310" s="236" t="s">
        <v>364</v>
      </c>
      <c r="D310" s="236" t="s">
        <v>132</v>
      </c>
      <c r="E310" s="237" t="s">
        <v>365</v>
      </c>
      <c r="F310" s="238" t="s">
        <v>366</v>
      </c>
      <c r="G310" s="239" t="s">
        <v>135</v>
      </c>
      <c r="H310" s="240">
        <v>1.498</v>
      </c>
      <c r="I310" s="241"/>
      <c r="J310" s="242">
        <f>ROUND(I310*H310,2)</f>
        <v>0</v>
      </c>
      <c r="K310" s="238" t="s">
        <v>136</v>
      </c>
      <c r="L310" s="45"/>
      <c r="M310" s="243" t="s">
        <v>1</v>
      </c>
      <c r="N310" s="244" t="s">
        <v>44</v>
      </c>
      <c r="O310" s="92"/>
      <c r="P310" s="245">
        <f>O310*H310</f>
        <v>0</v>
      </c>
      <c r="Q310" s="245">
        <v>0</v>
      </c>
      <c r="R310" s="245">
        <f>Q310*H310</f>
        <v>0</v>
      </c>
      <c r="S310" s="245">
        <v>0.00594</v>
      </c>
      <c r="T310" s="246">
        <f>S310*H310</f>
        <v>0.0088981200000000007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7" t="s">
        <v>239</v>
      </c>
      <c r="AT310" s="247" t="s">
        <v>132</v>
      </c>
      <c r="AU310" s="247" t="s">
        <v>88</v>
      </c>
      <c r="AY310" s="18" t="s">
        <v>129</v>
      </c>
      <c r="BE310" s="248">
        <f>IF(N310="základní",J310,0)</f>
        <v>0</v>
      </c>
      <c r="BF310" s="248">
        <f>IF(N310="snížená",J310,0)</f>
        <v>0</v>
      </c>
      <c r="BG310" s="248">
        <f>IF(N310="zákl. přenesená",J310,0)</f>
        <v>0</v>
      </c>
      <c r="BH310" s="248">
        <f>IF(N310="sníž. přenesená",J310,0)</f>
        <v>0</v>
      </c>
      <c r="BI310" s="248">
        <f>IF(N310="nulová",J310,0)</f>
        <v>0</v>
      </c>
      <c r="BJ310" s="18" t="s">
        <v>21</v>
      </c>
      <c r="BK310" s="248">
        <f>ROUND(I310*H310,2)</f>
        <v>0</v>
      </c>
      <c r="BL310" s="18" t="s">
        <v>239</v>
      </c>
      <c r="BM310" s="247" t="s">
        <v>367</v>
      </c>
    </row>
    <row r="311" s="2" customFormat="1">
      <c r="A311" s="39"/>
      <c r="B311" s="40"/>
      <c r="C311" s="41"/>
      <c r="D311" s="249" t="s">
        <v>139</v>
      </c>
      <c r="E311" s="41"/>
      <c r="F311" s="250" t="s">
        <v>368</v>
      </c>
      <c r="G311" s="41"/>
      <c r="H311" s="41"/>
      <c r="I311" s="145"/>
      <c r="J311" s="41"/>
      <c r="K311" s="41"/>
      <c r="L311" s="45"/>
      <c r="M311" s="251"/>
      <c r="N311" s="252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139</v>
      </c>
      <c r="AU311" s="18" t="s">
        <v>88</v>
      </c>
    </row>
    <row r="312" s="13" customFormat="1">
      <c r="A312" s="13"/>
      <c r="B312" s="253"/>
      <c r="C312" s="254"/>
      <c r="D312" s="249" t="s">
        <v>141</v>
      </c>
      <c r="E312" s="255" t="s">
        <v>1</v>
      </c>
      <c r="F312" s="256" t="s">
        <v>369</v>
      </c>
      <c r="G312" s="254"/>
      <c r="H312" s="255" t="s">
        <v>1</v>
      </c>
      <c r="I312" s="257"/>
      <c r="J312" s="254"/>
      <c r="K312" s="254"/>
      <c r="L312" s="258"/>
      <c r="M312" s="259"/>
      <c r="N312" s="260"/>
      <c r="O312" s="260"/>
      <c r="P312" s="260"/>
      <c r="Q312" s="260"/>
      <c r="R312" s="260"/>
      <c r="S312" s="260"/>
      <c r="T312" s="26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2" t="s">
        <v>141</v>
      </c>
      <c r="AU312" s="262" t="s">
        <v>88</v>
      </c>
      <c r="AV312" s="13" t="s">
        <v>21</v>
      </c>
      <c r="AW312" s="13" t="s">
        <v>36</v>
      </c>
      <c r="AX312" s="13" t="s">
        <v>79</v>
      </c>
      <c r="AY312" s="262" t="s">
        <v>129</v>
      </c>
    </row>
    <row r="313" s="14" customFormat="1">
      <c r="A313" s="14"/>
      <c r="B313" s="263"/>
      <c r="C313" s="264"/>
      <c r="D313" s="249" t="s">
        <v>141</v>
      </c>
      <c r="E313" s="265" t="s">
        <v>1</v>
      </c>
      <c r="F313" s="266" t="s">
        <v>370</v>
      </c>
      <c r="G313" s="264"/>
      <c r="H313" s="267">
        <v>1.498</v>
      </c>
      <c r="I313" s="268"/>
      <c r="J313" s="264"/>
      <c r="K313" s="264"/>
      <c r="L313" s="269"/>
      <c r="M313" s="270"/>
      <c r="N313" s="271"/>
      <c r="O313" s="271"/>
      <c r="P313" s="271"/>
      <c r="Q313" s="271"/>
      <c r="R313" s="271"/>
      <c r="S313" s="271"/>
      <c r="T313" s="27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73" t="s">
        <v>141</v>
      </c>
      <c r="AU313" s="273" t="s">
        <v>88</v>
      </c>
      <c r="AV313" s="14" t="s">
        <v>88</v>
      </c>
      <c r="AW313" s="14" t="s">
        <v>36</v>
      </c>
      <c r="AX313" s="14" t="s">
        <v>21</v>
      </c>
      <c r="AY313" s="273" t="s">
        <v>129</v>
      </c>
    </row>
    <row r="314" s="2" customFormat="1" ht="21.75" customHeight="1">
      <c r="A314" s="39"/>
      <c r="B314" s="40"/>
      <c r="C314" s="236" t="s">
        <v>371</v>
      </c>
      <c r="D314" s="236" t="s">
        <v>132</v>
      </c>
      <c r="E314" s="237" t="s">
        <v>372</v>
      </c>
      <c r="F314" s="238" t="s">
        <v>373</v>
      </c>
      <c r="G314" s="239" t="s">
        <v>155</v>
      </c>
      <c r="H314" s="240">
        <v>3.1000000000000001</v>
      </c>
      <c r="I314" s="241"/>
      <c r="J314" s="242">
        <f>ROUND(I314*H314,2)</f>
        <v>0</v>
      </c>
      <c r="K314" s="238" t="s">
        <v>136</v>
      </c>
      <c r="L314" s="45"/>
      <c r="M314" s="243" t="s">
        <v>1</v>
      </c>
      <c r="N314" s="244" t="s">
        <v>44</v>
      </c>
      <c r="O314" s="92"/>
      <c r="P314" s="245">
        <f>O314*H314</f>
        <v>0</v>
      </c>
      <c r="Q314" s="245">
        <v>0</v>
      </c>
      <c r="R314" s="245">
        <f>Q314*H314</f>
        <v>0</v>
      </c>
      <c r="S314" s="245">
        <v>0.0017700000000000001</v>
      </c>
      <c r="T314" s="246">
        <f>S314*H314</f>
        <v>0.0054870000000000006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7" t="s">
        <v>239</v>
      </c>
      <c r="AT314" s="247" t="s">
        <v>132</v>
      </c>
      <c r="AU314" s="247" t="s">
        <v>88</v>
      </c>
      <c r="AY314" s="18" t="s">
        <v>129</v>
      </c>
      <c r="BE314" s="248">
        <f>IF(N314="základní",J314,0)</f>
        <v>0</v>
      </c>
      <c r="BF314" s="248">
        <f>IF(N314="snížená",J314,0)</f>
        <v>0</v>
      </c>
      <c r="BG314" s="248">
        <f>IF(N314="zákl. přenesená",J314,0)</f>
        <v>0</v>
      </c>
      <c r="BH314" s="248">
        <f>IF(N314="sníž. přenesená",J314,0)</f>
        <v>0</v>
      </c>
      <c r="BI314" s="248">
        <f>IF(N314="nulová",J314,0)</f>
        <v>0</v>
      </c>
      <c r="BJ314" s="18" t="s">
        <v>21</v>
      </c>
      <c r="BK314" s="248">
        <f>ROUND(I314*H314,2)</f>
        <v>0</v>
      </c>
      <c r="BL314" s="18" t="s">
        <v>239</v>
      </c>
      <c r="BM314" s="247" t="s">
        <v>374</v>
      </c>
    </row>
    <row r="315" s="2" customFormat="1">
      <c r="A315" s="39"/>
      <c r="B315" s="40"/>
      <c r="C315" s="41"/>
      <c r="D315" s="249" t="s">
        <v>139</v>
      </c>
      <c r="E315" s="41"/>
      <c r="F315" s="250" t="s">
        <v>375</v>
      </c>
      <c r="G315" s="41"/>
      <c r="H315" s="41"/>
      <c r="I315" s="145"/>
      <c r="J315" s="41"/>
      <c r="K315" s="41"/>
      <c r="L315" s="45"/>
      <c r="M315" s="251"/>
      <c r="N315" s="252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139</v>
      </c>
      <c r="AU315" s="18" t="s">
        <v>88</v>
      </c>
    </row>
    <row r="316" s="13" customFormat="1">
      <c r="A316" s="13"/>
      <c r="B316" s="253"/>
      <c r="C316" s="254"/>
      <c r="D316" s="249" t="s">
        <v>141</v>
      </c>
      <c r="E316" s="255" t="s">
        <v>1</v>
      </c>
      <c r="F316" s="256" t="s">
        <v>376</v>
      </c>
      <c r="G316" s="254"/>
      <c r="H316" s="255" t="s">
        <v>1</v>
      </c>
      <c r="I316" s="257"/>
      <c r="J316" s="254"/>
      <c r="K316" s="254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141</v>
      </c>
      <c r="AU316" s="262" t="s">
        <v>88</v>
      </c>
      <c r="AV316" s="13" t="s">
        <v>21</v>
      </c>
      <c r="AW316" s="13" t="s">
        <v>36</v>
      </c>
      <c r="AX316" s="13" t="s">
        <v>79</v>
      </c>
      <c r="AY316" s="262" t="s">
        <v>129</v>
      </c>
    </row>
    <row r="317" s="14" customFormat="1">
      <c r="A317" s="14"/>
      <c r="B317" s="263"/>
      <c r="C317" s="264"/>
      <c r="D317" s="249" t="s">
        <v>141</v>
      </c>
      <c r="E317" s="265" t="s">
        <v>1</v>
      </c>
      <c r="F317" s="266" t="s">
        <v>377</v>
      </c>
      <c r="G317" s="264"/>
      <c r="H317" s="267">
        <v>3.1000000000000001</v>
      </c>
      <c r="I317" s="268"/>
      <c r="J317" s="264"/>
      <c r="K317" s="264"/>
      <c r="L317" s="269"/>
      <c r="M317" s="270"/>
      <c r="N317" s="271"/>
      <c r="O317" s="271"/>
      <c r="P317" s="271"/>
      <c r="Q317" s="271"/>
      <c r="R317" s="271"/>
      <c r="S317" s="271"/>
      <c r="T317" s="27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73" t="s">
        <v>141</v>
      </c>
      <c r="AU317" s="273" t="s">
        <v>88</v>
      </c>
      <c r="AV317" s="14" t="s">
        <v>88</v>
      </c>
      <c r="AW317" s="14" t="s">
        <v>36</v>
      </c>
      <c r="AX317" s="14" t="s">
        <v>21</v>
      </c>
      <c r="AY317" s="273" t="s">
        <v>129</v>
      </c>
    </row>
    <row r="318" s="2" customFormat="1" ht="21.75" customHeight="1">
      <c r="A318" s="39"/>
      <c r="B318" s="40"/>
      <c r="C318" s="236" t="s">
        <v>378</v>
      </c>
      <c r="D318" s="236" t="s">
        <v>132</v>
      </c>
      <c r="E318" s="237" t="s">
        <v>379</v>
      </c>
      <c r="F318" s="238" t="s">
        <v>380</v>
      </c>
      <c r="G318" s="239" t="s">
        <v>155</v>
      </c>
      <c r="H318" s="240">
        <v>124.05</v>
      </c>
      <c r="I318" s="241"/>
      <c r="J318" s="242">
        <f>ROUND(I318*H318,2)</f>
        <v>0</v>
      </c>
      <c r="K318" s="238" t="s">
        <v>136</v>
      </c>
      <c r="L318" s="45"/>
      <c r="M318" s="243" t="s">
        <v>1</v>
      </c>
      <c r="N318" s="244" t="s">
        <v>44</v>
      </c>
      <c r="O318" s="92"/>
      <c r="P318" s="245">
        <f>O318*H318</f>
        <v>0</v>
      </c>
      <c r="Q318" s="245">
        <v>0</v>
      </c>
      <c r="R318" s="245">
        <f>Q318*H318</f>
        <v>0</v>
      </c>
      <c r="S318" s="245">
        <v>0.00191</v>
      </c>
      <c r="T318" s="246">
        <f>S318*H318</f>
        <v>0.23693549999999999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7" t="s">
        <v>239</v>
      </c>
      <c r="AT318" s="247" t="s">
        <v>132</v>
      </c>
      <c r="AU318" s="247" t="s">
        <v>88</v>
      </c>
      <c r="AY318" s="18" t="s">
        <v>129</v>
      </c>
      <c r="BE318" s="248">
        <f>IF(N318="základní",J318,0)</f>
        <v>0</v>
      </c>
      <c r="BF318" s="248">
        <f>IF(N318="snížená",J318,0)</f>
        <v>0</v>
      </c>
      <c r="BG318" s="248">
        <f>IF(N318="zákl. přenesená",J318,0)</f>
        <v>0</v>
      </c>
      <c r="BH318" s="248">
        <f>IF(N318="sníž. přenesená",J318,0)</f>
        <v>0</v>
      </c>
      <c r="BI318" s="248">
        <f>IF(N318="nulová",J318,0)</f>
        <v>0</v>
      </c>
      <c r="BJ318" s="18" t="s">
        <v>21</v>
      </c>
      <c r="BK318" s="248">
        <f>ROUND(I318*H318,2)</f>
        <v>0</v>
      </c>
      <c r="BL318" s="18" t="s">
        <v>239</v>
      </c>
      <c r="BM318" s="247" t="s">
        <v>381</v>
      </c>
    </row>
    <row r="319" s="2" customFormat="1">
      <c r="A319" s="39"/>
      <c r="B319" s="40"/>
      <c r="C319" s="41"/>
      <c r="D319" s="249" t="s">
        <v>139</v>
      </c>
      <c r="E319" s="41"/>
      <c r="F319" s="250" t="s">
        <v>382</v>
      </c>
      <c r="G319" s="41"/>
      <c r="H319" s="41"/>
      <c r="I319" s="145"/>
      <c r="J319" s="41"/>
      <c r="K319" s="41"/>
      <c r="L319" s="45"/>
      <c r="M319" s="251"/>
      <c r="N319" s="252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139</v>
      </c>
      <c r="AU319" s="18" t="s">
        <v>88</v>
      </c>
    </row>
    <row r="320" s="13" customFormat="1">
      <c r="A320" s="13"/>
      <c r="B320" s="253"/>
      <c r="C320" s="254"/>
      <c r="D320" s="249" t="s">
        <v>141</v>
      </c>
      <c r="E320" s="255" t="s">
        <v>1</v>
      </c>
      <c r="F320" s="256" t="s">
        <v>383</v>
      </c>
      <c r="G320" s="254"/>
      <c r="H320" s="255" t="s">
        <v>1</v>
      </c>
      <c r="I320" s="257"/>
      <c r="J320" s="254"/>
      <c r="K320" s="254"/>
      <c r="L320" s="258"/>
      <c r="M320" s="259"/>
      <c r="N320" s="260"/>
      <c r="O320" s="260"/>
      <c r="P320" s="260"/>
      <c r="Q320" s="260"/>
      <c r="R320" s="260"/>
      <c r="S320" s="260"/>
      <c r="T320" s="26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2" t="s">
        <v>141</v>
      </c>
      <c r="AU320" s="262" t="s">
        <v>88</v>
      </c>
      <c r="AV320" s="13" t="s">
        <v>21</v>
      </c>
      <c r="AW320" s="13" t="s">
        <v>36</v>
      </c>
      <c r="AX320" s="13" t="s">
        <v>79</v>
      </c>
      <c r="AY320" s="262" t="s">
        <v>129</v>
      </c>
    </row>
    <row r="321" s="14" customFormat="1">
      <c r="A321" s="14"/>
      <c r="B321" s="263"/>
      <c r="C321" s="264"/>
      <c r="D321" s="249" t="s">
        <v>141</v>
      </c>
      <c r="E321" s="265" t="s">
        <v>1</v>
      </c>
      <c r="F321" s="266" t="s">
        <v>384</v>
      </c>
      <c r="G321" s="264"/>
      <c r="H321" s="267">
        <v>124.05</v>
      </c>
      <c r="I321" s="268"/>
      <c r="J321" s="264"/>
      <c r="K321" s="264"/>
      <c r="L321" s="269"/>
      <c r="M321" s="270"/>
      <c r="N321" s="271"/>
      <c r="O321" s="271"/>
      <c r="P321" s="271"/>
      <c r="Q321" s="271"/>
      <c r="R321" s="271"/>
      <c r="S321" s="271"/>
      <c r="T321" s="27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73" t="s">
        <v>141</v>
      </c>
      <c r="AU321" s="273" t="s">
        <v>88</v>
      </c>
      <c r="AV321" s="14" t="s">
        <v>88</v>
      </c>
      <c r="AW321" s="14" t="s">
        <v>36</v>
      </c>
      <c r="AX321" s="14" t="s">
        <v>21</v>
      </c>
      <c r="AY321" s="273" t="s">
        <v>129</v>
      </c>
    </row>
    <row r="322" s="2" customFormat="1" ht="16.5" customHeight="1">
      <c r="A322" s="39"/>
      <c r="B322" s="40"/>
      <c r="C322" s="236" t="s">
        <v>385</v>
      </c>
      <c r="D322" s="236" t="s">
        <v>132</v>
      </c>
      <c r="E322" s="237" t="s">
        <v>386</v>
      </c>
      <c r="F322" s="238" t="s">
        <v>387</v>
      </c>
      <c r="G322" s="239" t="s">
        <v>155</v>
      </c>
      <c r="H322" s="240">
        <v>9.1999999999999993</v>
      </c>
      <c r="I322" s="241"/>
      <c r="J322" s="242">
        <f>ROUND(I322*H322,2)</f>
        <v>0</v>
      </c>
      <c r="K322" s="238" t="s">
        <v>136</v>
      </c>
      <c r="L322" s="45"/>
      <c r="M322" s="243" t="s">
        <v>1</v>
      </c>
      <c r="N322" s="244" t="s">
        <v>44</v>
      </c>
      <c r="O322" s="92"/>
      <c r="P322" s="245">
        <f>O322*H322</f>
        <v>0</v>
      </c>
      <c r="Q322" s="245">
        <v>0</v>
      </c>
      <c r="R322" s="245">
        <f>Q322*H322</f>
        <v>0</v>
      </c>
      <c r="S322" s="245">
        <v>0.00175</v>
      </c>
      <c r="T322" s="246">
        <f>S322*H322</f>
        <v>0.0161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7" t="s">
        <v>239</v>
      </c>
      <c r="AT322" s="247" t="s">
        <v>132</v>
      </c>
      <c r="AU322" s="247" t="s">
        <v>88</v>
      </c>
      <c r="AY322" s="18" t="s">
        <v>129</v>
      </c>
      <c r="BE322" s="248">
        <f>IF(N322="základní",J322,0)</f>
        <v>0</v>
      </c>
      <c r="BF322" s="248">
        <f>IF(N322="snížená",J322,0)</f>
        <v>0</v>
      </c>
      <c r="BG322" s="248">
        <f>IF(N322="zákl. přenesená",J322,0)</f>
        <v>0</v>
      </c>
      <c r="BH322" s="248">
        <f>IF(N322="sníž. přenesená",J322,0)</f>
        <v>0</v>
      </c>
      <c r="BI322" s="248">
        <f>IF(N322="nulová",J322,0)</f>
        <v>0</v>
      </c>
      <c r="BJ322" s="18" t="s">
        <v>21</v>
      </c>
      <c r="BK322" s="248">
        <f>ROUND(I322*H322,2)</f>
        <v>0</v>
      </c>
      <c r="BL322" s="18" t="s">
        <v>239</v>
      </c>
      <c r="BM322" s="247" t="s">
        <v>388</v>
      </c>
    </row>
    <row r="323" s="2" customFormat="1">
      <c r="A323" s="39"/>
      <c r="B323" s="40"/>
      <c r="C323" s="41"/>
      <c r="D323" s="249" t="s">
        <v>139</v>
      </c>
      <c r="E323" s="41"/>
      <c r="F323" s="250" t="s">
        <v>389</v>
      </c>
      <c r="G323" s="41"/>
      <c r="H323" s="41"/>
      <c r="I323" s="145"/>
      <c r="J323" s="41"/>
      <c r="K323" s="41"/>
      <c r="L323" s="45"/>
      <c r="M323" s="251"/>
      <c r="N323" s="252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139</v>
      </c>
      <c r="AU323" s="18" t="s">
        <v>88</v>
      </c>
    </row>
    <row r="324" s="13" customFormat="1">
      <c r="A324" s="13"/>
      <c r="B324" s="253"/>
      <c r="C324" s="254"/>
      <c r="D324" s="249" t="s">
        <v>141</v>
      </c>
      <c r="E324" s="255" t="s">
        <v>1</v>
      </c>
      <c r="F324" s="256" t="s">
        <v>390</v>
      </c>
      <c r="G324" s="254"/>
      <c r="H324" s="255" t="s">
        <v>1</v>
      </c>
      <c r="I324" s="257"/>
      <c r="J324" s="254"/>
      <c r="K324" s="254"/>
      <c r="L324" s="258"/>
      <c r="M324" s="259"/>
      <c r="N324" s="260"/>
      <c r="O324" s="260"/>
      <c r="P324" s="260"/>
      <c r="Q324" s="260"/>
      <c r="R324" s="260"/>
      <c r="S324" s="260"/>
      <c r="T324" s="26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62" t="s">
        <v>141</v>
      </c>
      <c r="AU324" s="262" t="s">
        <v>88</v>
      </c>
      <c r="AV324" s="13" t="s">
        <v>21</v>
      </c>
      <c r="AW324" s="13" t="s">
        <v>36</v>
      </c>
      <c r="AX324" s="13" t="s">
        <v>79</v>
      </c>
      <c r="AY324" s="262" t="s">
        <v>129</v>
      </c>
    </row>
    <row r="325" s="14" customFormat="1">
      <c r="A325" s="14"/>
      <c r="B325" s="263"/>
      <c r="C325" s="264"/>
      <c r="D325" s="249" t="s">
        <v>141</v>
      </c>
      <c r="E325" s="265" t="s">
        <v>1</v>
      </c>
      <c r="F325" s="266" t="s">
        <v>391</v>
      </c>
      <c r="G325" s="264"/>
      <c r="H325" s="267">
        <v>9.1999999999999993</v>
      </c>
      <c r="I325" s="268"/>
      <c r="J325" s="264"/>
      <c r="K325" s="264"/>
      <c r="L325" s="269"/>
      <c r="M325" s="270"/>
      <c r="N325" s="271"/>
      <c r="O325" s="271"/>
      <c r="P325" s="271"/>
      <c r="Q325" s="271"/>
      <c r="R325" s="271"/>
      <c r="S325" s="271"/>
      <c r="T325" s="27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73" t="s">
        <v>141</v>
      </c>
      <c r="AU325" s="273" t="s">
        <v>88</v>
      </c>
      <c r="AV325" s="14" t="s">
        <v>88</v>
      </c>
      <c r="AW325" s="14" t="s">
        <v>36</v>
      </c>
      <c r="AX325" s="14" t="s">
        <v>21</v>
      </c>
      <c r="AY325" s="273" t="s">
        <v>129</v>
      </c>
    </row>
    <row r="326" s="2" customFormat="1" ht="16.5" customHeight="1">
      <c r="A326" s="39"/>
      <c r="B326" s="40"/>
      <c r="C326" s="236" t="s">
        <v>392</v>
      </c>
      <c r="D326" s="236" t="s">
        <v>132</v>
      </c>
      <c r="E326" s="237" t="s">
        <v>393</v>
      </c>
      <c r="F326" s="238" t="s">
        <v>394</v>
      </c>
      <c r="G326" s="239" t="s">
        <v>155</v>
      </c>
      <c r="H326" s="240">
        <v>3.1000000000000001</v>
      </c>
      <c r="I326" s="241"/>
      <c r="J326" s="242">
        <f>ROUND(I326*H326,2)</f>
        <v>0</v>
      </c>
      <c r="K326" s="238" t="s">
        <v>136</v>
      </c>
      <c r="L326" s="45"/>
      <c r="M326" s="243" t="s">
        <v>1</v>
      </c>
      <c r="N326" s="244" t="s">
        <v>44</v>
      </c>
      <c r="O326" s="92"/>
      <c r="P326" s="245">
        <f>O326*H326</f>
        <v>0</v>
      </c>
      <c r="Q326" s="245">
        <v>0</v>
      </c>
      <c r="R326" s="245">
        <f>Q326*H326</f>
        <v>0</v>
      </c>
      <c r="S326" s="245">
        <v>0.0025999999999999999</v>
      </c>
      <c r="T326" s="246">
        <f>S326*H326</f>
        <v>0.0080599999999999995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7" t="s">
        <v>239</v>
      </c>
      <c r="AT326" s="247" t="s">
        <v>132</v>
      </c>
      <c r="AU326" s="247" t="s">
        <v>88</v>
      </c>
      <c r="AY326" s="18" t="s">
        <v>129</v>
      </c>
      <c r="BE326" s="248">
        <f>IF(N326="základní",J326,0)</f>
        <v>0</v>
      </c>
      <c r="BF326" s="248">
        <f>IF(N326="snížená",J326,0)</f>
        <v>0</v>
      </c>
      <c r="BG326" s="248">
        <f>IF(N326="zákl. přenesená",J326,0)</f>
        <v>0</v>
      </c>
      <c r="BH326" s="248">
        <f>IF(N326="sníž. přenesená",J326,0)</f>
        <v>0</v>
      </c>
      <c r="BI326" s="248">
        <f>IF(N326="nulová",J326,0)</f>
        <v>0</v>
      </c>
      <c r="BJ326" s="18" t="s">
        <v>21</v>
      </c>
      <c r="BK326" s="248">
        <f>ROUND(I326*H326,2)</f>
        <v>0</v>
      </c>
      <c r="BL326" s="18" t="s">
        <v>239</v>
      </c>
      <c r="BM326" s="247" t="s">
        <v>395</v>
      </c>
    </row>
    <row r="327" s="2" customFormat="1">
      <c r="A327" s="39"/>
      <c r="B327" s="40"/>
      <c r="C327" s="41"/>
      <c r="D327" s="249" t="s">
        <v>139</v>
      </c>
      <c r="E327" s="41"/>
      <c r="F327" s="250" t="s">
        <v>396</v>
      </c>
      <c r="G327" s="41"/>
      <c r="H327" s="41"/>
      <c r="I327" s="145"/>
      <c r="J327" s="41"/>
      <c r="K327" s="41"/>
      <c r="L327" s="45"/>
      <c r="M327" s="251"/>
      <c r="N327" s="252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139</v>
      </c>
      <c r="AU327" s="18" t="s">
        <v>88</v>
      </c>
    </row>
    <row r="328" s="13" customFormat="1">
      <c r="A328" s="13"/>
      <c r="B328" s="253"/>
      <c r="C328" s="254"/>
      <c r="D328" s="249" t="s">
        <v>141</v>
      </c>
      <c r="E328" s="255" t="s">
        <v>1</v>
      </c>
      <c r="F328" s="256" t="s">
        <v>397</v>
      </c>
      <c r="G328" s="254"/>
      <c r="H328" s="255" t="s">
        <v>1</v>
      </c>
      <c r="I328" s="257"/>
      <c r="J328" s="254"/>
      <c r="K328" s="254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141</v>
      </c>
      <c r="AU328" s="262" t="s">
        <v>88</v>
      </c>
      <c r="AV328" s="13" t="s">
        <v>21</v>
      </c>
      <c r="AW328" s="13" t="s">
        <v>36</v>
      </c>
      <c r="AX328" s="13" t="s">
        <v>79</v>
      </c>
      <c r="AY328" s="262" t="s">
        <v>129</v>
      </c>
    </row>
    <row r="329" s="14" customFormat="1">
      <c r="A329" s="14"/>
      <c r="B329" s="263"/>
      <c r="C329" s="264"/>
      <c r="D329" s="249" t="s">
        <v>141</v>
      </c>
      <c r="E329" s="265" t="s">
        <v>1</v>
      </c>
      <c r="F329" s="266" t="s">
        <v>377</v>
      </c>
      <c r="G329" s="264"/>
      <c r="H329" s="267">
        <v>3.1000000000000001</v>
      </c>
      <c r="I329" s="268"/>
      <c r="J329" s="264"/>
      <c r="K329" s="264"/>
      <c r="L329" s="269"/>
      <c r="M329" s="270"/>
      <c r="N329" s="271"/>
      <c r="O329" s="271"/>
      <c r="P329" s="271"/>
      <c r="Q329" s="271"/>
      <c r="R329" s="271"/>
      <c r="S329" s="271"/>
      <c r="T329" s="27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73" t="s">
        <v>141</v>
      </c>
      <c r="AU329" s="273" t="s">
        <v>88</v>
      </c>
      <c r="AV329" s="14" t="s">
        <v>88</v>
      </c>
      <c r="AW329" s="14" t="s">
        <v>36</v>
      </c>
      <c r="AX329" s="14" t="s">
        <v>21</v>
      </c>
      <c r="AY329" s="273" t="s">
        <v>129</v>
      </c>
    </row>
    <row r="330" s="2" customFormat="1" ht="16.5" customHeight="1">
      <c r="A330" s="39"/>
      <c r="B330" s="40"/>
      <c r="C330" s="236" t="s">
        <v>398</v>
      </c>
      <c r="D330" s="236" t="s">
        <v>132</v>
      </c>
      <c r="E330" s="237" t="s">
        <v>399</v>
      </c>
      <c r="F330" s="238" t="s">
        <v>400</v>
      </c>
      <c r="G330" s="239" t="s">
        <v>155</v>
      </c>
      <c r="H330" s="240">
        <v>2</v>
      </c>
      <c r="I330" s="241"/>
      <c r="J330" s="242">
        <f>ROUND(I330*H330,2)</f>
        <v>0</v>
      </c>
      <c r="K330" s="238" t="s">
        <v>136</v>
      </c>
      <c r="L330" s="45"/>
      <c r="M330" s="243" t="s">
        <v>1</v>
      </c>
      <c r="N330" s="244" t="s">
        <v>44</v>
      </c>
      <c r="O330" s="92"/>
      <c r="P330" s="245">
        <f>O330*H330</f>
        <v>0</v>
      </c>
      <c r="Q330" s="245">
        <v>0</v>
      </c>
      <c r="R330" s="245">
        <f>Q330*H330</f>
        <v>0</v>
      </c>
      <c r="S330" s="245">
        <v>0.0039399999999999999</v>
      </c>
      <c r="T330" s="246">
        <f>S330*H330</f>
        <v>0.0078799999999999999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7" t="s">
        <v>239</v>
      </c>
      <c r="AT330" s="247" t="s">
        <v>132</v>
      </c>
      <c r="AU330" s="247" t="s">
        <v>88</v>
      </c>
      <c r="AY330" s="18" t="s">
        <v>129</v>
      </c>
      <c r="BE330" s="248">
        <f>IF(N330="základní",J330,0)</f>
        <v>0</v>
      </c>
      <c r="BF330" s="248">
        <f>IF(N330="snížená",J330,0)</f>
        <v>0</v>
      </c>
      <c r="BG330" s="248">
        <f>IF(N330="zákl. přenesená",J330,0)</f>
        <v>0</v>
      </c>
      <c r="BH330" s="248">
        <f>IF(N330="sníž. přenesená",J330,0)</f>
        <v>0</v>
      </c>
      <c r="BI330" s="248">
        <f>IF(N330="nulová",J330,0)</f>
        <v>0</v>
      </c>
      <c r="BJ330" s="18" t="s">
        <v>21</v>
      </c>
      <c r="BK330" s="248">
        <f>ROUND(I330*H330,2)</f>
        <v>0</v>
      </c>
      <c r="BL330" s="18" t="s">
        <v>239</v>
      </c>
      <c r="BM330" s="247" t="s">
        <v>401</v>
      </c>
    </row>
    <row r="331" s="2" customFormat="1">
      <c r="A331" s="39"/>
      <c r="B331" s="40"/>
      <c r="C331" s="41"/>
      <c r="D331" s="249" t="s">
        <v>139</v>
      </c>
      <c r="E331" s="41"/>
      <c r="F331" s="250" t="s">
        <v>402</v>
      </c>
      <c r="G331" s="41"/>
      <c r="H331" s="41"/>
      <c r="I331" s="145"/>
      <c r="J331" s="41"/>
      <c r="K331" s="41"/>
      <c r="L331" s="45"/>
      <c r="M331" s="251"/>
      <c r="N331" s="252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139</v>
      </c>
      <c r="AU331" s="18" t="s">
        <v>88</v>
      </c>
    </row>
    <row r="332" s="13" customFormat="1">
      <c r="A332" s="13"/>
      <c r="B332" s="253"/>
      <c r="C332" s="254"/>
      <c r="D332" s="249" t="s">
        <v>141</v>
      </c>
      <c r="E332" s="255" t="s">
        <v>1</v>
      </c>
      <c r="F332" s="256" t="s">
        <v>403</v>
      </c>
      <c r="G332" s="254"/>
      <c r="H332" s="255" t="s">
        <v>1</v>
      </c>
      <c r="I332" s="257"/>
      <c r="J332" s="254"/>
      <c r="K332" s="254"/>
      <c r="L332" s="258"/>
      <c r="M332" s="259"/>
      <c r="N332" s="260"/>
      <c r="O332" s="260"/>
      <c r="P332" s="260"/>
      <c r="Q332" s="260"/>
      <c r="R332" s="260"/>
      <c r="S332" s="260"/>
      <c r="T332" s="261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2" t="s">
        <v>141</v>
      </c>
      <c r="AU332" s="262" t="s">
        <v>88</v>
      </c>
      <c r="AV332" s="13" t="s">
        <v>21</v>
      </c>
      <c r="AW332" s="13" t="s">
        <v>36</v>
      </c>
      <c r="AX332" s="13" t="s">
        <v>79</v>
      </c>
      <c r="AY332" s="262" t="s">
        <v>129</v>
      </c>
    </row>
    <row r="333" s="14" customFormat="1">
      <c r="A333" s="14"/>
      <c r="B333" s="263"/>
      <c r="C333" s="264"/>
      <c r="D333" s="249" t="s">
        <v>141</v>
      </c>
      <c r="E333" s="265" t="s">
        <v>1</v>
      </c>
      <c r="F333" s="266" t="s">
        <v>318</v>
      </c>
      <c r="G333" s="264"/>
      <c r="H333" s="267">
        <v>2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73" t="s">
        <v>141</v>
      </c>
      <c r="AU333" s="273" t="s">
        <v>88</v>
      </c>
      <c r="AV333" s="14" t="s">
        <v>88</v>
      </c>
      <c r="AW333" s="14" t="s">
        <v>36</v>
      </c>
      <c r="AX333" s="14" t="s">
        <v>21</v>
      </c>
      <c r="AY333" s="273" t="s">
        <v>129</v>
      </c>
    </row>
    <row r="334" s="2" customFormat="1" ht="33" customHeight="1">
      <c r="A334" s="39"/>
      <c r="B334" s="40"/>
      <c r="C334" s="236" t="s">
        <v>404</v>
      </c>
      <c r="D334" s="236" t="s">
        <v>132</v>
      </c>
      <c r="E334" s="237" t="s">
        <v>405</v>
      </c>
      <c r="F334" s="238" t="s">
        <v>406</v>
      </c>
      <c r="G334" s="239" t="s">
        <v>155</v>
      </c>
      <c r="H334" s="240">
        <v>101.7</v>
      </c>
      <c r="I334" s="241"/>
      <c r="J334" s="242">
        <f>ROUND(I334*H334,2)</f>
        <v>0</v>
      </c>
      <c r="K334" s="238" t="s">
        <v>1</v>
      </c>
      <c r="L334" s="45"/>
      <c r="M334" s="243" t="s">
        <v>1</v>
      </c>
      <c r="N334" s="244" t="s">
        <v>44</v>
      </c>
      <c r="O334" s="92"/>
      <c r="P334" s="245">
        <f>O334*H334</f>
        <v>0</v>
      </c>
      <c r="Q334" s="245">
        <v>0</v>
      </c>
      <c r="R334" s="245">
        <f>Q334*H334</f>
        <v>0</v>
      </c>
      <c r="S334" s="245">
        <v>0</v>
      </c>
      <c r="T334" s="246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7" t="s">
        <v>239</v>
      </c>
      <c r="AT334" s="247" t="s">
        <v>132</v>
      </c>
      <c r="AU334" s="247" t="s">
        <v>88</v>
      </c>
      <c r="AY334" s="18" t="s">
        <v>129</v>
      </c>
      <c r="BE334" s="248">
        <f>IF(N334="základní",J334,0)</f>
        <v>0</v>
      </c>
      <c r="BF334" s="248">
        <f>IF(N334="snížená",J334,0)</f>
        <v>0</v>
      </c>
      <c r="BG334" s="248">
        <f>IF(N334="zákl. přenesená",J334,0)</f>
        <v>0</v>
      </c>
      <c r="BH334" s="248">
        <f>IF(N334="sníž. přenesená",J334,0)</f>
        <v>0</v>
      </c>
      <c r="BI334" s="248">
        <f>IF(N334="nulová",J334,0)</f>
        <v>0</v>
      </c>
      <c r="BJ334" s="18" t="s">
        <v>21</v>
      </c>
      <c r="BK334" s="248">
        <f>ROUND(I334*H334,2)</f>
        <v>0</v>
      </c>
      <c r="BL334" s="18" t="s">
        <v>239</v>
      </c>
      <c r="BM334" s="247" t="s">
        <v>407</v>
      </c>
    </row>
    <row r="335" s="2" customFormat="1">
      <c r="A335" s="39"/>
      <c r="B335" s="40"/>
      <c r="C335" s="41"/>
      <c r="D335" s="249" t="s">
        <v>139</v>
      </c>
      <c r="E335" s="41"/>
      <c r="F335" s="250" t="s">
        <v>408</v>
      </c>
      <c r="G335" s="41"/>
      <c r="H335" s="41"/>
      <c r="I335" s="145"/>
      <c r="J335" s="41"/>
      <c r="K335" s="41"/>
      <c r="L335" s="45"/>
      <c r="M335" s="251"/>
      <c r="N335" s="252"/>
      <c r="O335" s="92"/>
      <c r="P335" s="92"/>
      <c r="Q335" s="92"/>
      <c r="R335" s="92"/>
      <c r="S335" s="92"/>
      <c r="T335" s="9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139</v>
      </c>
      <c r="AU335" s="18" t="s">
        <v>88</v>
      </c>
    </row>
    <row r="336" s="2" customFormat="1">
      <c r="A336" s="39"/>
      <c r="B336" s="40"/>
      <c r="C336" s="41"/>
      <c r="D336" s="249" t="s">
        <v>203</v>
      </c>
      <c r="E336" s="41"/>
      <c r="F336" s="285" t="s">
        <v>409</v>
      </c>
      <c r="G336" s="41"/>
      <c r="H336" s="41"/>
      <c r="I336" s="145"/>
      <c r="J336" s="41"/>
      <c r="K336" s="41"/>
      <c r="L336" s="45"/>
      <c r="M336" s="251"/>
      <c r="N336" s="252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203</v>
      </c>
      <c r="AU336" s="18" t="s">
        <v>88</v>
      </c>
    </row>
    <row r="337" s="2" customFormat="1" ht="33" customHeight="1">
      <c r="A337" s="39"/>
      <c r="B337" s="40"/>
      <c r="C337" s="236" t="s">
        <v>410</v>
      </c>
      <c r="D337" s="236" t="s">
        <v>132</v>
      </c>
      <c r="E337" s="237" t="s">
        <v>411</v>
      </c>
      <c r="F337" s="238" t="s">
        <v>412</v>
      </c>
      <c r="G337" s="239" t="s">
        <v>155</v>
      </c>
      <c r="H337" s="240">
        <v>2</v>
      </c>
      <c r="I337" s="241"/>
      <c r="J337" s="242">
        <f>ROUND(I337*H337,2)</f>
        <v>0</v>
      </c>
      <c r="K337" s="238" t="s">
        <v>1</v>
      </c>
      <c r="L337" s="45"/>
      <c r="M337" s="243" t="s">
        <v>1</v>
      </c>
      <c r="N337" s="244" t="s">
        <v>44</v>
      </c>
      <c r="O337" s="92"/>
      <c r="P337" s="245">
        <f>O337*H337</f>
        <v>0</v>
      </c>
      <c r="Q337" s="245">
        <v>0</v>
      </c>
      <c r="R337" s="245">
        <f>Q337*H337</f>
        <v>0</v>
      </c>
      <c r="S337" s="245">
        <v>0</v>
      </c>
      <c r="T337" s="246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7" t="s">
        <v>239</v>
      </c>
      <c r="AT337" s="247" t="s">
        <v>132</v>
      </c>
      <c r="AU337" s="247" t="s">
        <v>88</v>
      </c>
      <c r="AY337" s="18" t="s">
        <v>129</v>
      </c>
      <c r="BE337" s="248">
        <f>IF(N337="základní",J337,0)</f>
        <v>0</v>
      </c>
      <c r="BF337" s="248">
        <f>IF(N337="snížená",J337,0)</f>
        <v>0</v>
      </c>
      <c r="BG337" s="248">
        <f>IF(N337="zákl. přenesená",J337,0)</f>
        <v>0</v>
      </c>
      <c r="BH337" s="248">
        <f>IF(N337="sníž. přenesená",J337,0)</f>
        <v>0</v>
      </c>
      <c r="BI337" s="248">
        <f>IF(N337="nulová",J337,0)</f>
        <v>0</v>
      </c>
      <c r="BJ337" s="18" t="s">
        <v>21</v>
      </c>
      <c r="BK337" s="248">
        <f>ROUND(I337*H337,2)</f>
        <v>0</v>
      </c>
      <c r="BL337" s="18" t="s">
        <v>239</v>
      </c>
      <c r="BM337" s="247" t="s">
        <v>413</v>
      </c>
    </row>
    <row r="338" s="2" customFormat="1">
      <c r="A338" s="39"/>
      <c r="B338" s="40"/>
      <c r="C338" s="41"/>
      <c r="D338" s="249" t="s">
        <v>139</v>
      </c>
      <c r="E338" s="41"/>
      <c r="F338" s="250" t="s">
        <v>414</v>
      </c>
      <c r="G338" s="41"/>
      <c r="H338" s="41"/>
      <c r="I338" s="145"/>
      <c r="J338" s="41"/>
      <c r="K338" s="41"/>
      <c r="L338" s="45"/>
      <c r="M338" s="251"/>
      <c r="N338" s="252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139</v>
      </c>
      <c r="AU338" s="18" t="s">
        <v>88</v>
      </c>
    </row>
    <row r="339" s="2" customFormat="1">
      <c r="A339" s="39"/>
      <c r="B339" s="40"/>
      <c r="C339" s="41"/>
      <c r="D339" s="249" t="s">
        <v>203</v>
      </c>
      <c r="E339" s="41"/>
      <c r="F339" s="285" t="s">
        <v>409</v>
      </c>
      <c r="G339" s="41"/>
      <c r="H339" s="41"/>
      <c r="I339" s="145"/>
      <c r="J339" s="41"/>
      <c r="K339" s="41"/>
      <c r="L339" s="45"/>
      <c r="M339" s="251"/>
      <c r="N339" s="252"/>
      <c r="O339" s="92"/>
      <c r="P339" s="92"/>
      <c r="Q339" s="92"/>
      <c r="R339" s="92"/>
      <c r="S339" s="92"/>
      <c r="T339" s="9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203</v>
      </c>
      <c r="AU339" s="18" t="s">
        <v>88</v>
      </c>
    </row>
    <row r="340" s="2" customFormat="1" ht="21.75" customHeight="1">
      <c r="A340" s="39"/>
      <c r="B340" s="40"/>
      <c r="C340" s="236" t="s">
        <v>415</v>
      </c>
      <c r="D340" s="236" t="s">
        <v>132</v>
      </c>
      <c r="E340" s="237" t="s">
        <v>416</v>
      </c>
      <c r="F340" s="238" t="s">
        <v>417</v>
      </c>
      <c r="G340" s="239" t="s">
        <v>155</v>
      </c>
      <c r="H340" s="240">
        <v>20.350000000000001</v>
      </c>
      <c r="I340" s="241"/>
      <c r="J340" s="242">
        <f>ROUND(I340*H340,2)</f>
        <v>0</v>
      </c>
      <c r="K340" s="238" t="s">
        <v>1</v>
      </c>
      <c r="L340" s="45"/>
      <c r="M340" s="243" t="s">
        <v>1</v>
      </c>
      <c r="N340" s="244" t="s">
        <v>44</v>
      </c>
      <c r="O340" s="92"/>
      <c r="P340" s="245">
        <f>O340*H340</f>
        <v>0</v>
      </c>
      <c r="Q340" s="245">
        <v>0</v>
      </c>
      <c r="R340" s="245">
        <f>Q340*H340</f>
        <v>0</v>
      </c>
      <c r="S340" s="245">
        <v>0</v>
      </c>
      <c r="T340" s="24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7" t="s">
        <v>239</v>
      </c>
      <c r="AT340" s="247" t="s">
        <v>132</v>
      </c>
      <c r="AU340" s="247" t="s">
        <v>88</v>
      </c>
      <c r="AY340" s="18" t="s">
        <v>129</v>
      </c>
      <c r="BE340" s="248">
        <f>IF(N340="základní",J340,0)</f>
        <v>0</v>
      </c>
      <c r="BF340" s="248">
        <f>IF(N340="snížená",J340,0)</f>
        <v>0</v>
      </c>
      <c r="BG340" s="248">
        <f>IF(N340="zákl. přenesená",J340,0)</f>
        <v>0</v>
      </c>
      <c r="BH340" s="248">
        <f>IF(N340="sníž. přenesená",J340,0)</f>
        <v>0</v>
      </c>
      <c r="BI340" s="248">
        <f>IF(N340="nulová",J340,0)</f>
        <v>0</v>
      </c>
      <c r="BJ340" s="18" t="s">
        <v>21</v>
      </c>
      <c r="BK340" s="248">
        <f>ROUND(I340*H340,2)</f>
        <v>0</v>
      </c>
      <c r="BL340" s="18" t="s">
        <v>239</v>
      </c>
      <c r="BM340" s="247" t="s">
        <v>418</v>
      </c>
    </row>
    <row r="341" s="2" customFormat="1">
      <c r="A341" s="39"/>
      <c r="B341" s="40"/>
      <c r="C341" s="41"/>
      <c r="D341" s="249" t="s">
        <v>139</v>
      </c>
      <c r="E341" s="41"/>
      <c r="F341" s="250" t="s">
        <v>417</v>
      </c>
      <c r="G341" s="41"/>
      <c r="H341" s="41"/>
      <c r="I341" s="145"/>
      <c r="J341" s="41"/>
      <c r="K341" s="41"/>
      <c r="L341" s="45"/>
      <c r="M341" s="251"/>
      <c r="N341" s="252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139</v>
      </c>
      <c r="AU341" s="18" t="s">
        <v>88</v>
      </c>
    </row>
    <row r="342" s="2" customFormat="1">
      <c r="A342" s="39"/>
      <c r="B342" s="40"/>
      <c r="C342" s="41"/>
      <c r="D342" s="249" t="s">
        <v>203</v>
      </c>
      <c r="E342" s="41"/>
      <c r="F342" s="285" t="s">
        <v>409</v>
      </c>
      <c r="G342" s="41"/>
      <c r="H342" s="41"/>
      <c r="I342" s="145"/>
      <c r="J342" s="41"/>
      <c r="K342" s="41"/>
      <c r="L342" s="45"/>
      <c r="M342" s="251"/>
      <c r="N342" s="252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203</v>
      </c>
      <c r="AU342" s="18" t="s">
        <v>88</v>
      </c>
    </row>
    <row r="343" s="2" customFormat="1" ht="21.75" customHeight="1">
      <c r="A343" s="39"/>
      <c r="B343" s="40"/>
      <c r="C343" s="236" t="s">
        <v>419</v>
      </c>
      <c r="D343" s="236" t="s">
        <v>132</v>
      </c>
      <c r="E343" s="237" t="s">
        <v>420</v>
      </c>
      <c r="F343" s="238" t="s">
        <v>421</v>
      </c>
      <c r="G343" s="239" t="s">
        <v>155</v>
      </c>
      <c r="H343" s="240">
        <v>9.1999999999999993</v>
      </c>
      <c r="I343" s="241"/>
      <c r="J343" s="242">
        <f>ROUND(I343*H343,2)</f>
        <v>0</v>
      </c>
      <c r="K343" s="238" t="s">
        <v>1</v>
      </c>
      <c r="L343" s="45"/>
      <c r="M343" s="243" t="s">
        <v>1</v>
      </c>
      <c r="N343" s="244" t="s">
        <v>44</v>
      </c>
      <c r="O343" s="92"/>
      <c r="P343" s="245">
        <f>O343*H343</f>
        <v>0</v>
      </c>
      <c r="Q343" s="245">
        <v>0</v>
      </c>
      <c r="R343" s="245">
        <f>Q343*H343</f>
        <v>0</v>
      </c>
      <c r="S343" s="245">
        <v>0</v>
      </c>
      <c r="T343" s="246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7" t="s">
        <v>239</v>
      </c>
      <c r="AT343" s="247" t="s">
        <v>132</v>
      </c>
      <c r="AU343" s="247" t="s">
        <v>88</v>
      </c>
      <c r="AY343" s="18" t="s">
        <v>129</v>
      </c>
      <c r="BE343" s="248">
        <f>IF(N343="základní",J343,0)</f>
        <v>0</v>
      </c>
      <c r="BF343" s="248">
        <f>IF(N343="snížená",J343,0)</f>
        <v>0</v>
      </c>
      <c r="BG343" s="248">
        <f>IF(N343="zákl. přenesená",J343,0)</f>
        <v>0</v>
      </c>
      <c r="BH343" s="248">
        <f>IF(N343="sníž. přenesená",J343,0)</f>
        <v>0</v>
      </c>
      <c r="BI343" s="248">
        <f>IF(N343="nulová",J343,0)</f>
        <v>0</v>
      </c>
      <c r="BJ343" s="18" t="s">
        <v>21</v>
      </c>
      <c r="BK343" s="248">
        <f>ROUND(I343*H343,2)</f>
        <v>0</v>
      </c>
      <c r="BL343" s="18" t="s">
        <v>239</v>
      </c>
      <c r="BM343" s="247" t="s">
        <v>422</v>
      </c>
    </row>
    <row r="344" s="2" customFormat="1">
      <c r="A344" s="39"/>
      <c r="B344" s="40"/>
      <c r="C344" s="41"/>
      <c r="D344" s="249" t="s">
        <v>139</v>
      </c>
      <c r="E344" s="41"/>
      <c r="F344" s="250" t="s">
        <v>421</v>
      </c>
      <c r="G344" s="41"/>
      <c r="H344" s="41"/>
      <c r="I344" s="145"/>
      <c r="J344" s="41"/>
      <c r="K344" s="41"/>
      <c r="L344" s="45"/>
      <c r="M344" s="251"/>
      <c r="N344" s="252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139</v>
      </c>
      <c r="AU344" s="18" t="s">
        <v>88</v>
      </c>
    </row>
    <row r="345" s="2" customFormat="1">
      <c r="A345" s="39"/>
      <c r="B345" s="40"/>
      <c r="C345" s="41"/>
      <c r="D345" s="249" t="s">
        <v>203</v>
      </c>
      <c r="E345" s="41"/>
      <c r="F345" s="285" t="s">
        <v>409</v>
      </c>
      <c r="G345" s="41"/>
      <c r="H345" s="41"/>
      <c r="I345" s="145"/>
      <c r="J345" s="41"/>
      <c r="K345" s="41"/>
      <c r="L345" s="45"/>
      <c r="M345" s="251"/>
      <c r="N345" s="252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203</v>
      </c>
      <c r="AU345" s="18" t="s">
        <v>88</v>
      </c>
    </row>
    <row r="346" s="2" customFormat="1" ht="21.75" customHeight="1">
      <c r="A346" s="39"/>
      <c r="B346" s="40"/>
      <c r="C346" s="236" t="s">
        <v>423</v>
      </c>
      <c r="D346" s="236" t="s">
        <v>132</v>
      </c>
      <c r="E346" s="237" t="s">
        <v>424</v>
      </c>
      <c r="F346" s="238" t="s">
        <v>425</v>
      </c>
      <c r="G346" s="239" t="s">
        <v>331</v>
      </c>
      <c r="H346" s="240">
        <v>9</v>
      </c>
      <c r="I346" s="241"/>
      <c r="J346" s="242">
        <f>ROUND(I346*H346,2)</f>
        <v>0</v>
      </c>
      <c r="K346" s="238" t="s">
        <v>1</v>
      </c>
      <c r="L346" s="45"/>
      <c r="M346" s="243" t="s">
        <v>1</v>
      </c>
      <c r="N346" s="244" t="s">
        <v>44</v>
      </c>
      <c r="O346" s="92"/>
      <c r="P346" s="245">
        <f>O346*H346</f>
        <v>0</v>
      </c>
      <c r="Q346" s="245">
        <v>0</v>
      </c>
      <c r="R346" s="245">
        <f>Q346*H346</f>
        <v>0</v>
      </c>
      <c r="S346" s="245">
        <v>0</v>
      </c>
      <c r="T346" s="246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47" t="s">
        <v>239</v>
      </c>
      <c r="AT346" s="247" t="s">
        <v>132</v>
      </c>
      <c r="AU346" s="247" t="s">
        <v>88</v>
      </c>
      <c r="AY346" s="18" t="s">
        <v>129</v>
      </c>
      <c r="BE346" s="248">
        <f>IF(N346="základní",J346,0)</f>
        <v>0</v>
      </c>
      <c r="BF346" s="248">
        <f>IF(N346="snížená",J346,0)</f>
        <v>0</v>
      </c>
      <c r="BG346" s="248">
        <f>IF(N346="zákl. přenesená",J346,0)</f>
        <v>0</v>
      </c>
      <c r="BH346" s="248">
        <f>IF(N346="sníž. přenesená",J346,0)</f>
        <v>0</v>
      </c>
      <c r="BI346" s="248">
        <f>IF(N346="nulová",J346,0)</f>
        <v>0</v>
      </c>
      <c r="BJ346" s="18" t="s">
        <v>21</v>
      </c>
      <c r="BK346" s="248">
        <f>ROUND(I346*H346,2)</f>
        <v>0</v>
      </c>
      <c r="BL346" s="18" t="s">
        <v>239</v>
      </c>
      <c r="BM346" s="247" t="s">
        <v>426</v>
      </c>
    </row>
    <row r="347" s="2" customFormat="1">
      <c r="A347" s="39"/>
      <c r="B347" s="40"/>
      <c r="C347" s="41"/>
      <c r="D347" s="249" t="s">
        <v>139</v>
      </c>
      <c r="E347" s="41"/>
      <c r="F347" s="250" t="s">
        <v>425</v>
      </c>
      <c r="G347" s="41"/>
      <c r="H347" s="41"/>
      <c r="I347" s="145"/>
      <c r="J347" s="41"/>
      <c r="K347" s="41"/>
      <c r="L347" s="45"/>
      <c r="M347" s="251"/>
      <c r="N347" s="252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139</v>
      </c>
      <c r="AU347" s="18" t="s">
        <v>88</v>
      </c>
    </row>
    <row r="348" s="2" customFormat="1">
      <c r="A348" s="39"/>
      <c r="B348" s="40"/>
      <c r="C348" s="41"/>
      <c r="D348" s="249" t="s">
        <v>203</v>
      </c>
      <c r="E348" s="41"/>
      <c r="F348" s="285" t="s">
        <v>409</v>
      </c>
      <c r="G348" s="41"/>
      <c r="H348" s="41"/>
      <c r="I348" s="145"/>
      <c r="J348" s="41"/>
      <c r="K348" s="41"/>
      <c r="L348" s="45"/>
      <c r="M348" s="251"/>
      <c r="N348" s="252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203</v>
      </c>
      <c r="AU348" s="18" t="s">
        <v>88</v>
      </c>
    </row>
    <row r="349" s="2" customFormat="1" ht="21.75" customHeight="1">
      <c r="A349" s="39"/>
      <c r="B349" s="40"/>
      <c r="C349" s="236" t="s">
        <v>427</v>
      </c>
      <c r="D349" s="236" t="s">
        <v>132</v>
      </c>
      <c r="E349" s="237" t="s">
        <v>428</v>
      </c>
      <c r="F349" s="238" t="s">
        <v>429</v>
      </c>
      <c r="G349" s="239" t="s">
        <v>155</v>
      </c>
      <c r="H349" s="240">
        <v>3.1000000000000001</v>
      </c>
      <c r="I349" s="241"/>
      <c r="J349" s="242">
        <f>ROUND(I349*H349,2)</f>
        <v>0</v>
      </c>
      <c r="K349" s="238" t="s">
        <v>1</v>
      </c>
      <c r="L349" s="45"/>
      <c r="M349" s="243" t="s">
        <v>1</v>
      </c>
      <c r="N349" s="244" t="s">
        <v>44</v>
      </c>
      <c r="O349" s="92"/>
      <c r="P349" s="245">
        <f>O349*H349</f>
        <v>0</v>
      </c>
      <c r="Q349" s="245">
        <v>0</v>
      </c>
      <c r="R349" s="245">
        <f>Q349*H349</f>
        <v>0</v>
      </c>
      <c r="S349" s="245">
        <v>0</v>
      </c>
      <c r="T349" s="246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7" t="s">
        <v>239</v>
      </c>
      <c r="AT349" s="247" t="s">
        <v>132</v>
      </c>
      <c r="AU349" s="247" t="s">
        <v>88</v>
      </c>
      <c r="AY349" s="18" t="s">
        <v>129</v>
      </c>
      <c r="BE349" s="248">
        <f>IF(N349="základní",J349,0)</f>
        <v>0</v>
      </c>
      <c r="BF349" s="248">
        <f>IF(N349="snížená",J349,0)</f>
        <v>0</v>
      </c>
      <c r="BG349" s="248">
        <f>IF(N349="zákl. přenesená",J349,0)</f>
        <v>0</v>
      </c>
      <c r="BH349" s="248">
        <f>IF(N349="sníž. přenesená",J349,0)</f>
        <v>0</v>
      </c>
      <c r="BI349" s="248">
        <f>IF(N349="nulová",J349,0)</f>
        <v>0</v>
      </c>
      <c r="BJ349" s="18" t="s">
        <v>21</v>
      </c>
      <c r="BK349" s="248">
        <f>ROUND(I349*H349,2)</f>
        <v>0</v>
      </c>
      <c r="BL349" s="18" t="s">
        <v>239</v>
      </c>
      <c r="BM349" s="247" t="s">
        <v>430</v>
      </c>
    </row>
    <row r="350" s="2" customFormat="1">
      <c r="A350" s="39"/>
      <c r="B350" s="40"/>
      <c r="C350" s="41"/>
      <c r="D350" s="249" t="s">
        <v>139</v>
      </c>
      <c r="E350" s="41"/>
      <c r="F350" s="250" t="s">
        <v>429</v>
      </c>
      <c r="G350" s="41"/>
      <c r="H350" s="41"/>
      <c r="I350" s="145"/>
      <c r="J350" s="41"/>
      <c r="K350" s="41"/>
      <c r="L350" s="45"/>
      <c r="M350" s="251"/>
      <c r="N350" s="252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139</v>
      </c>
      <c r="AU350" s="18" t="s">
        <v>88</v>
      </c>
    </row>
    <row r="351" s="2" customFormat="1">
      <c r="A351" s="39"/>
      <c r="B351" s="40"/>
      <c r="C351" s="41"/>
      <c r="D351" s="249" t="s">
        <v>203</v>
      </c>
      <c r="E351" s="41"/>
      <c r="F351" s="285" t="s">
        <v>409</v>
      </c>
      <c r="G351" s="41"/>
      <c r="H351" s="41"/>
      <c r="I351" s="145"/>
      <c r="J351" s="41"/>
      <c r="K351" s="41"/>
      <c r="L351" s="45"/>
      <c r="M351" s="251"/>
      <c r="N351" s="252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203</v>
      </c>
      <c r="AU351" s="18" t="s">
        <v>88</v>
      </c>
    </row>
    <row r="352" s="2" customFormat="1" ht="21.75" customHeight="1">
      <c r="A352" s="39"/>
      <c r="B352" s="40"/>
      <c r="C352" s="236" t="s">
        <v>431</v>
      </c>
      <c r="D352" s="236" t="s">
        <v>132</v>
      </c>
      <c r="E352" s="237" t="s">
        <v>432</v>
      </c>
      <c r="F352" s="238" t="s">
        <v>433</v>
      </c>
      <c r="G352" s="239" t="s">
        <v>155</v>
      </c>
      <c r="H352" s="240">
        <v>3.1000000000000001</v>
      </c>
      <c r="I352" s="241"/>
      <c r="J352" s="242">
        <f>ROUND(I352*H352,2)</f>
        <v>0</v>
      </c>
      <c r="K352" s="238" t="s">
        <v>1</v>
      </c>
      <c r="L352" s="45"/>
      <c r="M352" s="243" t="s">
        <v>1</v>
      </c>
      <c r="N352" s="244" t="s">
        <v>44</v>
      </c>
      <c r="O352" s="92"/>
      <c r="P352" s="245">
        <f>O352*H352</f>
        <v>0</v>
      </c>
      <c r="Q352" s="245">
        <v>0</v>
      </c>
      <c r="R352" s="245">
        <f>Q352*H352</f>
        <v>0</v>
      </c>
      <c r="S352" s="245">
        <v>0</v>
      </c>
      <c r="T352" s="246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7" t="s">
        <v>239</v>
      </c>
      <c r="AT352" s="247" t="s">
        <v>132</v>
      </c>
      <c r="AU352" s="247" t="s">
        <v>88</v>
      </c>
      <c r="AY352" s="18" t="s">
        <v>129</v>
      </c>
      <c r="BE352" s="248">
        <f>IF(N352="základní",J352,0)</f>
        <v>0</v>
      </c>
      <c r="BF352" s="248">
        <f>IF(N352="snížená",J352,0)</f>
        <v>0</v>
      </c>
      <c r="BG352" s="248">
        <f>IF(N352="zákl. přenesená",J352,0)</f>
        <v>0</v>
      </c>
      <c r="BH352" s="248">
        <f>IF(N352="sníž. přenesená",J352,0)</f>
        <v>0</v>
      </c>
      <c r="BI352" s="248">
        <f>IF(N352="nulová",J352,0)</f>
        <v>0</v>
      </c>
      <c r="BJ352" s="18" t="s">
        <v>21</v>
      </c>
      <c r="BK352" s="248">
        <f>ROUND(I352*H352,2)</f>
        <v>0</v>
      </c>
      <c r="BL352" s="18" t="s">
        <v>239</v>
      </c>
      <c r="BM352" s="247" t="s">
        <v>434</v>
      </c>
    </row>
    <row r="353" s="2" customFormat="1">
      <c r="A353" s="39"/>
      <c r="B353" s="40"/>
      <c r="C353" s="41"/>
      <c r="D353" s="249" t="s">
        <v>139</v>
      </c>
      <c r="E353" s="41"/>
      <c r="F353" s="250" t="s">
        <v>435</v>
      </c>
      <c r="G353" s="41"/>
      <c r="H353" s="41"/>
      <c r="I353" s="145"/>
      <c r="J353" s="41"/>
      <c r="K353" s="41"/>
      <c r="L353" s="45"/>
      <c r="M353" s="251"/>
      <c r="N353" s="252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139</v>
      </c>
      <c r="AU353" s="18" t="s">
        <v>88</v>
      </c>
    </row>
    <row r="354" s="2" customFormat="1">
      <c r="A354" s="39"/>
      <c r="B354" s="40"/>
      <c r="C354" s="41"/>
      <c r="D354" s="249" t="s">
        <v>203</v>
      </c>
      <c r="E354" s="41"/>
      <c r="F354" s="285" t="s">
        <v>409</v>
      </c>
      <c r="G354" s="41"/>
      <c r="H354" s="41"/>
      <c r="I354" s="145"/>
      <c r="J354" s="41"/>
      <c r="K354" s="41"/>
      <c r="L354" s="45"/>
      <c r="M354" s="251"/>
      <c r="N354" s="252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203</v>
      </c>
      <c r="AU354" s="18" t="s">
        <v>88</v>
      </c>
    </row>
    <row r="355" s="2" customFormat="1" ht="21.75" customHeight="1">
      <c r="A355" s="39"/>
      <c r="B355" s="40"/>
      <c r="C355" s="236" t="s">
        <v>436</v>
      </c>
      <c r="D355" s="236" t="s">
        <v>132</v>
      </c>
      <c r="E355" s="237" t="s">
        <v>437</v>
      </c>
      <c r="F355" s="238" t="s">
        <v>438</v>
      </c>
      <c r="G355" s="239" t="s">
        <v>155</v>
      </c>
      <c r="H355" s="240">
        <v>2</v>
      </c>
      <c r="I355" s="241"/>
      <c r="J355" s="242">
        <f>ROUND(I355*H355,2)</f>
        <v>0</v>
      </c>
      <c r="K355" s="238" t="s">
        <v>1</v>
      </c>
      <c r="L355" s="45"/>
      <c r="M355" s="243" t="s">
        <v>1</v>
      </c>
      <c r="N355" s="244" t="s">
        <v>44</v>
      </c>
      <c r="O355" s="92"/>
      <c r="P355" s="245">
        <f>O355*H355</f>
        <v>0</v>
      </c>
      <c r="Q355" s="245">
        <v>0</v>
      </c>
      <c r="R355" s="245">
        <f>Q355*H355</f>
        <v>0</v>
      </c>
      <c r="S355" s="245">
        <v>0</v>
      </c>
      <c r="T355" s="246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7" t="s">
        <v>239</v>
      </c>
      <c r="AT355" s="247" t="s">
        <v>132</v>
      </c>
      <c r="AU355" s="247" t="s">
        <v>88</v>
      </c>
      <c r="AY355" s="18" t="s">
        <v>129</v>
      </c>
      <c r="BE355" s="248">
        <f>IF(N355="základní",J355,0)</f>
        <v>0</v>
      </c>
      <c r="BF355" s="248">
        <f>IF(N355="snížená",J355,0)</f>
        <v>0</v>
      </c>
      <c r="BG355" s="248">
        <f>IF(N355="zákl. přenesená",J355,0)</f>
        <v>0</v>
      </c>
      <c r="BH355" s="248">
        <f>IF(N355="sníž. přenesená",J355,0)</f>
        <v>0</v>
      </c>
      <c r="BI355" s="248">
        <f>IF(N355="nulová",J355,0)</f>
        <v>0</v>
      </c>
      <c r="BJ355" s="18" t="s">
        <v>21</v>
      </c>
      <c r="BK355" s="248">
        <f>ROUND(I355*H355,2)</f>
        <v>0</v>
      </c>
      <c r="BL355" s="18" t="s">
        <v>239</v>
      </c>
      <c r="BM355" s="247" t="s">
        <v>439</v>
      </c>
    </row>
    <row r="356" s="2" customFormat="1">
      <c r="A356" s="39"/>
      <c r="B356" s="40"/>
      <c r="C356" s="41"/>
      <c r="D356" s="249" t="s">
        <v>139</v>
      </c>
      <c r="E356" s="41"/>
      <c r="F356" s="250" t="s">
        <v>438</v>
      </c>
      <c r="G356" s="41"/>
      <c r="H356" s="41"/>
      <c r="I356" s="145"/>
      <c r="J356" s="41"/>
      <c r="K356" s="41"/>
      <c r="L356" s="45"/>
      <c r="M356" s="251"/>
      <c r="N356" s="252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139</v>
      </c>
      <c r="AU356" s="18" t="s">
        <v>88</v>
      </c>
    </row>
    <row r="357" s="2" customFormat="1">
      <c r="A357" s="39"/>
      <c r="B357" s="40"/>
      <c r="C357" s="41"/>
      <c r="D357" s="249" t="s">
        <v>203</v>
      </c>
      <c r="E357" s="41"/>
      <c r="F357" s="285" t="s">
        <v>409</v>
      </c>
      <c r="G357" s="41"/>
      <c r="H357" s="41"/>
      <c r="I357" s="145"/>
      <c r="J357" s="41"/>
      <c r="K357" s="41"/>
      <c r="L357" s="45"/>
      <c r="M357" s="251"/>
      <c r="N357" s="252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203</v>
      </c>
      <c r="AU357" s="18" t="s">
        <v>88</v>
      </c>
    </row>
    <row r="358" s="2" customFormat="1" ht="21.75" customHeight="1">
      <c r="A358" s="39"/>
      <c r="B358" s="40"/>
      <c r="C358" s="236" t="s">
        <v>440</v>
      </c>
      <c r="D358" s="236" t="s">
        <v>132</v>
      </c>
      <c r="E358" s="237" t="s">
        <v>441</v>
      </c>
      <c r="F358" s="238" t="s">
        <v>442</v>
      </c>
      <c r="G358" s="239" t="s">
        <v>308</v>
      </c>
      <c r="H358" s="307"/>
      <c r="I358" s="241"/>
      <c r="J358" s="242">
        <f>ROUND(I358*H358,2)</f>
        <v>0</v>
      </c>
      <c r="K358" s="238" t="s">
        <v>136</v>
      </c>
      <c r="L358" s="45"/>
      <c r="M358" s="243" t="s">
        <v>1</v>
      </c>
      <c r="N358" s="244" t="s">
        <v>44</v>
      </c>
      <c r="O358" s="92"/>
      <c r="P358" s="245">
        <f>O358*H358</f>
        <v>0</v>
      </c>
      <c r="Q358" s="245">
        <v>0</v>
      </c>
      <c r="R358" s="245">
        <f>Q358*H358</f>
        <v>0</v>
      </c>
      <c r="S358" s="245">
        <v>0</v>
      </c>
      <c r="T358" s="246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7" t="s">
        <v>239</v>
      </c>
      <c r="AT358" s="247" t="s">
        <v>132</v>
      </c>
      <c r="AU358" s="247" t="s">
        <v>88</v>
      </c>
      <c r="AY358" s="18" t="s">
        <v>129</v>
      </c>
      <c r="BE358" s="248">
        <f>IF(N358="základní",J358,0)</f>
        <v>0</v>
      </c>
      <c r="BF358" s="248">
        <f>IF(N358="snížená",J358,0)</f>
        <v>0</v>
      </c>
      <c r="BG358" s="248">
        <f>IF(N358="zákl. přenesená",J358,0)</f>
        <v>0</v>
      </c>
      <c r="BH358" s="248">
        <f>IF(N358="sníž. přenesená",J358,0)</f>
        <v>0</v>
      </c>
      <c r="BI358" s="248">
        <f>IF(N358="nulová",J358,0)</f>
        <v>0</v>
      </c>
      <c r="BJ358" s="18" t="s">
        <v>21</v>
      </c>
      <c r="BK358" s="248">
        <f>ROUND(I358*H358,2)</f>
        <v>0</v>
      </c>
      <c r="BL358" s="18" t="s">
        <v>239</v>
      </c>
      <c r="BM358" s="247" t="s">
        <v>443</v>
      </c>
    </row>
    <row r="359" s="2" customFormat="1">
      <c r="A359" s="39"/>
      <c r="B359" s="40"/>
      <c r="C359" s="41"/>
      <c r="D359" s="249" t="s">
        <v>139</v>
      </c>
      <c r="E359" s="41"/>
      <c r="F359" s="250" t="s">
        <v>444</v>
      </c>
      <c r="G359" s="41"/>
      <c r="H359" s="41"/>
      <c r="I359" s="145"/>
      <c r="J359" s="41"/>
      <c r="K359" s="41"/>
      <c r="L359" s="45"/>
      <c r="M359" s="308"/>
      <c r="N359" s="309"/>
      <c r="O359" s="310"/>
      <c r="P359" s="310"/>
      <c r="Q359" s="310"/>
      <c r="R359" s="310"/>
      <c r="S359" s="310"/>
      <c r="T359" s="311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139</v>
      </c>
      <c r="AU359" s="18" t="s">
        <v>88</v>
      </c>
    </row>
    <row r="360" s="2" customFormat="1" ht="6.96" customHeight="1">
      <c r="A360" s="39"/>
      <c r="B360" s="67"/>
      <c r="C360" s="68"/>
      <c r="D360" s="68"/>
      <c r="E360" s="68"/>
      <c r="F360" s="68"/>
      <c r="G360" s="68"/>
      <c r="H360" s="68"/>
      <c r="I360" s="184"/>
      <c r="J360" s="68"/>
      <c r="K360" s="68"/>
      <c r="L360" s="45"/>
      <c r="M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</row>
  </sheetData>
  <sheetProtection sheet="1" autoFilter="0" formatColumns="0" formatRows="0" objects="1" scenarios="1" spinCount="100000" saltValue="SA8XENyldO9bTcp5+3UKlFb+g2vGJpOOzRaHhRgg9lFeG6wU5A4yHJB4RkPSZONdLFxADrxpoJPw7/Mihmbhcg==" hashValue="4z//lTtF0XIfM1DMcXQ+lo+6XuP16rLOsVP8P/bBC5PVAODf64dWR2wrqN7KvrnWXn0jX6QMxBgWnNBSanukyA==" algorithmName="SHA-512" password="CC35"/>
  <autoFilter ref="C128:K359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hidden="1" s="1" customFormat="1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1"/>
      <c r="AT3" s="18" t="s">
        <v>88</v>
      </c>
    </row>
    <row r="4" hidden="1" s="1" customFormat="1" ht="24.96" customHeight="1">
      <c r="B4" s="21"/>
      <c r="D4" s="141" t="s">
        <v>92</v>
      </c>
      <c r="I4" s="137"/>
      <c r="L4" s="21"/>
      <c r="M4" s="142" t="s">
        <v>10</v>
      </c>
      <c r="AT4" s="18" t="s">
        <v>4</v>
      </c>
    </row>
    <row r="5" hidden="1" s="1" customFormat="1" ht="6.96" customHeight="1">
      <c r="B5" s="21"/>
      <c r="I5" s="137"/>
      <c r="L5" s="21"/>
    </row>
    <row r="6" hidden="1" s="1" customFormat="1" ht="12" customHeight="1">
      <c r="B6" s="21"/>
      <c r="D6" s="143" t="s">
        <v>16</v>
      </c>
      <c r="I6" s="137"/>
      <c r="L6" s="21"/>
    </row>
    <row r="7" hidden="1" s="1" customFormat="1" ht="16.5" customHeight="1">
      <c r="B7" s="21"/>
      <c r="E7" s="144" t="str">
        <f>'Rekapitulace stavby'!K6</f>
        <v xml:space="preserve">Oprava střechy -  ZŠ Jižní – pavilon S3</v>
      </c>
      <c r="F7" s="143"/>
      <c r="G7" s="143"/>
      <c r="H7" s="143"/>
      <c r="I7" s="137"/>
      <c r="L7" s="21"/>
    </row>
    <row r="8" hidden="1" s="2" customFormat="1" ht="12" customHeight="1">
      <c r="A8" s="39"/>
      <c r="B8" s="45"/>
      <c r="C8" s="39"/>
      <c r="D8" s="143" t="s">
        <v>93</v>
      </c>
      <c r="E8" s="39"/>
      <c r="F8" s="39"/>
      <c r="G8" s="39"/>
      <c r="H8" s="39"/>
      <c r="I8" s="145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hidden="1" s="2" customFormat="1" ht="16.5" customHeight="1">
      <c r="A9" s="39"/>
      <c r="B9" s="45"/>
      <c r="C9" s="39"/>
      <c r="D9" s="39"/>
      <c r="E9" s="146" t="s">
        <v>445</v>
      </c>
      <c r="F9" s="39"/>
      <c r="G9" s="39"/>
      <c r="H9" s="39"/>
      <c r="I9" s="145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hidden="1" s="2" customFormat="1">
      <c r="A10" s="39"/>
      <c r="B10" s="45"/>
      <c r="C10" s="39"/>
      <c r="D10" s="39"/>
      <c r="E10" s="39"/>
      <c r="F10" s="39"/>
      <c r="G10" s="39"/>
      <c r="H10" s="39"/>
      <c r="I10" s="145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hidden="1" s="2" customFormat="1" ht="12" customHeight="1">
      <c r="A11" s="39"/>
      <c r="B11" s="45"/>
      <c r="C11" s="39"/>
      <c r="D11" s="143" t="s">
        <v>19</v>
      </c>
      <c r="E11" s="39"/>
      <c r="F11" s="147" t="s">
        <v>1</v>
      </c>
      <c r="G11" s="39"/>
      <c r="H11" s="39"/>
      <c r="I11" s="148" t="s">
        <v>20</v>
      </c>
      <c r="J11" s="147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hidden="1" s="2" customFormat="1" ht="12" customHeight="1">
      <c r="A12" s="39"/>
      <c r="B12" s="45"/>
      <c r="C12" s="39"/>
      <c r="D12" s="143" t="s">
        <v>22</v>
      </c>
      <c r="E12" s="39"/>
      <c r="F12" s="147" t="s">
        <v>23</v>
      </c>
      <c r="G12" s="39"/>
      <c r="H12" s="39"/>
      <c r="I12" s="148" t="s">
        <v>24</v>
      </c>
      <c r="J12" s="149" t="str">
        <f>'Rekapitulace stavby'!AN8</f>
        <v>19. 3. 2020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hidden="1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5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hidden="1" s="2" customFormat="1" ht="12" customHeight="1">
      <c r="A14" s="39"/>
      <c r="B14" s="45"/>
      <c r="C14" s="39"/>
      <c r="D14" s="143" t="s">
        <v>28</v>
      </c>
      <c r="E14" s="39"/>
      <c r="F14" s="39"/>
      <c r="G14" s="39"/>
      <c r="H14" s="39"/>
      <c r="I14" s="148" t="s">
        <v>29</v>
      </c>
      <c r="J14" s="147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hidden="1" s="2" customFormat="1" ht="18" customHeight="1">
      <c r="A15" s="39"/>
      <c r="B15" s="45"/>
      <c r="C15" s="39"/>
      <c r="D15" s="39"/>
      <c r="E15" s="147" t="s">
        <v>95</v>
      </c>
      <c r="F15" s="39"/>
      <c r="G15" s="39"/>
      <c r="H15" s="39"/>
      <c r="I15" s="148" t="s">
        <v>31</v>
      </c>
      <c r="J15" s="147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hidden="1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5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hidden="1" s="2" customFormat="1" ht="12" customHeight="1">
      <c r="A17" s="39"/>
      <c r="B17" s="45"/>
      <c r="C17" s="39"/>
      <c r="D17" s="143" t="s">
        <v>32</v>
      </c>
      <c r="E17" s="39"/>
      <c r="F17" s="39"/>
      <c r="G17" s="39"/>
      <c r="H17" s="39"/>
      <c r="I17" s="148" t="s">
        <v>29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hidden="1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7"/>
      <c r="G18" s="147"/>
      <c r="H18" s="147"/>
      <c r="I18" s="148" t="s">
        <v>31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hidden="1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5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hidden="1" s="2" customFormat="1" ht="12" customHeight="1">
      <c r="A20" s="39"/>
      <c r="B20" s="45"/>
      <c r="C20" s="39"/>
      <c r="D20" s="143" t="s">
        <v>34</v>
      </c>
      <c r="E20" s="39"/>
      <c r="F20" s="39"/>
      <c r="G20" s="39"/>
      <c r="H20" s="39"/>
      <c r="I20" s="148" t="s">
        <v>29</v>
      </c>
      <c r="J20" s="147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hidden="1" s="2" customFormat="1" ht="18" customHeight="1">
      <c r="A21" s="39"/>
      <c r="B21" s="45"/>
      <c r="C21" s="39"/>
      <c r="D21" s="39"/>
      <c r="E21" s="147" t="s">
        <v>35</v>
      </c>
      <c r="F21" s="39"/>
      <c r="G21" s="39"/>
      <c r="H21" s="39"/>
      <c r="I21" s="148" t="s">
        <v>31</v>
      </c>
      <c r="J21" s="147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hidden="1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5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hidden="1" s="2" customFormat="1" ht="12" customHeight="1">
      <c r="A23" s="39"/>
      <c r="B23" s="45"/>
      <c r="C23" s="39"/>
      <c r="D23" s="143" t="s">
        <v>37</v>
      </c>
      <c r="E23" s="39"/>
      <c r="F23" s="39"/>
      <c r="G23" s="39"/>
      <c r="H23" s="39"/>
      <c r="I23" s="148" t="s">
        <v>29</v>
      </c>
      <c r="J23" s="147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hidden="1" s="2" customFormat="1" ht="18" customHeight="1">
      <c r="A24" s="39"/>
      <c r="B24" s="45"/>
      <c r="C24" s="39"/>
      <c r="D24" s="39"/>
      <c r="E24" s="147" t="str">
        <f>IF('Rekapitulace stavby'!E20="","",'Rekapitulace stavby'!E20)</f>
        <v xml:space="preserve"> </v>
      </c>
      <c r="F24" s="39"/>
      <c r="G24" s="39"/>
      <c r="H24" s="39"/>
      <c r="I24" s="148" t="s">
        <v>31</v>
      </c>
      <c r="J24" s="147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hidden="1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5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hidden="1" s="2" customFormat="1" ht="12" customHeight="1">
      <c r="A26" s="39"/>
      <c r="B26" s="45"/>
      <c r="C26" s="39"/>
      <c r="D26" s="143" t="s">
        <v>38</v>
      </c>
      <c r="E26" s="39"/>
      <c r="F26" s="39"/>
      <c r="G26" s="39"/>
      <c r="H26" s="39"/>
      <c r="I26" s="145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hidden="1" s="8" customFormat="1" ht="16.5" customHeight="1">
      <c r="A27" s="150"/>
      <c r="B27" s="151"/>
      <c r="C27" s="150"/>
      <c r="D27" s="150"/>
      <c r="E27" s="152" t="s">
        <v>1</v>
      </c>
      <c r="F27" s="152"/>
      <c r="G27" s="152"/>
      <c r="H27" s="152"/>
      <c r="I27" s="153"/>
      <c r="J27" s="150"/>
      <c r="K27" s="150"/>
      <c r="L27" s="154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hidden="1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5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hidden="1" s="2" customFormat="1" ht="6.96" customHeight="1">
      <c r="A29" s="39"/>
      <c r="B29" s="45"/>
      <c r="C29" s="39"/>
      <c r="D29" s="155"/>
      <c r="E29" s="155"/>
      <c r="F29" s="155"/>
      <c r="G29" s="155"/>
      <c r="H29" s="155"/>
      <c r="I29" s="156"/>
      <c r="J29" s="155"/>
      <c r="K29" s="155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hidden="1" s="2" customFormat="1" ht="25.44" customHeight="1">
      <c r="A30" s="39"/>
      <c r="B30" s="45"/>
      <c r="C30" s="39"/>
      <c r="D30" s="157" t="s">
        <v>39</v>
      </c>
      <c r="E30" s="39"/>
      <c r="F30" s="39"/>
      <c r="G30" s="39"/>
      <c r="H30" s="39"/>
      <c r="I30" s="145"/>
      <c r="J30" s="158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hidden="1" s="2" customFormat="1" ht="6.96" customHeight="1">
      <c r="A31" s="39"/>
      <c r="B31" s="45"/>
      <c r="C31" s="39"/>
      <c r="D31" s="155"/>
      <c r="E31" s="155"/>
      <c r="F31" s="155"/>
      <c r="G31" s="155"/>
      <c r="H31" s="155"/>
      <c r="I31" s="156"/>
      <c r="J31" s="155"/>
      <c r="K31" s="155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hidden="1" s="2" customFormat="1" ht="14.4" customHeight="1">
      <c r="A32" s="39"/>
      <c r="B32" s="45"/>
      <c r="C32" s="39"/>
      <c r="D32" s="39"/>
      <c r="E32" s="39"/>
      <c r="F32" s="159" t="s">
        <v>41</v>
      </c>
      <c r="G32" s="39"/>
      <c r="H32" s="39"/>
      <c r="I32" s="160" t="s">
        <v>40</v>
      </c>
      <c r="J32" s="159" t="s">
        <v>42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161" t="s">
        <v>43</v>
      </c>
      <c r="E33" s="143" t="s">
        <v>44</v>
      </c>
      <c r="F33" s="162">
        <f>ROUND((SUM(BE122:BE147)),  2)</f>
        <v>0</v>
      </c>
      <c r="G33" s="39"/>
      <c r="H33" s="39"/>
      <c r="I33" s="163">
        <v>0.20999999999999999</v>
      </c>
      <c r="J33" s="162">
        <f>ROUND(((SUM(BE122:BE147))*I33),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43" t="s">
        <v>45</v>
      </c>
      <c r="F34" s="162">
        <f>ROUND((SUM(BF122:BF147)),  2)</f>
        <v>0</v>
      </c>
      <c r="G34" s="39"/>
      <c r="H34" s="39"/>
      <c r="I34" s="163">
        <v>0.14999999999999999</v>
      </c>
      <c r="J34" s="162">
        <f>ROUND(((SUM(BF122:BF147))*I34),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3" t="s">
        <v>46</v>
      </c>
      <c r="F35" s="162">
        <f>ROUND((SUM(BG122:BG147)),  2)</f>
        <v>0</v>
      </c>
      <c r="G35" s="39"/>
      <c r="H35" s="39"/>
      <c r="I35" s="163">
        <v>0.20999999999999999</v>
      </c>
      <c r="J35" s="162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3" t="s">
        <v>47</v>
      </c>
      <c r="F36" s="162">
        <f>ROUND((SUM(BH122:BH147)),  2)</f>
        <v>0</v>
      </c>
      <c r="G36" s="39"/>
      <c r="H36" s="39"/>
      <c r="I36" s="163">
        <v>0.14999999999999999</v>
      </c>
      <c r="J36" s="162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3" t="s">
        <v>48</v>
      </c>
      <c r="F37" s="162">
        <f>ROUND((SUM(BI122:BI147)),  2)</f>
        <v>0</v>
      </c>
      <c r="G37" s="39"/>
      <c r="H37" s="39"/>
      <c r="I37" s="163">
        <v>0</v>
      </c>
      <c r="J37" s="162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5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25.44" customHeight="1">
      <c r="A39" s="39"/>
      <c r="B39" s="45"/>
      <c r="C39" s="164"/>
      <c r="D39" s="165" t="s">
        <v>49</v>
      </c>
      <c r="E39" s="166"/>
      <c r="F39" s="166"/>
      <c r="G39" s="167" t="s">
        <v>50</v>
      </c>
      <c r="H39" s="168" t="s">
        <v>51</v>
      </c>
      <c r="I39" s="169"/>
      <c r="J39" s="170">
        <f>SUM(J30:J37)</f>
        <v>0</v>
      </c>
      <c r="K39" s="171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145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1" customFormat="1" ht="14.4" customHeight="1">
      <c r="B41" s="21"/>
      <c r="I41" s="137"/>
      <c r="L41" s="21"/>
    </row>
    <row r="42" hidden="1" s="1" customFormat="1" ht="14.4" customHeight="1">
      <c r="B42" s="21"/>
      <c r="I42" s="137"/>
      <c r="L42" s="21"/>
    </row>
    <row r="43" hidden="1" s="1" customFormat="1" ht="14.4" customHeight="1">
      <c r="B43" s="21"/>
      <c r="I43" s="137"/>
      <c r="L43" s="21"/>
    </row>
    <row r="44" hidden="1" s="1" customFormat="1" ht="14.4" customHeight="1">
      <c r="B44" s="21"/>
      <c r="I44" s="137"/>
      <c r="L44" s="21"/>
    </row>
    <row r="45" hidden="1" s="1" customFormat="1" ht="14.4" customHeight="1">
      <c r="B45" s="21"/>
      <c r="I45" s="137"/>
      <c r="L45" s="21"/>
    </row>
    <row r="46" hidden="1" s="1" customFormat="1" ht="14.4" customHeight="1">
      <c r="B46" s="21"/>
      <c r="I46" s="137"/>
      <c r="L46" s="21"/>
    </row>
    <row r="47" hidden="1" s="1" customFormat="1" ht="14.4" customHeight="1">
      <c r="B47" s="21"/>
      <c r="I47" s="137"/>
      <c r="L47" s="21"/>
    </row>
    <row r="48" hidden="1" s="1" customFormat="1" ht="14.4" customHeight="1">
      <c r="B48" s="21"/>
      <c r="I48" s="137"/>
      <c r="L48" s="21"/>
    </row>
    <row r="49" hidden="1" s="1" customFormat="1" ht="14.4" customHeight="1">
      <c r="B49" s="21"/>
      <c r="I49" s="137"/>
      <c r="L49" s="21"/>
    </row>
    <row r="50" hidden="1" s="2" customFormat="1" ht="14.4" customHeight="1">
      <c r="B50" s="64"/>
      <c r="D50" s="172" t="s">
        <v>52</v>
      </c>
      <c r="E50" s="173"/>
      <c r="F50" s="173"/>
      <c r="G50" s="172" t="s">
        <v>53</v>
      </c>
      <c r="H50" s="173"/>
      <c r="I50" s="174"/>
      <c r="J50" s="173"/>
      <c r="K50" s="173"/>
      <c r="L50" s="64"/>
    </row>
    <row r="51" hidden="1">
      <c r="B51" s="21"/>
      <c r="L51" s="21"/>
    </row>
    <row r="52" hidden="1">
      <c r="B52" s="21"/>
      <c r="L52" s="21"/>
    </row>
    <row r="53" hidden="1">
      <c r="B53" s="21"/>
      <c r="L53" s="21"/>
    </row>
    <row r="54" hidden="1">
      <c r="B54" s="21"/>
      <c r="L54" s="21"/>
    </row>
    <row r="55" hidden="1">
      <c r="B55" s="21"/>
      <c r="L55" s="21"/>
    </row>
    <row r="56" hidden="1">
      <c r="B56" s="21"/>
      <c r="L56" s="21"/>
    </row>
    <row r="57" hidden="1">
      <c r="B57" s="21"/>
      <c r="L57" s="21"/>
    </row>
    <row r="58" hidden="1">
      <c r="B58" s="21"/>
      <c r="L58" s="21"/>
    </row>
    <row r="59" hidden="1">
      <c r="B59" s="21"/>
      <c r="L59" s="21"/>
    </row>
    <row r="60" hidden="1">
      <c r="B60" s="21"/>
      <c r="L60" s="21"/>
    </row>
    <row r="61" hidden="1" s="2" customFormat="1">
      <c r="A61" s="39"/>
      <c r="B61" s="45"/>
      <c r="C61" s="39"/>
      <c r="D61" s="175" t="s">
        <v>54</v>
      </c>
      <c r="E61" s="176"/>
      <c r="F61" s="177" t="s">
        <v>55</v>
      </c>
      <c r="G61" s="175" t="s">
        <v>54</v>
      </c>
      <c r="H61" s="176"/>
      <c r="I61" s="178"/>
      <c r="J61" s="179" t="s">
        <v>55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>
      <c r="B62" s="21"/>
      <c r="L62" s="21"/>
    </row>
    <row r="63" hidden="1">
      <c r="B63" s="21"/>
      <c r="L63" s="21"/>
    </row>
    <row r="64" hidden="1">
      <c r="B64" s="21"/>
      <c r="L64" s="21"/>
    </row>
    <row r="65" hidden="1" s="2" customFormat="1">
      <c r="A65" s="39"/>
      <c r="B65" s="45"/>
      <c r="C65" s="39"/>
      <c r="D65" s="172" t="s">
        <v>56</v>
      </c>
      <c r="E65" s="180"/>
      <c r="F65" s="180"/>
      <c r="G65" s="172" t="s">
        <v>57</v>
      </c>
      <c r="H65" s="180"/>
      <c r="I65" s="181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>
      <c r="B66" s="21"/>
      <c r="L66" s="21"/>
    </row>
    <row r="67" hidden="1">
      <c r="B67" s="21"/>
      <c r="L67" s="21"/>
    </row>
    <row r="68" hidden="1">
      <c r="B68" s="21"/>
      <c r="L68" s="21"/>
    </row>
    <row r="69" hidden="1">
      <c r="B69" s="21"/>
      <c r="L69" s="21"/>
    </row>
    <row r="70" hidden="1">
      <c r="B70" s="21"/>
      <c r="L70" s="21"/>
    </row>
    <row r="71" hidden="1">
      <c r="B71" s="21"/>
      <c r="L71" s="21"/>
    </row>
    <row r="72" hidden="1">
      <c r="B72" s="21"/>
      <c r="L72" s="21"/>
    </row>
    <row r="73" hidden="1">
      <c r="B73" s="21"/>
      <c r="L73" s="21"/>
    </row>
    <row r="74" hidden="1">
      <c r="B74" s="21"/>
      <c r="L74" s="21"/>
    </row>
    <row r="75" hidden="1">
      <c r="B75" s="21"/>
      <c r="L75" s="21"/>
    </row>
    <row r="76" hidden="1" s="2" customFormat="1">
      <c r="A76" s="39"/>
      <c r="B76" s="45"/>
      <c r="C76" s="39"/>
      <c r="D76" s="175" t="s">
        <v>54</v>
      </c>
      <c r="E76" s="176"/>
      <c r="F76" s="177" t="s">
        <v>55</v>
      </c>
      <c r="G76" s="175" t="s">
        <v>54</v>
      </c>
      <c r="H76" s="176"/>
      <c r="I76" s="178"/>
      <c r="J76" s="179" t="s">
        <v>55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hidden="1" s="2" customFormat="1" ht="14.4" customHeight="1">
      <c r="A77" s="39"/>
      <c r="B77" s="182"/>
      <c r="C77" s="183"/>
      <c r="D77" s="183"/>
      <c r="E77" s="183"/>
      <c r="F77" s="183"/>
      <c r="G77" s="183"/>
      <c r="H77" s="183"/>
      <c r="I77" s="184"/>
      <c r="J77" s="183"/>
      <c r="K77" s="18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hidden="1"/>
    <row r="79" hidden="1"/>
    <row r="80" hidden="1"/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7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96</v>
      </c>
      <c r="D82" s="41"/>
      <c r="E82" s="41"/>
      <c r="F82" s="41"/>
      <c r="G82" s="41"/>
      <c r="H82" s="41"/>
      <c r="I82" s="145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5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5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8" t="str">
        <f>E7</f>
        <v xml:space="preserve">Oprava střechy -  ZŠ Jižní – pavilon S3</v>
      </c>
      <c r="F85" s="33"/>
      <c r="G85" s="33"/>
      <c r="H85" s="33"/>
      <c r="I85" s="145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93</v>
      </c>
      <c r="D86" s="41"/>
      <c r="E86" s="41"/>
      <c r="F86" s="41"/>
      <c r="G86" s="41"/>
      <c r="H86" s="41"/>
      <c r="I86" s="145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200306-2 - VRN</v>
      </c>
      <c r="F87" s="41"/>
      <c r="G87" s="41"/>
      <c r="H87" s="41"/>
      <c r="I87" s="145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5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22</v>
      </c>
      <c r="D89" s="41"/>
      <c r="E89" s="41"/>
      <c r="F89" s="28" t="str">
        <f>F12</f>
        <v>Česká Lípa</v>
      </c>
      <c r="G89" s="41"/>
      <c r="H89" s="41"/>
      <c r="I89" s="148" t="s">
        <v>24</v>
      </c>
      <c r="J89" s="80" t="str">
        <f>IF(J12="","",J12)</f>
        <v>19. 3. 2020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145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28</v>
      </c>
      <c r="D91" s="41"/>
      <c r="E91" s="41"/>
      <c r="F91" s="28" t="str">
        <f>E15</f>
        <v>Město Česká Lípa</v>
      </c>
      <c r="G91" s="41"/>
      <c r="H91" s="41"/>
      <c r="I91" s="148" t="s">
        <v>34</v>
      </c>
      <c r="J91" s="37" t="str">
        <f>E21</f>
        <v>Petr Kubiš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32</v>
      </c>
      <c r="D92" s="41"/>
      <c r="E92" s="41"/>
      <c r="F92" s="28" t="str">
        <f>IF(E18="","",E18)</f>
        <v>Vyplň údaj</v>
      </c>
      <c r="G92" s="41"/>
      <c r="H92" s="41"/>
      <c r="I92" s="148" t="s">
        <v>37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5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9" t="s">
        <v>97</v>
      </c>
      <c r="D94" s="190"/>
      <c r="E94" s="190"/>
      <c r="F94" s="190"/>
      <c r="G94" s="190"/>
      <c r="H94" s="190"/>
      <c r="I94" s="191"/>
      <c r="J94" s="192" t="s">
        <v>98</v>
      </c>
      <c r="K94" s="190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145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3" t="s">
        <v>99</v>
      </c>
      <c r="D96" s="41"/>
      <c r="E96" s="41"/>
      <c r="F96" s="41"/>
      <c r="G96" s="41"/>
      <c r="H96" s="41"/>
      <c r="I96" s="145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100</v>
      </c>
    </row>
    <row r="97" s="9" customFormat="1" ht="24.96" customHeight="1">
      <c r="A97" s="9"/>
      <c r="B97" s="194"/>
      <c r="C97" s="195"/>
      <c r="D97" s="196" t="s">
        <v>446</v>
      </c>
      <c r="E97" s="197"/>
      <c r="F97" s="197"/>
      <c r="G97" s="197"/>
      <c r="H97" s="197"/>
      <c r="I97" s="198"/>
      <c r="J97" s="199">
        <f>J123</f>
        <v>0</v>
      </c>
      <c r="K97" s="195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202"/>
      <c r="D98" s="203" t="s">
        <v>447</v>
      </c>
      <c r="E98" s="204"/>
      <c r="F98" s="204"/>
      <c r="G98" s="204"/>
      <c r="H98" s="204"/>
      <c r="I98" s="205"/>
      <c r="J98" s="206">
        <f>J124</f>
        <v>0</v>
      </c>
      <c r="K98" s="202"/>
      <c r="L98" s="20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202"/>
      <c r="D99" s="203" t="s">
        <v>448</v>
      </c>
      <c r="E99" s="204"/>
      <c r="F99" s="204"/>
      <c r="G99" s="204"/>
      <c r="H99" s="204"/>
      <c r="I99" s="205"/>
      <c r="J99" s="206">
        <f>J127</f>
        <v>0</v>
      </c>
      <c r="K99" s="202"/>
      <c r="L99" s="20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202"/>
      <c r="D100" s="203" t="s">
        <v>449</v>
      </c>
      <c r="E100" s="204"/>
      <c r="F100" s="204"/>
      <c r="G100" s="204"/>
      <c r="H100" s="204"/>
      <c r="I100" s="205"/>
      <c r="J100" s="206">
        <f>J131</f>
        <v>0</v>
      </c>
      <c r="K100" s="202"/>
      <c r="L100" s="20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202"/>
      <c r="D101" s="203" t="s">
        <v>450</v>
      </c>
      <c r="E101" s="204"/>
      <c r="F101" s="204"/>
      <c r="G101" s="204"/>
      <c r="H101" s="204"/>
      <c r="I101" s="205"/>
      <c r="J101" s="206">
        <f>J140</f>
        <v>0</v>
      </c>
      <c r="K101" s="202"/>
      <c r="L101" s="20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202"/>
      <c r="D102" s="203" t="s">
        <v>451</v>
      </c>
      <c r="E102" s="204"/>
      <c r="F102" s="204"/>
      <c r="G102" s="204"/>
      <c r="H102" s="204"/>
      <c r="I102" s="205"/>
      <c r="J102" s="206">
        <f>J143</f>
        <v>0</v>
      </c>
      <c r="K102" s="202"/>
      <c r="L102" s="20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145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184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187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114</v>
      </c>
      <c r="D109" s="41"/>
      <c r="E109" s="41"/>
      <c r="F109" s="41"/>
      <c r="G109" s="41"/>
      <c r="H109" s="41"/>
      <c r="I109" s="145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145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145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8" t="str">
        <f>E7</f>
        <v xml:space="preserve">Oprava střechy -  ZŠ Jižní – pavilon S3</v>
      </c>
      <c r="F112" s="33"/>
      <c r="G112" s="33"/>
      <c r="H112" s="33"/>
      <c r="I112" s="145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93</v>
      </c>
      <c r="D113" s="41"/>
      <c r="E113" s="41"/>
      <c r="F113" s="41"/>
      <c r="G113" s="41"/>
      <c r="H113" s="41"/>
      <c r="I113" s="145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200306-2 - VRN</v>
      </c>
      <c r="F114" s="41"/>
      <c r="G114" s="41"/>
      <c r="H114" s="41"/>
      <c r="I114" s="145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145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22</v>
      </c>
      <c r="D116" s="41"/>
      <c r="E116" s="41"/>
      <c r="F116" s="28" t="str">
        <f>F12</f>
        <v>Česká Lípa</v>
      </c>
      <c r="G116" s="41"/>
      <c r="H116" s="41"/>
      <c r="I116" s="148" t="s">
        <v>24</v>
      </c>
      <c r="J116" s="80" t="str">
        <f>IF(J12="","",J12)</f>
        <v>19. 3. 2020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145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E15</f>
        <v>Město Česká Lípa</v>
      </c>
      <c r="G118" s="41"/>
      <c r="H118" s="41"/>
      <c r="I118" s="148" t="s">
        <v>34</v>
      </c>
      <c r="J118" s="37" t="str">
        <f>E21</f>
        <v>Petr Kubiš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32</v>
      </c>
      <c r="D119" s="41"/>
      <c r="E119" s="41"/>
      <c r="F119" s="28" t="str">
        <f>IF(E18="","",E18)</f>
        <v>Vyplň údaj</v>
      </c>
      <c r="G119" s="41"/>
      <c r="H119" s="41"/>
      <c r="I119" s="148" t="s">
        <v>37</v>
      </c>
      <c r="J119" s="37" t="str">
        <f>E24</f>
        <v xml:space="preserve"> 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145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8"/>
      <c r="B121" s="209"/>
      <c r="C121" s="210" t="s">
        <v>115</v>
      </c>
      <c r="D121" s="211" t="s">
        <v>64</v>
      </c>
      <c r="E121" s="211" t="s">
        <v>60</v>
      </c>
      <c r="F121" s="211" t="s">
        <v>61</v>
      </c>
      <c r="G121" s="211" t="s">
        <v>116</v>
      </c>
      <c r="H121" s="211" t="s">
        <v>117</v>
      </c>
      <c r="I121" s="212" t="s">
        <v>118</v>
      </c>
      <c r="J121" s="211" t="s">
        <v>98</v>
      </c>
      <c r="K121" s="213" t="s">
        <v>119</v>
      </c>
      <c r="L121" s="214"/>
      <c r="M121" s="101" t="s">
        <v>1</v>
      </c>
      <c r="N121" s="102" t="s">
        <v>43</v>
      </c>
      <c r="O121" s="102" t="s">
        <v>120</v>
      </c>
      <c r="P121" s="102" t="s">
        <v>121</v>
      </c>
      <c r="Q121" s="102" t="s">
        <v>122</v>
      </c>
      <c r="R121" s="102" t="s">
        <v>123</v>
      </c>
      <c r="S121" s="102" t="s">
        <v>124</v>
      </c>
      <c r="T121" s="103" t="s">
        <v>125</v>
      </c>
      <c r="U121" s="208"/>
      <c r="V121" s="208"/>
      <c r="W121" s="208"/>
      <c r="X121" s="208"/>
      <c r="Y121" s="208"/>
      <c r="Z121" s="208"/>
      <c r="AA121" s="208"/>
      <c r="AB121" s="208"/>
      <c r="AC121" s="208"/>
      <c r="AD121" s="208"/>
      <c r="AE121" s="208"/>
    </row>
    <row r="122" s="2" customFormat="1" ht="22.8" customHeight="1">
      <c r="A122" s="39"/>
      <c r="B122" s="40"/>
      <c r="C122" s="108" t="s">
        <v>126</v>
      </c>
      <c r="D122" s="41"/>
      <c r="E122" s="41"/>
      <c r="F122" s="41"/>
      <c r="G122" s="41"/>
      <c r="H122" s="41"/>
      <c r="I122" s="145"/>
      <c r="J122" s="215">
        <f>BK122</f>
        <v>0</v>
      </c>
      <c r="K122" s="41"/>
      <c r="L122" s="45"/>
      <c r="M122" s="104"/>
      <c r="N122" s="216"/>
      <c r="O122" s="105"/>
      <c r="P122" s="217">
        <f>P123</f>
        <v>0</v>
      </c>
      <c r="Q122" s="105"/>
      <c r="R122" s="217">
        <f>R123</f>
        <v>0</v>
      </c>
      <c r="S122" s="105"/>
      <c r="T122" s="218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78</v>
      </c>
      <c r="AU122" s="18" t="s">
        <v>100</v>
      </c>
      <c r="BK122" s="219">
        <f>BK123</f>
        <v>0</v>
      </c>
    </row>
    <row r="123" s="12" customFormat="1" ht="25.92" customHeight="1">
      <c r="A123" s="12"/>
      <c r="B123" s="220"/>
      <c r="C123" s="221"/>
      <c r="D123" s="222" t="s">
        <v>78</v>
      </c>
      <c r="E123" s="223" t="s">
        <v>90</v>
      </c>
      <c r="F123" s="223" t="s">
        <v>452</v>
      </c>
      <c r="G123" s="221"/>
      <c r="H123" s="221"/>
      <c r="I123" s="224"/>
      <c r="J123" s="225">
        <f>BK123</f>
        <v>0</v>
      </c>
      <c r="K123" s="221"/>
      <c r="L123" s="226"/>
      <c r="M123" s="227"/>
      <c r="N123" s="228"/>
      <c r="O123" s="228"/>
      <c r="P123" s="229">
        <f>P124+P127+P131+P140+P143</f>
        <v>0</v>
      </c>
      <c r="Q123" s="228"/>
      <c r="R123" s="229">
        <f>R124+R127+R131+R140+R143</f>
        <v>0</v>
      </c>
      <c r="S123" s="228"/>
      <c r="T123" s="230">
        <f>T124+T127+T131+T140+T143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1" t="s">
        <v>170</v>
      </c>
      <c r="AT123" s="232" t="s">
        <v>78</v>
      </c>
      <c r="AU123" s="232" t="s">
        <v>79</v>
      </c>
      <c r="AY123" s="231" t="s">
        <v>129</v>
      </c>
      <c r="BK123" s="233">
        <f>BK124+BK127+BK131+BK140+BK143</f>
        <v>0</v>
      </c>
    </row>
    <row r="124" s="12" customFormat="1" ht="22.8" customHeight="1">
      <c r="A124" s="12"/>
      <c r="B124" s="220"/>
      <c r="C124" s="221"/>
      <c r="D124" s="222" t="s">
        <v>78</v>
      </c>
      <c r="E124" s="234" t="s">
        <v>453</v>
      </c>
      <c r="F124" s="234" t="s">
        <v>454</v>
      </c>
      <c r="G124" s="221"/>
      <c r="H124" s="221"/>
      <c r="I124" s="224"/>
      <c r="J124" s="235">
        <f>BK124</f>
        <v>0</v>
      </c>
      <c r="K124" s="221"/>
      <c r="L124" s="226"/>
      <c r="M124" s="227"/>
      <c r="N124" s="228"/>
      <c r="O124" s="228"/>
      <c r="P124" s="229">
        <f>SUM(P125:P126)</f>
        <v>0</v>
      </c>
      <c r="Q124" s="228"/>
      <c r="R124" s="229">
        <f>SUM(R125:R126)</f>
        <v>0</v>
      </c>
      <c r="S124" s="228"/>
      <c r="T124" s="23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1" t="s">
        <v>170</v>
      </c>
      <c r="AT124" s="232" t="s">
        <v>78</v>
      </c>
      <c r="AU124" s="232" t="s">
        <v>21</v>
      </c>
      <c r="AY124" s="231" t="s">
        <v>129</v>
      </c>
      <c r="BK124" s="233">
        <f>SUM(BK125:BK126)</f>
        <v>0</v>
      </c>
    </row>
    <row r="125" s="2" customFormat="1" ht="21.75" customHeight="1">
      <c r="A125" s="39"/>
      <c r="B125" s="40"/>
      <c r="C125" s="236" t="s">
        <v>21</v>
      </c>
      <c r="D125" s="236" t="s">
        <v>132</v>
      </c>
      <c r="E125" s="237" t="s">
        <v>455</v>
      </c>
      <c r="F125" s="238" t="s">
        <v>456</v>
      </c>
      <c r="G125" s="239" t="s">
        <v>189</v>
      </c>
      <c r="H125" s="240">
        <v>1</v>
      </c>
      <c r="I125" s="241"/>
      <c r="J125" s="242">
        <f>ROUND(I125*H125,2)</f>
        <v>0</v>
      </c>
      <c r="K125" s="238" t="s">
        <v>136</v>
      </c>
      <c r="L125" s="45"/>
      <c r="M125" s="243" t="s">
        <v>1</v>
      </c>
      <c r="N125" s="244" t="s">
        <v>44</v>
      </c>
      <c r="O125" s="92"/>
      <c r="P125" s="245">
        <f>O125*H125</f>
        <v>0</v>
      </c>
      <c r="Q125" s="245">
        <v>0</v>
      </c>
      <c r="R125" s="245">
        <f>Q125*H125</f>
        <v>0</v>
      </c>
      <c r="S125" s="245">
        <v>0</v>
      </c>
      <c r="T125" s="24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7" t="s">
        <v>457</v>
      </c>
      <c r="AT125" s="247" t="s">
        <v>132</v>
      </c>
      <c r="AU125" s="247" t="s">
        <v>88</v>
      </c>
      <c r="AY125" s="18" t="s">
        <v>129</v>
      </c>
      <c r="BE125" s="248">
        <f>IF(N125="základní",J125,0)</f>
        <v>0</v>
      </c>
      <c r="BF125" s="248">
        <f>IF(N125="snížená",J125,0)</f>
        <v>0</v>
      </c>
      <c r="BG125" s="248">
        <f>IF(N125="zákl. přenesená",J125,0)</f>
        <v>0</v>
      </c>
      <c r="BH125" s="248">
        <f>IF(N125="sníž. přenesená",J125,0)</f>
        <v>0</v>
      </c>
      <c r="BI125" s="248">
        <f>IF(N125="nulová",J125,0)</f>
        <v>0</v>
      </c>
      <c r="BJ125" s="18" t="s">
        <v>21</v>
      </c>
      <c r="BK125" s="248">
        <f>ROUND(I125*H125,2)</f>
        <v>0</v>
      </c>
      <c r="BL125" s="18" t="s">
        <v>457</v>
      </c>
      <c r="BM125" s="247" t="s">
        <v>458</v>
      </c>
    </row>
    <row r="126" s="2" customFormat="1">
      <c r="A126" s="39"/>
      <c r="B126" s="40"/>
      <c r="C126" s="41"/>
      <c r="D126" s="249" t="s">
        <v>139</v>
      </c>
      <c r="E126" s="41"/>
      <c r="F126" s="250" t="s">
        <v>459</v>
      </c>
      <c r="G126" s="41"/>
      <c r="H126" s="41"/>
      <c r="I126" s="145"/>
      <c r="J126" s="41"/>
      <c r="K126" s="41"/>
      <c r="L126" s="45"/>
      <c r="M126" s="251"/>
      <c r="N126" s="252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139</v>
      </c>
      <c r="AU126" s="18" t="s">
        <v>88</v>
      </c>
    </row>
    <row r="127" s="12" customFormat="1" ht="22.8" customHeight="1">
      <c r="A127" s="12"/>
      <c r="B127" s="220"/>
      <c r="C127" s="221"/>
      <c r="D127" s="222" t="s">
        <v>78</v>
      </c>
      <c r="E127" s="234" t="s">
        <v>460</v>
      </c>
      <c r="F127" s="234" t="s">
        <v>461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SUM(P128:P130)</f>
        <v>0</v>
      </c>
      <c r="Q127" s="228"/>
      <c r="R127" s="229">
        <f>SUM(R128:R130)</f>
        <v>0</v>
      </c>
      <c r="S127" s="228"/>
      <c r="T127" s="230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170</v>
      </c>
      <c r="AT127" s="232" t="s">
        <v>78</v>
      </c>
      <c r="AU127" s="232" t="s">
        <v>21</v>
      </c>
      <c r="AY127" s="231" t="s">
        <v>129</v>
      </c>
      <c r="BK127" s="233">
        <f>SUM(BK128:BK130)</f>
        <v>0</v>
      </c>
    </row>
    <row r="128" s="2" customFormat="1" ht="16.5" customHeight="1">
      <c r="A128" s="39"/>
      <c r="B128" s="40"/>
      <c r="C128" s="236" t="s">
        <v>88</v>
      </c>
      <c r="D128" s="236" t="s">
        <v>132</v>
      </c>
      <c r="E128" s="237" t="s">
        <v>462</v>
      </c>
      <c r="F128" s="238" t="s">
        <v>463</v>
      </c>
      <c r="G128" s="239" t="s">
        <v>464</v>
      </c>
      <c r="H128" s="240">
        <v>1</v>
      </c>
      <c r="I128" s="241"/>
      <c r="J128" s="242">
        <f>ROUND(I128*H128,2)</f>
        <v>0</v>
      </c>
      <c r="K128" s="238" t="s">
        <v>136</v>
      </c>
      <c r="L128" s="45"/>
      <c r="M128" s="243" t="s">
        <v>1</v>
      </c>
      <c r="N128" s="244" t="s">
        <v>44</v>
      </c>
      <c r="O128" s="92"/>
      <c r="P128" s="245">
        <f>O128*H128</f>
        <v>0</v>
      </c>
      <c r="Q128" s="245">
        <v>0</v>
      </c>
      <c r="R128" s="245">
        <f>Q128*H128</f>
        <v>0</v>
      </c>
      <c r="S128" s="245">
        <v>0</v>
      </c>
      <c r="T128" s="24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7" t="s">
        <v>457</v>
      </c>
      <c r="AT128" s="247" t="s">
        <v>132</v>
      </c>
      <c r="AU128" s="247" t="s">
        <v>88</v>
      </c>
      <c r="AY128" s="18" t="s">
        <v>129</v>
      </c>
      <c r="BE128" s="248">
        <f>IF(N128="základní",J128,0)</f>
        <v>0</v>
      </c>
      <c r="BF128" s="248">
        <f>IF(N128="snížená",J128,0)</f>
        <v>0</v>
      </c>
      <c r="BG128" s="248">
        <f>IF(N128="zákl. přenesená",J128,0)</f>
        <v>0</v>
      </c>
      <c r="BH128" s="248">
        <f>IF(N128="sníž. přenesená",J128,0)</f>
        <v>0</v>
      </c>
      <c r="BI128" s="248">
        <f>IF(N128="nulová",J128,0)</f>
        <v>0</v>
      </c>
      <c r="BJ128" s="18" t="s">
        <v>21</v>
      </c>
      <c r="BK128" s="248">
        <f>ROUND(I128*H128,2)</f>
        <v>0</v>
      </c>
      <c r="BL128" s="18" t="s">
        <v>457</v>
      </c>
      <c r="BM128" s="247" t="s">
        <v>465</v>
      </c>
    </row>
    <row r="129" s="2" customFormat="1">
      <c r="A129" s="39"/>
      <c r="B129" s="40"/>
      <c r="C129" s="41"/>
      <c r="D129" s="249" t="s">
        <v>139</v>
      </c>
      <c r="E129" s="41"/>
      <c r="F129" s="250" t="s">
        <v>466</v>
      </c>
      <c r="G129" s="41"/>
      <c r="H129" s="41"/>
      <c r="I129" s="145"/>
      <c r="J129" s="41"/>
      <c r="K129" s="41"/>
      <c r="L129" s="45"/>
      <c r="M129" s="251"/>
      <c r="N129" s="252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139</v>
      </c>
      <c r="AU129" s="18" t="s">
        <v>88</v>
      </c>
    </row>
    <row r="130" s="2" customFormat="1">
      <c r="A130" s="39"/>
      <c r="B130" s="40"/>
      <c r="C130" s="41"/>
      <c r="D130" s="249" t="s">
        <v>203</v>
      </c>
      <c r="E130" s="41"/>
      <c r="F130" s="285" t="s">
        <v>467</v>
      </c>
      <c r="G130" s="41"/>
      <c r="H130" s="41"/>
      <c r="I130" s="145"/>
      <c r="J130" s="41"/>
      <c r="K130" s="41"/>
      <c r="L130" s="45"/>
      <c r="M130" s="251"/>
      <c r="N130" s="252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203</v>
      </c>
      <c r="AU130" s="18" t="s">
        <v>88</v>
      </c>
    </row>
    <row r="131" s="12" customFormat="1" ht="22.8" customHeight="1">
      <c r="A131" s="12"/>
      <c r="B131" s="220"/>
      <c r="C131" s="221"/>
      <c r="D131" s="222" t="s">
        <v>78</v>
      </c>
      <c r="E131" s="234" t="s">
        <v>468</v>
      </c>
      <c r="F131" s="234" t="s">
        <v>469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SUM(P132:P139)</f>
        <v>0</v>
      </c>
      <c r="Q131" s="228"/>
      <c r="R131" s="229">
        <f>SUM(R132:R139)</f>
        <v>0</v>
      </c>
      <c r="S131" s="228"/>
      <c r="T131" s="230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170</v>
      </c>
      <c r="AT131" s="232" t="s">
        <v>78</v>
      </c>
      <c r="AU131" s="232" t="s">
        <v>21</v>
      </c>
      <c r="AY131" s="231" t="s">
        <v>129</v>
      </c>
      <c r="BK131" s="233">
        <f>SUM(BK132:BK139)</f>
        <v>0</v>
      </c>
    </row>
    <row r="132" s="2" customFormat="1" ht="21.75" customHeight="1">
      <c r="A132" s="39"/>
      <c r="B132" s="40"/>
      <c r="C132" s="236" t="s">
        <v>130</v>
      </c>
      <c r="D132" s="236" t="s">
        <v>132</v>
      </c>
      <c r="E132" s="237" t="s">
        <v>470</v>
      </c>
      <c r="F132" s="238" t="s">
        <v>471</v>
      </c>
      <c r="G132" s="239" t="s">
        <v>189</v>
      </c>
      <c r="H132" s="240">
        <v>1</v>
      </c>
      <c r="I132" s="241"/>
      <c r="J132" s="242">
        <f>ROUND(I132*H132,2)</f>
        <v>0</v>
      </c>
      <c r="K132" s="238" t="s">
        <v>136</v>
      </c>
      <c r="L132" s="45"/>
      <c r="M132" s="243" t="s">
        <v>1</v>
      </c>
      <c r="N132" s="244" t="s">
        <v>44</v>
      </c>
      <c r="O132" s="92"/>
      <c r="P132" s="245">
        <f>O132*H132</f>
        <v>0</v>
      </c>
      <c r="Q132" s="245">
        <v>0</v>
      </c>
      <c r="R132" s="245">
        <f>Q132*H132</f>
        <v>0</v>
      </c>
      <c r="S132" s="245">
        <v>0</v>
      </c>
      <c r="T132" s="24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7" t="s">
        <v>457</v>
      </c>
      <c r="AT132" s="247" t="s">
        <v>132</v>
      </c>
      <c r="AU132" s="247" t="s">
        <v>88</v>
      </c>
      <c r="AY132" s="18" t="s">
        <v>129</v>
      </c>
      <c r="BE132" s="248">
        <f>IF(N132="základní",J132,0)</f>
        <v>0</v>
      </c>
      <c r="BF132" s="248">
        <f>IF(N132="snížená",J132,0)</f>
        <v>0</v>
      </c>
      <c r="BG132" s="248">
        <f>IF(N132="zákl. přenesená",J132,0)</f>
        <v>0</v>
      </c>
      <c r="BH132" s="248">
        <f>IF(N132="sníž. přenesená",J132,0)</f>
        <v>0</v>
      </c>
      <c r="BI132" s="248">
        <f>IF(N132="nulová",J132,0)</f>
        <v>0</v>
      </c>
      <c r="BJ132" s="18" t="s">
        <v>21</v>
      </c>
      <c r="BK132" s="248">
        <f>ROUND(I132*H132,2)</f>
        <v>0</v>
      </c>
      <c r="BL132" s="18" t="s">
        <v>457</v>
      </c>
      <c r="BM132" s="247" t="s">
        <v>472</v>
      </c>
    </row>
    <row r="133" s="2" customFormat="1">
      <c r="A133" s="39"/>
      <c r="B133" s="40"/>
      <c r="C133" s="41"/>
      <c r="D133" s="249" t="s">
        <v>139</v>
      </c>
      <c r="E133" s="41"/>
      <c r="F133" s="250" t="s">
        <v>473</v>
      </c>
      <c r="G133" s="41"/>
      <c r="H133" s="41"/>
      <c r="I133" s="145"/>
      <c r="J133" s="41"/>
      <c r="K133" s="41"/>
      <c r="L133" s="45"/>
      <c r="M133" s="251"/>
      <c r="N133" s="252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139</v>
      </c>
      <c r="AU133" s="18" t="s">
        <v>88</v>
      </c>
    </row>
    <row r="134" s="2" customFormat="1" ht="16.5" customHeight="1">
      <c r="A134" s="39"/>
      <c r="B134" s="40"/>
      <c r="C134" s="236" t="s">
        <v>137</v>
      </c>
      <c r="D134" s="236" t="s">
        <v>132</v>
      </c>
      <c r="E134" s="237" t="s">
        <v>474</v>
      </c>
      <c r="F134" s="238" t="s">
        <v>475</v>
      </c>
      <c r="G134" s="239" t="s">
        <v>189</v>
      </c>
      <c r="H134" s="240">
        <v>1</v>
      </c>
      <c r="I134" s="241"/>
      <c r="J134" s="242">
        <f>ROUND(I134*H134,2)</f>
        <v>0</v>
      </c>
      <c r="K134" s="238" t="s">
        <v>136</v>
      </c>
      <c r="L134" s="45"/>
      <c r="M134" s="243" t="s">
        <v>1</v>
      </c>
      <c r="N134" s="244" t="s">
        <v>44</v>
      </c>
      <c r="O134" s="92"/>
      <c r="P134" s="245">
        <f>O134*H134</f>
        <v>0</v>
      </c>
      <c r="Q134" s="245">
        <v>0</v>
      </c>
      <c r="R134" s="245">
        <f>Q134*H134</f>
        <v>0</v>
      </c>
      <c r="S134" s="245">
        <v>0</v>
      </c>
      <c r="T134" s="24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7" t="s">
        <v>457</v>
      </c>
      <c r="AT134" s="247" t="s">
        <v>132</v>
      </c>
      <c r="AU134" s="247" t="s">
        <v>88</v>
      </c>
      <c r="AY134" s="18" t="s">
        <v>129</v>
      </c>
      <c r="BE134" s="248">
        <f>IF(N134="základní",J134,0)</f>
        <v>0</v>
      </c>
      <c r="BF134" s="248">
        <f>IF(N134="snížená",J134,0)</f>
        <v>0</v>
      </c>
      <c r="BG134" s="248">
        <f>IF(N134="zákl. přenesená",J134,0)</f>
        <v>0</v>
      </c>
      <c r="BH134" s="248">
        <f>IF(N134="sníž. přenesená",J134,0)</f>
        <v>0</v>
      </c>
      <c r="BI134" s="248">
        <f>IF(N134="nulová",J134,0)</f>
        <v>0</v>
      </c>
      <c r="BJ134" s="18" t="s">
        <v>21</v>
      </c>
      <c r="BK134" s="248">
        <f>ROUND(I134*H134,2)</f>
        <v>0</v>
      </c>
      <c r="BL134" s="18" t="s">
        <v>457</v>
      </c>
      <c r="BM134" s="247" t="s">
        <v>476</v>
      </c>
    </row>
    <row r="135" s="2" customFormat="1">
      <c r="A135" s="39"/>
      <c r="B135" s="40"/>
      <c r="C135" s="41"/>
      <c r="D135" s="249" t="s">
        <v>139</v>
      </c>
      <c r="E135" s="41"/>
      <c r="F135" s="250" t="s">
        <v>360</v>
      </c>
      <c r="G135" s="41"/>
      <c r="H135" s="41"/>
      <c r="I135" s="145"/>
      <c r="J135" s="41"/>
      <c r="K135" s="41"/>
      <c r="L135" s="45"/>
      <c r="M135" s="251"/>
      <c r="N135" s="252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139</v>
      </c>
      <c r="AU135" s="18" t="s">
        <v>88</v>
      </c>
    </row>
    <row r="136" s="2" customFormat="1" ht="16.5" customHeight="1">
      <c r="A136" s="39"/>
      <c r="B136" s="40"/>
      <c r="C136" s="236" t="s">
        <v>170</v>
      </c>
      <c r="D136" s="236" t="s">
        <v>132</v>
      </c>
      <c r="E136" s="237" t="s">
        <v>477</v>
      </c>
      <c r="F136" s="238" t="s">
        <v>478</v>
      </c>
      <c r="G136" s="239" t="s">
        <v>189</v>
      </c>
      <c r="H136" s="240">
        <v>1</v>
      </c>
      <c r="I136" s="241"/>
      <c r="J136" s="242">
        <f>ROUND(I136*H136,2)</f>
        <v>0</v>
      </c>
      <c r="K136" s="238" t="s">
        <v>136</v>
      </c>
      <c r="L136" s="45"/>
      <c r="M136" s="243" t="s">
        <v>1</v>
      </c>
      <c r="N136" s="244" t="s">
        <v>44</v>
      </c>
      <c r="O136" s="92"/>
      <c r="P136" s="245">
        <f>O136*H136</f>
        <v>0</v>
      </c>
      <c r="Q136" s="245">
        <v>0</v>
      </c>
      <c r="R136" s="245">
        <f>Q136*H136</f>
        <v>0</v>
      </c>
      <c r="S136" s="245">
        <v>0</v>
      </c>
      <c r="T136" s="24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7" t="s">
        <v>457</v>
      </c>
      <c r="AT136" s="247" t="s">
        <v>132</v>
      </c>
      <c r="AU136" s="247" t="s">
        <v>88</v>
      </c>
      <c r="AY136" s="18" t="s">
        <v>129</v>
      </c>
      <c r="BE136" s="248">
        <f>IF(N136="základní",J136,0)</f>
        <v>0</v>
      </c>
      <c r="BF136" s="248">
        <f>IF(N136="snížená",J136,0)</f>
        <v>0</v>
      </c>
      <c r="BG136" s="248">
        <f>IF(N136="zákl. přenesená",J136,0)</f>
        <v>0</v>
      </c>
      <c r="BH136" s="248">
        <f>IF(N136="sníž. přenesená",J136,0)</f>
        <v>0</v>
      </c>
      <c r="BI136" s="248">
        <f>IF(N136="nulová",J136,0)</f>
        <v>0</v>
      </c>
      <c r="BJ136" s="18" t="s">
        <v>21</v>
      </c>
      <c r="BK136" s="248">
        <f>ROUND(I136*H136,2)</f>
        <v>0</v>
      </c>
      <c r="BL136" s="18" t="s">
        <v>457</v>
      </c>
      <c r="BM136" s="247" t="s">
        <v>479</v>
      </c>
    </row>
    <row r="137" s="2" customFormat="1">
      <c r="A137" s="39"/>
      <c r="B137" s="40"/>
      <c r="C137" s="41"/>
      <c r="D137" s="249" t="s">
        <v>139</v>
      </c>
      <c r="E137" s="41"/>
      <c r="F137" s="250" t="s">
        <v>480</v>
      </c>
      <c r="G137" s="41"/>
      <c r="H137" s="41"/>
      <c r="I137" s="145"/>
      <c r="J137" s="41"/>
      <c r="K137" s="41"/>
      <c r="L137" s="45"/>
      <c r="M137" s="251"/>
      <c r="N137" s="252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139</v>
      </c>
      <c r="AU137" s="18" t="s">
        <v>88</v>
      </c>
    </row>
    <row r="138" s="2" customFormat="1" ht="16.5" customHeight="1">
      <c r="A138" s="39"/>
      <c r="B138" s="40"/>
      <c r="C138" s="236" t="s">
        <v>144</v>
      </c>
      <c r="D138" s="236" t="s">
        <v>132</v>
      </c>
      <c r="E138" s="237" t="s">
        <v>481</v>
      </c>
      <c r="F138" s="238" t="s">
        <v>482</v>
      </c>
      <c r="G138" s="239" t="s">
        <v>189</v>
      </c>
      <c r="H138" s="240">
        <v>1</v>
      </c>
      <c r="I138" s="241"/>
      <c r="J138" s="242">
        <f>ROUND(I138*H138,2)</f>
        <v>0</v>
      </c>
      <c r="K138" s="238" t="s">
        <v>136</v>
      </c>
      <c r="L138" s="45"/>
      <c r="M138" s="243" t="s">
        <v>1</v>
      </c>
      <c r="N138" s="244" t="s">
        <v>44</v>
      </c>
      <c r="O138" s="92"/>
      <c r="P138" s="245">
        <f>O138*H138</f>
        <v>0</v>
      </c>
      <c r="Q138" s="245">
        <v>0</v>
      </c>
      <c r="R138" s="245">
        <f>Q138*H138</f>
        <v>0</v>
      </c>
      <c r="S138" s="245">
        <v>0</v>
      </c>
      <c r="T138" s="24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7" t="s">
        <v>457</v>
      </c>
      <c r="AT138" s="247" t="s">
        <v>132</v>
      </c>
      <c r="AU138" s="247" t="s">
        <v>88</v>
      </c>
      <c r="AY138" s="18" t="s">
        <v>129</v>
      </c>
      <c r="BE138" s="248">
        <f>IF(N138="základní",J138,0)</f>
        <v>0</v>
      </c>
      <c r="BF138" s="248">
        <f>IF(N138="snížená",J138,0)</f>
        <v>0</v>
      </c>
      <c r="BG138" s="248">
        <f>IF(N138="zákl. přenesená",J138,0)</f>
        <v>0</v>
      </c>
      <c r="BH138" s="248">
        <f>IF(N138="sníž. přenesená",J138,0)</f>
        <v>0</v>
      </c>
      <c r="BI138" s="248">
        <f>IF(N138="nulová",J138,0)</f>
        <v>0</v>
      </c>
      <c r="BJ138" s="18" t="s">
        <v>21</v>
      </c>
      <c r="BK138" s="248">
        <f>ROUND(I138*H138,2)</f>
        <v>0</v>
      </c>
      <c r="BL138" s="18" t="s">
        <v>457</v>
      </c>
      <c r="BM138" s="247" t="s">
        <v>483</v>
      </c>
    </row>
    <row r="139" s="2" customFormat="1">
      <c r="A139" s="39"/>
      <c r="B139" s="40"/>
      <c r="C139" s="41"/>
      <c r="D139" s="249" t="s">
        <v>139</v>
      </c>
      <c r="E139" s="41"/>
      <c r="F139" s="250" t="s">
        <v>484</v>
      </c>
      <c r="G139" s="41"/>
      <c r="H139" s="41"/>
      <c r="I139" s="145"/>
      <c r="J139" s="41"/>
      <c r="K139" s="41"/>
      <c r="L139" s="45"/>
      <c r="M139" s="251"/>
      <c r="N139" s="252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139</v>
      </c>
      <c r="AU139" s="18" t="s">
        <v>88</v>
      </c>
    </row>
    <row r="140" s="12" customFormat="1" ht="22.8" customHeight="1">
      <c r="A140" s="12"/>
      <c r="B140" s="220"/>
      <c r="C140" s="221"/>
      <c r="D140" s="222" t="s">
        <v>78</v>
      </c>
      <c r="E140" s="234" t="s">
        <v>485</v>
      </c>
      <c r="F140" s="234" t="s">
        <v>486</v>
      </c>
      <c r="G140" s="221"/>
      <c r="H140" s="221"/>
      <c r="I140" s="224"/>
      <c r="J140" s="235">
        <f>BK140</f>
        <v>0</v>
      </c>
      <c r="K140" s="221"/>
      <c r="L140" s="226"/>
      <c r="M140" s="227"/>
      <c r="N140" s="228"/>
      <c r="O140" s="228"/>
      <c r="P140" s="229">
        <f>SUM(P141:P142)</f>
        <v>0</v>
      </c>
      <c r="Q140" s="228"/>
      <c r="R140" s="229">
        <f>SUM(R141:R142)</f>
        <v>0</v>
      </c>
      <c r="S140" s="228"/>
      <c r="T140" s="230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1" t="s">
        <v>170</v>
      </c>
      <c r="AT140" s="232" t="s">
        <v>78</v>
      </c>
      <c r="AU140" s="232" t="s">
        <v>21</v>
      </c>
      <c r="AY140" s="231" t="s">
        <v>129</v>
      </c>
      <c r="BK140" s="233">
        <f>SUM(BK141:BK142)</f>
        <v>0</v>
      </c>
    </row>
    <row r="141" s="2" customFormat="1" ht="16.5" customHeight="1">
      <c r="A141" s="39"/>
      <c r="B141" s="40"/>
      <c r="C141" s="236" t="s">
        <v>186</v>
      </c>
      <c r="D141" s="236" t="s">
        <v>132</v>
      </c>
      <c r="E141" s="237" t="s">
        <v>487</v>
      </c>
      <c r="F141" s="238" t="s">
        <v>488</v>
      </c>
      <c r="G141" s="239" t="s">
        <v>189</v>
      </c>
      <c r="H141" s="240">
        <v>1</v>
      </c>
      <c r="I141" s="241"/>
      <c r="J141" s="242">
        <f>ROUND(I141*H141,2)</f>
        <v>0</v>
      </c>
      <c r="K141" s="238" t="s">
        <v>136</v>
      </c>
      <c r="L141" s="45"/>
      <c r="M141" s="243" t="s">
        <v>1</v>
      </c>
      <c r="N141" s="244" t="s">
        <v>44</v>
      </c>
      <c r="O141" s="92"/>
      <c r="P141" s="245">
        <f>O141*H141</f>
        <v>0</v>
      </c>
      <c r="Q141" s="245">
        <v>0</v>
      </c>
      <c r="R141" s="245">
        <f>Q141*H141</f>
        <v>0</v>
      </c>
      <c r="S141" s="245">
        <v>0</v>
      </c>
      <c r="T141" s="246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7" t="s">
        <v>457</v>
      </c>
      <c r="AT141" s="247" t="s">
        <v>132</v>
      </c>
      <c r="AU141" s="247" t="s">
        <v>88</v>
      </c>
      <c r="AY141" s="18" t="s">
        <v>129</v>
      </c>
      <c r="BE141" s="248">
        <f>IF(N141="základní",J141,0)</f>
        <v>0</v>
      </c>
      <c r="BF141" s="248">
        <f>IF(N141="snížená",J141,0)</f>
        <v>0</v>
      </c>
      <c r="BG141" s="248">
        <f>IF(N141="zákl. přenesená",J141,0)</f>
        <v>0</v>
      </c>
      <c r="BH141" s="248">
        <f>IF(N141="sníž. přenesená",J141,0)</f>
        <v>0</v>
      </c>
      <c r="BI141" s="248">
        <f>IF(N141="nulová",J141,0)</f>
        <v>0</v>
      </c>
      <c r="BJ141" s="18" t="s">
        <v>21</v>
      </c>
      <c r="BK141" s="248">
        <f>ROUND(I141*H141,2)</f>
        <v>0</v>
      </c>
      <c r="BL141" s="18" t="s">
        <v>457</v>
      </c>
      <c r="BM141" s="247" t="s">
        <v>489</v>
      </c>
    </row>
    <row r="142" s="2" customFormat="1">
      <c r="A142" s="39"/>
      <c r="B142" s="40"/>
      <c r="C142" s="41"/>
      <c r="D142" s="249" t="s">
        <v>139</v>
      </c>
      <c r="E142" s="41"/>
      <c r="F142" s="250" t="s">
        <v>490</v>
      </c>
      <c r="G142" s="41"/>
      <c r="H142" s="41"/>
      <c r="I142" s="145"/>
      <c r="J142" s="41"/>
      <c r="K142" s="41"/>
      <c r="L142" s="45"/>
      <c r="M142" s="251"/>
      <c r="N142" s="252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139</v>
      </c>
      <c r="AU142" s="18" t="s">
        <v>88</v>
      </c>
    </row>
    <row r="143" s="12" customFormat="1" ht="22.8" customHeight="1">
      <c r="A143" s="12"/>
      <c r="B143" s="220"/>
      <c r="C143" s="221"/>
      <c r="D143" s="222" t="s">
        <v>78</v>
      </c>
      <c r="E143" s="234" t="s">
        <v>491</v>
      </c>
      <c r="F143" s="234" t="s">
        <v>492</v>
      </c>
      <c r="G143" s="221"/>
      <c r="H143" s="221"/>
      <c r="I143" s="224"/>
      <c r="J143" s="235">
        <f>BK143</f>
        <v>0</v>
      </c>
      <c r="K143" s="221"/>
      <c r="L143" s="226"/>
      <c r="M143" s="227"/>
      <c r="N143" s="228"/>
      <c r="O143" s="228"/>
      <c r="P143" s="229">
        <f>SUM(P144:P147)</f>
        <v>0</v>
      </c>
      <c r="Q143" s="228"/>
      <c r="R143" s="229">
        <f>SUM(R144:R147)</f>
        <v>0</v>
      </c>
      <c r="S143" s="228"/>
      <c r="T143" s="230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1" t="s">
        <v>170</v>
      </c>
      <c r="AT143" s="232" t="s">
        <v>78</v>
      </c>
      <c r="AU143" s="232" t="s">
        <v>21</v>
      </c>
      <c r="AY143" s="231" t="s">
        <v>129</v>
      </c>
      <c r="BK143" s="233">
        <f>SUM(BK144:BK147)</f>
        <v>0</v>
      </c>
    </row>
    <row r="144" s="2" customFormat="1" ht="16.5" customHeight="1">
      <c r="A144" s="39"/>
      <c r="B144" s="40"/>
      <c r="C144" s="236" t="s">
        <v>193</v>
      </c>
      <c r="D144" s="236" t="s">
        <v>132</v>
      </c>
      <c r="E144" s="237" t="s">
        <v>493</v>
      </c>
      <c r="F144" s="238" t="s">
        <v>494</v>
      </c>
      <c r="G144" s="239" t="s">
        <v>464</v>
      </c>
      <c r="H144" s="240">
        <v>1</v>
      </c>
      <c r="I144" s="241"/>
      <c r="J144" s="242">
        <f>ROUND(I144*H144,2)</f>
        <v>0</v>
      </c>
      <c r="K144" s="238" t="s">
        <v>136</v>
      </c>
      <c r="L144" s="45"/>
      <c r="M144" s="243" t="s">
        <v>1</v>
      </c>
      <c r="N144" s="244" t="s">
        <v>44</v>
      </c>
      <c r="O144" s="92"/>
      <c r="P144" s="245">
        <f>O144*H144</f>
        <v>0</v>
      </c>
      <c r="Q144" s="245">
        <v>0</v>
      </c>
      <c r="R144" s="245">
        <f>Q144*H144</f>
        <v>0</v>
      </c>
      <c r="S144" s="245">
        <v>0</v>
      </c>
      <c r="T144" s="24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7" t="s">
        <v>457</v>
      </c>
      <c r="AT144" s="247" t="s">
        <v>132</v>
      </c>
      <c r="AU144" s="247" t="s">
        <v>88</v>
      </c>
      <c r="AY144" s="18" t="s">
        <v>129</v>
      </c>
      <c r="BE144" s="248">
        <f>IF(N144="základní",J144,0)</f>
        <v>0</v>
      </c>
      <c r="BF144" s="248">
        <f>IF(N144="snížená",J144,0)</f>
        <v>0</v>
      </c>
      <c r="BG144" s="248">
        <f>IF(N144="zákl. přenesená",J144,0)</f>
        <v>0</v>
      </c>
      <c r="BH144" s="248">
        <f>IF(N144="sníž. přenesená",J144,0)</f>
        <v>0</v>
      </c>
      <c r="BI144" s="248">
        <f>IF(N144="nulová",J144,0)</f>
        <v>0</v>
      </c>
      <c r="BJ144" s="18" t="s">
        <v>21</v>
      </c>
      <c r="BK144" s="248">
        <f>ROUND(I144*H144,2)</f>
        <v>0</v>
      </c>
      <c r="BL144" s="18" t="s">
        <v>457</v>
      </c>
      <c r="BM144" s="247" t="s">
        <v>495</v>
      </c>
    </row>
    <row r="145" s="2" customFormat="1">
      <c r="A145" s="39"/>
      <c r="B145" s="40"/>
      <c r="C145" s="41"/>
      <c r="D145" s="249" t="s">
        <v>139</v>
      </c>
      <c r="E145" s="41"/>
      <c r="F145" s="250" t="s">
        <v>496</v>
      </c>
      <c r="G145" s="41"/>
      <c r="H145" s="41"/>
      <c r="I145" s="145"/>
      <c r="J145" s="41"/>
      <c r="K145" s="41"/>
      <c r="L145" s="45"/>
      <c r="M145" s="251"/>
      <c r="N145" s="252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139</v>
      </c>
      <c r="AU145" s="18" t="s">
        <v>88</v>
      </c>
    </row>
    <row r="146" s="2" customFormat="1" ht="16.5" customHeight="1">
      <c r="A146" s="39"/>
      <c r="B146" s="40"/>
      <c r="C146" s="236" t="s">
        <v>182</v>
      </c>
      <c r="D146" s="236" t="s">
        <v>132</v>
      </c>
      <c r="E146" s="237" t="s">
        <v>497</v>
      </c>
      <c r="F146" s="238" t="s">
        <v>498</v>
      </c>
      <c r="G146" s="239" t="s">
        <v>189</v>
      </c>
      <c r="H146" s="240">
        <v>1</v>
      </c>
      <c r="I146" s="241"/>
      <c r="J146" s="242">
        <f>ROUND(I146*H146,2)</f>
        <v>0</v>
      </c>
      <c r="K146" s="238" t="s">
        <v>136</v>
      </c>
      <c r="L146" s="45"/>
      <c r="M146" s="243" t="s">
        <v>1</v>
      </c>
      <c r="N146" s="244" t="s">
        <v>44</v>
      </c>
      <c r="O146" s="92"/>
      <c r="P146" s="245">
        <f>O146*H146</f>
        <v>0</v>
      </c>
      <c r="Q146" s="245">
        <v>0</v>
      </c>
      <c r="R146" s="245">
        <f>Q146*H146</f>
        <v>0</v>
      </c>
      <c r="S146" s="245">
        <v>0</v>
      </c>
      <c r="T146" s="24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7" t="s">
        <v>457</v>
      </c>
      <c r="AT146" s="247" t="s">
        <v>132</v>
      </c>
      <c r="AU146" s="247" t="s">
        <v>88</v>
      </c>
      <c r="AY146" s="18" t="s">
        <v>129</v>
      </c>
      <c r="BE146" s="248">
        <f>IF(N146="základní",J146,0)</f>
        <v>0</v>
      </c>
      <c r="BF146" s="248">
        <f>IF(N146="snížená",J146,0)</f>
        <v>0</v>
      </c>
      <c r="BG146" s="248">
        <f>IF(N146="zákl. přenesená",J146,0)</f>
        <v>0</v>
      </c>
      <c r="BH146" s="248">
        <f>IF(N146="sníž. přenesená",J146,0)</f>
        <v>0</v>
      </c>
      <c r="BI146" s="248">
        <f>IF(N146="nulová",J146,0)</f>
        <v>0</v>
      </c>
      <c r="BJ146" s="18" t="s">
        <v>21</v>
      </c>
      <c r="BK146" s="248">
        <f>ROUND(I146*H146,2)</f>
        <v>0</v>
      </c>
      <c r="BL146" s="18" t="s">
        <v>457</v>
      </c>
      <c r="BM146" s="247" t="s">
        <v>499</v>
      </c>
    </row>
    <row r="147" s="2" customFormat="1">
      <c r="A147" s="39"/>
      <c r="B147" s="40"/>
      <c r="C147" s="41"/>
      <c r="D147" s="249" t="s">
        <v>139</v>
      </c>
      <c r="E147" s="41"/>
      <c r="F147" s="250" t="s">
        <v>500</v>
      </c>
      <c r="G147" s="41"/>
      <c r="H147" s="41"/>
      <c r="I147" s="145"/>
      <c r="J147" s="41"/>
      <c r="K147" s="41"/>
      <c r="L147" s="45"/>
      <c r="M147" s="308"/>
      <c r="N147" s="309"/>
      <c r="O147" s="310"/>
      <c r="P147" s="310"/>
      <c r="Q147" s="310"/>
      <c r="R147" s="310"/>
      <c r="S147" s="310"/>
      <c r="T147" s="311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139</v>
      </c>
      <c r="AU147" s="18" t="s">
        <v>88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184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vmgfqVMnFcmxerxRxaViUuFzi0IhZTENDgsUdqXV9EUQeFiTBBnsFC3E+hO+7z2FM9ANv3VfDmK1XFcHDIoy/w==" hashValue="wlnETYy6nXm/TL1a7xyZy6d+GA4AK0FofCCcvCINdBvYk7TUm4+VkdHDkctRUO+KpkEz4WpDXlrq7UONpSAFlg==" algorithmName="SHA-512" password="CC35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DESKTOP-9CP0SEB\Alena</dc:creator>
  <cp:lastModifiedBy>DESKTOP-9CP0SEB\Alena</cp:lastModifiedBy>
  <dcterms:created xsi:type="dcterms:W3CDTF">2020-04-07T18:44:54Z</dcterms:created>
  <dcterms:modified xsi:type="dcterms:W3CDTF">2020-04-07T18:44:59Z</dcterms:modified>
</cp:coreProperties>
</file>