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<sst xmlns="http://schemas.openxmlformats.org/spreadsheetml/2006/main" count="167" uniqueCount="101">
  <si>
    <t>C</t>
  </si>
  <si>
    <t>č.položky</t>
  </si>
  <si>
    <t>Popis položky</t>
  </si>
  <si>
    <t>m.j.</t>
  </si>
  <si>
    <t>poč.m.j.</t>
  </si>
  <si>
    <t>Kč/mj.</t>
  </si>
  <si>
    <t>Komunikace - mlat</t>
  </si>
  <si>
    <t>Odkopávka a prokopávky nezapažené v hornině 3, do 100 m3, s přehozením výkopku na vzdál. Do 3 m nebo s naložením na dopr.prostředek</t>
  </si>
  <si>
    <t>m3</t>
  </si>
  <si>
    <t>Odkopávky stáv. Zeminy na úroveň pláně</t>
  </si>
  <si>
    <t>Odkopávka a prokopávky nezapažené v hornině 3, příplatek k cenám za lepivost</t>
  </si>
  <si>
    <t>Vodorovné přemístění výkopu, na vzdál do 5000 m, po suchu, bez naložení,avšak se složením bez rozhrnutí, zpáteční jízda vozidla</t>
  </si>
  <si>
    <t>odvoz vytěženého matriálu na skládkuna skládku</t>
  </si>
  <si>
    <t>Poplatky za skládku horniny 1-4</t>
  </si>
  <si>
    <t>Zhutnění podloží z rostlé horniny 1 až 4 pod násypy z hornin soudržných do 92% PS a nesoudržných  sypkých relativní ulehlosti l(d) do 0,8 vibrační deskou</t>
  </si>
  <si>
    <t>m2</t>
  </si>
  <si>
    <t>800-1</t>
  </si>
  <si>
    <t xml:space="preserve">Kryt ploch pro tělovýchovu ze sypkých materiálů povrch hlinitopísčitý, tloušťka přes 20 do 50 mm,  </t>
  </si>
  <si>
    <t>823-1</t>
  </si>
  <si>
    <t>Podklad ze štěrkodrti s rozprostřením a zhutněním frakce 4/8 mm, tloušťka po zhutnění 50 mm</t>
  </si>
  <si>
    <t>822-1</t>
  </si>
  <si>
    <t>Podklad ze štěrkodrti s rozprostřením a zhutněním frakce 8/16 mm, tloušťka po zhutnění 100 mm</t>
  </si>
  <si>
    <t>Podklad ze štěrkodrti s rozprostřením a zhutněním frakce 0-32 mm, tloušťka po zhutnění 100 mm</t>
  </si>
  <si>
    <t xml:space="preserve">Obrubník - sadový (50 x 200) v betonovém loži </t>
  </si>
  <si>
    <t>Osazení zahr.obrubníku betonového s ložem do 100 mm, s boční opěrou, vč.dodávky obrubníku 50x5x20 cm</t>
  </si>
  <si>
    <t>m</t>
  </si>
  <si>
    <t>Ohumusování (tl. 0,2 m; tj. potřeba ornice je 0,2 m3/m</t>
  </si>
  <si>
    <t>122 10- 1101</t>
  </si>
  <si>
    <t xml:space="preserve">Odkopávky a prokopávky nezapaž.,s přehozením nebo naložením,v hor.tř1-2, do 100 m3 </t>
  </si>
  <si>
    <t>162 70- 1105</t>
  </si>
  <si>
    <t>Vodorovné přemístění výkopku v hornině 1-4,  do 10 000 m, se složením</t>
  </si>
  <si>
    <t>spec2</t>
  </si>
  <si>
    <t>Dodávka ornice</t>
  </si>
  <si>
    <t>183 40-2121</t>
  </si>
  <si>
    <t>Rozrušení půdy na hl. do 150 mm</t>
  </si>
  <si>
    <t>181 30- 1111</t>
  </si>
  <si>
    <t xml:space="preserve">Rozprostření a urovnání ornice v rovině, přes 500 m2,  tl.do 200 mm </t>
  </si>
  <si>
    <t>181 40- 1131</t>
  </si>
  <si>
    <t>založení trávníku výsevem</t>
  </si>
  <si>
    <t>KOMUNIKACE MLAT                CELKEM</t>
  </si>
  <si>
    <t>Výsadby</t>
  </si>
  <si>
    <t>STROM (14-16)</t>
  </si>
  <si>
    <t>183 10- 1221</t>
  </si>
  <si>
    <t>Hloubení jamek,  výměna na 50%,obj. do 1 m3 - pro stromy-rovina</t>
  </si>
  <si>
    <t>ks</t>
  </si>
  <si>
    <t>184 10- 2114</t>
  </si>
  <si>
    <t>Výsadba dřevin s balem, prům. balu do 0,5 m -rovina</t>
  </si>
  <si>
    <t>10371500</t>
  </si>
  <si>
    <t>Substrát pro výměnu půdy v jamkách -zahradnický</t>
  </si>
  <si>
    <t>185 80- 2114</t>
  </si>
  <si>
    <t>Hnojení um. hnoj. tabl. s rozděl.k jednotl.rostlinám-rovina</t>
  </si>
  <si>
    <t>t</t>
  </si>
  <si>
    <t>25111</t>
  </si>
  <si>
    <t>kg</t>
  </si>
  <si>
    <t>184 21- 5133</t>
  </si>
  <si>
    <t>Ukotvení dřeviny 3 kůly při délce kůlu do 3 m</t>
  </si>
  <si>
    <t>6085001R</t>
  </si>
  <si>
    <t>Kůl dřevěný, dl.3 m, prům 10 cm, vč.spojov.materiálu</t>
  </si>
  <si>
    <t>kus</t>
  </si>
  <si>
    <t>184 91- 1421</t>
  </si>
  <si>
    <t>Mulčování vysazených rostlin borkou tl. do 0,1 m - v rovině</t>
  </si>
  <si>
    <t>10391100</t>
  </si>
  <si>
    <t>Kůra mulčovací VL - Borka drcená</t>
  </si>
  <si>
    <t>1) Acer platanoides</t>
  </si>
  <si>
    <t>2) Carpinus betulus</t>
  </si>
  <si>
    <t>3) Quercus robur</t>
  </si>
  <si>
    <t>KEŘ (30-40)</t>
  </si>
  <si>
    <t>183 11- 1113</t>
  </si>
  <si>
    <t>Hloubení jamek s výměnou 50,obj.do 0,01 m3 -pro keře (K 1-2 l) -rovina</t>
  </si>
  <si>
    <t>184 10- 2111</t>
  </si>
  <si>
    <t>Výsadba dřevin s balem, prům. balu do 0,2 m -rovina</t>
  </si>
  <si>
    <t>keře střední a vyšší</t>
  </si>
  <si>
    <t>keře nízké</t>
  </si>
  <si>
    <t>založení trávníku u záhonů pro živé ploty výsevem</t>
  </si>
  <si>
    <t>Celkem trávník</t>
  </si>
  <si>
    <t xml:space="preserve"> trávní semeno 0,025kg/m2</t>
  </si>
  <si>
    <t>záhony pro živé ploty</t>
  </si>
  <si>
    <t>183 20-5121</t>
  </si>
  <si>
    <t>založení záhonu pro výsadbu rostlin</t>
  </si>
  <si>
    <t>Substrát pro výměnu půdy -zahradnický</t>
  </si>
  <si>
    <t>VÝSADBY                                                 CELKEM</t>
  </si>
  <si>
    <t>Mobilář</t>
  </si>
  <si>
    <t>MOBILIÁŘ                                                 CELKEM</t>
  </si>
  <si>
    <t>Ostatní</t>
  </si>
  <si>
    <t>zálivka při výsadbě + do předání MÚ nejméně 2 x</t>
  </si>
  <si>
    <t>koordinační činnost dle SoD čl. 2 odst. 2.5</t>
  </si>
  <si>
    <t>kpl</t>
  </si>
  <si>
    <t>Zařízení staveniště dle SoD čl. 2 odst. 2.5.3</t>
  </si>
  <si>
    <t>dokumentace skutečného provedení dle SoD čl. 2 odst. 2.5.2</t>
  </si>
  <si>
    <t>provozní a územní vlivy dle čl. 2 odst. 2.5.6</t>
  </si>
  <si>
    <t>Vytýčení inž. Sítí dle SoD čl. 2 odst. 2.5.1</t>
  </si>
  <si>
    <t>CELKEM</t>
  </si>
  <si>
    <t>Regenerace sídliště Špičák  - sadové a parkové úpravy ul. Vladimirská, Česká Lípa</t>
  </si>
  <si>
    <t>cena celkem</t>
  </si>
  <si>
    <t xml:space="preserve">Hnojivo </t>
  </si>
  <si>
    <t>OSTATNÍ                                                CELKEM</t>
  </si>
  <si>
    <t>CELKEM VČETNĚ DPH</t>
  </si>
  <si>
    <t>DPH 21%</t>
  </si>
  <si>
    <t>montáž lavičky včetně betonových patek a trnů</t>
  </si>
  <si>
    <t>parková lavička, hliníková slitina/ropické dřevo délky min. 1,8 m, specifikace TZ</t>
  </si>
  <si>
    <t>Příloha č. 1 smlouvy o dílo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</si>
</sst>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00"/>
    <numFmt numFmtId="165" formatCode="#,##0.00_ ;\-#,##0.00\ "/>
  </numFmts>
  <fonts count="50">
    <font>
      <sz val="11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color indexed="12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.5"/>
      <name val="Arial CE"/>
      <family val="2"/>
    </font>
    <font>
      <sz val="9"/>
      <name val="Arial CE"/>
      <family val="2"/>
    </font>
    <font>
      <sz val="9"/>
      <color indexed="23"/>
      <name val="Arial CE"/>
      <family val="2"/>
    </font>
    <font>
      <b/>
      <sz val="9"/>
      <name val="Arial CE"/>
      <family val="2"/>
    </font>
    <font>
      <b/>
      <sz val="9"/>
      <color indexed="23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ck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medium"/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double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 style="hair">
        <color indexed="8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 vertical="top" shrinkToFit="1"/>
    </xf>
    <xf numFmtId="4" fontId="2" fillId="33" borderId="11" xfId="0" applyNumberFormat="1" applyFont="1" applyFill="1" applyBorder="1" applyAlignment="1">
      <alignment horizontal="center" vertical="top" shrinkToFit="1"/>
    </xf>
    <xf numFmtId="164" fontId="2" fillId="33" borderId="11" xfId="0" applyNumberFormat="1" applyFont="1" applyFill="1" applyBorder="1" applyAlignment="1">
      <alignment vertical="top" shrinkToFit="1"/>
    </xf>
    <xf numFmtId="4" fontId="2" fillId="0" borderId="11" xfId="0" applyNumberFormat="1" applyFont="1" applyBorder="1" applyAlignment="1">
      <alignment vertical="top" shrinkToFit="1"/>
    </xf>
    <xf numFmtId="4" fontId="5" fillId="33" borderId="11" xfId="0" applyNumberFormat="1" applyFont="1" applyFill="1" applyBorder="1" applyAlignment="1">
      <alignment vertical="top" shrinkToFit="1"/>
    </xf>
    <xf numFmtId="4" fontId="2" fillId="35" borderId="11" xfId="0" applyNumberFormat="1" applyFont="1" applyFill="1" applyBorder="1" applyAlignment="1" applyProtection="1">
      <alignment vertical="top" shrinkToFit="1"/>
      <protection locked="0"/>
    </xf>
    <xf numFmtId="4" fontId="2" fillId="0" borderId="12" xfId="0" applyNumberFormat="1" applyFont="1" applyBorder="1" applyAlignment="1">
      <alignment vertical="top" shrinkToFit="1"/>
    </xf>
    <xf numFmtId="4" fontId="2" fillId="35" borderId="12" xfId="0" applyNumberFormat="1" applyFont="1" applyFill="1" applyBorder="1" applyAlignment="1" applyProtection="1">
      <alignment vertical="top" shrinkToFit="1"/>
      <protection locked="0"/>
    </xf>
    <xf numFmtId="4" fontId="0" fillId="34" borderId="13" xfId="0" applyNumberFormat="1" applyFont="1" applyFill="1" applyBorder="1" applyAlignment="1">
      <alignment vertical="top" shrinkToFit="1"/>
    </xf>
    <xf numFmtId="4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 textRotation="90" wrapText="1"/>
    </xf>
    <xf numFmtId="0" fontId="8" fillId="0" borderId="14" xfId="0" applyFont="1" applyFill="1" applyBorder="1" applyAlignment="1">
      <alignment horizontal="center" vertical="top" shrinkToFit="1"/>
    </xf>
    <xf numFmtId="0" fontId="8" fillId="0" borderId="15" xfId="0" applyFont="1" applyFill="1" applyBorder="1" applyAlignment="1">
      <alignment horizontal="center" vertical="top" shrinkToFit="1"/>
    </xf>
    <xf numFmtId="16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vertical="top" shrinkToFit="1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vertical="top" shrinkToFit="1"/>
    </xf>
    <xf numFmtId="164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4" fontId="5" fillId="0" borderId="18" xfId="0" applyNumberFormat="1" applyFont="1" applyFill="1" applyBorder="1" applyAlignment="1">
      <alignment vertical="top" shrinkToFit="1"/>
    </xf>
    <xf numFmtId="4" fontId="2" fillId="0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vertical="top" shrinkToFit="1"/>
    </xf>
    <xf numFmtId="4" fontId="5" fillId="0" borderId="11" xfId="0" applyNumberFormat="1" applyFont="1" applyFill="1" applyBorder="1" applyAlignment="1">
      <alignment vertical="top" shrinkToFit="1"/>
    </xf>
    <xf numFmtId="4" fontId="5" fillId="0" borderId="19" xfId="0" applyNumberFormat="1" applyFont="1" applyFill="1" applyBorder="1" applyAlignment="1">
      <alignment vertical="top" shrinkToFit="1"/>
    </xf>
    <xf numFmtId="4" fontId="2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horizontal="center" vertical="top" shrinkToFit="1"/>
    </xf>
    <xf numFmtId="4" fontId="6" fillId="34" borderId="20" xfId="0" applyNumberFormat="1" applyFont="1" applyFill="1" applyBorder="1" applyAlignment="1">
      <alignment vertical="top" shrinkToFit="1"/>
    </xf>
    <xf numFmtId="4" fontId="5" fillId="33" borderId="20" xfId="0" applyNumberFormat="1" applyFont="1" applyFill="1" applyBorder="1" applyAlignment="1">
      <alignment vertical="top" shrinkToFit="1"/>
    </xf>
    <xf numFmtId="4" fontId="2" fillId="0" borderId="20" xfId="0" applyNumberFormat="1" applyFont="1" applyBorder="1" applyAlignment="1">
      <alignment vertical="top" shrinkToFit="1"/>
    </xf>
    <xf numFmtId="4" fontId="2" fillId="0" borderId="17" xfId="0" applyNumberFormat="1" applyFont="1" applyBorder="1" applyAlignment="1">
      <alignment vertical="top" shrinkToFit="1"/>
    </xf>
    <xf numFmtId="4" fontId="0" fillId="34" borderId="21" xfId="0" applyNumberFormat="1" applyFont="1" applyFill="1" applyBorder="1" applyAlignment="1">
      <alignment vertical="top" shrinkToFit="1"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5" fillId="0" borderId="25" xfId="0" applyNumberFormat="1" applyFont="1" applyFill="1" applyBorder="1" applyAlignment="1">
      <alignment vertical="top" shrinkToFit="1"/>
    </xf>
    <xf numFmtId="4" fontId="5" fillId="0" borderId="20" xfId="0" applyNumberFormat="1" applyFont="1" applyFill="1" applyBorder="1" applyAlignment="1">
      <alignment vertical="top" shrinkToFit="1"/>
    </xf>
    <xf numFmtId="4" fontId="5" fillId="0" borderId="26" xfId="0" applyNumberFormat="1" applyFont="1" applyFill="1" applyBorder="1" applyAlignment="1">
      <alignment vertical="top" shrinkToFit="1"/>
    </xf>
    <xf numFmtId="4" fontId="2" fillId="0" borderId="2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vertical="top" shrinkToFit="1"/>
    </xf>
    <xf numFmtId="4" fontId="5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vertical="top" shrinkToFit="1"/>
    </xf>
    <xf numFmtId="4" fontId="6" fillId="34" borderId="27" xfId="0" applyNumberFormat="1" applyFont="1" applyFill="1" applyBorder="1" applyAlignment="1">
      <alignment vertical="top" shrinkToFit="1"/>
    </xf>
    <xf numFmtId="4" fontId="5" fillId="33" borderId="27" xfId="0" applyNumberFormat="1" applyFont="1" applyFill="1" applyBorder="1" applyAlignment="1">
      <alignment vertical="top" shrinkToFit="1"/>
    </xf>
    <xf numFmtId="4" fontId="2" fillId="35" borderId="27" xfId="0" applyNumberFormat="1" applyFont="1" applyFill="1" applyBorder="1" applyAlignment="1" applyProtection="1">
      <alignment vertical="top" shrinkToFit="1"/>
      <protection locked="0"/>
    </xf>
    <xf numFmtId="4" fontId="2" fillId="35" borderId="28" xfId="0" applyNumberFormat="1" applyFont="1" applyFill="1" applyBorder="1" applyAlignment="1" applyProtection="1">
      <alignment vertical="top" shrinkToFit="1"/>
      <protection locked="0"/>
    </xf>
    <xf numFmtId="4" fontId="0" fillId="34" borderId="29" xfId="0" applyNumberFormat="1" applyFont="1" applyFill="1" applyBorder="1" applyAlignment="1">
      <alignment vertical="top" shrinkToFit="1"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5" fillId="0" borderId="33" xfId="0" applyNumberFormat="1" applyFont="1" applyFill="1" applyBorder="1" applyAlignment="1">
      <alignment vertical="top" shrinkToFit="1"/>
    </xf>
    <xf numFmtId="4" fontId="5" fillId="0" borderId="27" xfId="0" applyNumberFormat="1" applyFont="1" applyFill="1" applyBorder="1" applyAlignment="1">
      <alignment vertical="top" shrinkToFit="1"/>
    </xf>
    <xf numFmtId="4" fontId="5" fillId="0" borderId="34" xfId="0" applyNumberFormat="1" applyFont="1" applyFill="1" applyBorder="1" applyAlignment="1">
      <alignment vertical="top" shrinkToFit="1"/>
    </xf>
    <xf numFmtId="4" fontId="2" fillId="0" borderId="27" xfId="0" applyNumberFormat="1" applyFont="1" applyFill="1" applyBorder="1" applyAlignment="1">
      <alignment/>
    </xf>
    <xf numFmtId="4" fontId="3" fillId="0" borderId="35" xfId="45" applyNumberFormat="1" applyFont="1" applyFill="1" applyBorder="1" applyAlignment="1">
      <alignment horizontal="center" vertical="center"/>
      <protection/>
    </xf>
    <xf numFmtId="4" fontId="4" fillId="0" borderId="36" xfId="45" applyNumberFormat="1" applyFont="1" applyFill="1" applyBorder="1" applyAlignment="1">
      <alignment horizontal="center" vertical="center" wrapText="1"/>
      <protection/>
    </xf>
    <xf numFmtId="4" fontId="4" fillId="0" borderId="36" xfId="45" applyNumberFormat="1" applyFont="1" applyFill="1" applyBorder="1" applyAlignment="1">
      <alignment vertical="center"/>
      <protection/>
    </xf>
    <xf numFmtId="164" fontId="5" fillId="0" borderId="36" xfId="45" applyNumberFormat="1" applyFont="1" applyFill="1" applyBorder="1" applyAlignment="1">
      <alignment horizontal="right" vertical="center"/>
      <protection/>
    </xf>
    <xf numFmtId="4" fontId="4" fillId="0" borderId="36" xfId="45" applyNumberFormat="1" applyFont="1" applyFill="1" applyBorder="1" applyAlignment="1">
      <alignment horizontal="right" vertical="center" wrapText="1"/>
      <protection/>
    </xf>
    <xf numFmtId="4" fontId="4" fillId="0" borderId="37" xfId="45" applyNumberFormat="1" applyFont="1" applyFill="1" applyBorder="1" applyAlignment="1">
      <alignment horizontal="right" vertical="center" wrapText="1"/>
      <protection/>
    </xf>
    <xf numFmtId="4" fontId="2" fillId="0" borderId="38" xfId="0" applyNumberFormat="1" applyFont="1" applyBorder="1" applyAlignment="1">
      <alignment/>
    </xf>
    <xf numFmtId="49" fontId="8" fillId="0" borderId="39" xfId="0" applyNumberFormat="1" applyFont="1" applyFill="1" applyBorder="1" applyAlignment="1">
      <alignment horizontal="center" vertical="top"/>
    </xf>
    <xf numFmtId="49" fontId="8" fillId="0" borderId="40" xfId="0" applyNumberFormat="1" applyFont="1" applyFill="1" applyBorder="1" applyAlignment="1">
      <alignment horizontal="center" vertical="top"/>
    </xf>
    <xf numFmtId="4" fontId="2" fillId="0" borderId="38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2" fillId="36" borderId="43" xfId="0" applyNumberFormat="1" applyFont="1" applyFill="1" applyBorder="1" applyAlignment="1">
      <alignment/>
    </xf>
    <xf numFmtId="4" fontId="2" fillId="0" borderId="44" xfId="0" applyNumberFormat="1" applyFont="1" applyBorder="1" applyAlignment="1">
      <alignment/>
    </xf>
    <xf numFmtId="4" fontId="11" fillId="0" borderId="38" xfId="0" applyNumberFormat="1" applyFont="1" applyBorder="1" applyAlignment="1">
      <alignment/>
    </xf>
    <xf numFmtId="4" fontId="11" fillId="0" borderId="45" xfId="0" applyNumberFormat="1" applyFont="1" applyBorder="1" applyAlignment="1">
      <alignment vertical="top" shrinkToFit="1"/>
    </xf>
    <xf numFmtId="4" fontId="11" fillId="0" borderId="11" xfId="0" applyNumberFormat="1" applyFont="1" applyFill="1" applyBorder="1" applyAlignment="1" applyProtection="1">
      <alignment vertical="top" shrinkToFit="1"/>
      <protection locked="0"/>
    </xf>
    <xf numFmtId="4" fontId="11" fillId="0" borderId="46" xfId="0" applyNumberFormat="1" applyFont="1" applyBorder="1" applyAlignment="1">
      <alignment vertical="top" shrinkToFit="1"/>
    </xf>
    <xf numFmtId="4" fontId="11" fillId="0" borderId="12" xfId="0" applyNumberFormat="1" applyFont="1" applyFill="1" applyBorder="1" applyAlignment="1" applyProtection="1">
      <alignment vertical="top" shrinkToFit="1"/>
      <protection locked="0"/>
    </xf>
    <xf numFmtId="4" fontId="11" fillId="0" borderId="47" xfId="0" applyNumberFormat="1" applyFont="1" applyFill="1" applyBorder="1" applyAlignment="1">
      <alignment horizontal="center" vertical="top"/>
    </xf>
    <xf numFmtId="4" fontId="11" fillId="0" borderId="16" xfId="0" applyNumberFormat="1" applyFont="1" applyFill="1" applyBorder="1" applyAlignment="1" applyProtection="1">
      <alignment vertical="top" shrinkToFit="1"/>
      <protection locked="0"/>
    </xf>
    <xf numFmtId="49" fontId="11" fillId="0" borderId="47" xfId="0" applyNumberFormat="1" applyFont="1" applyFill="1" applyBorder="1" applyAlignment="1">
      <alignment horizontal="center" vertical="top"/>
    </xf>
    <xf numFmtId="49" fontId="11" fillId="0" borderId="39" xfId="0" applyNumberFormat="1" applyFont="1" applyFill="1" applyBorder="1" applyAlignment="1">
      <alignment horizontal="center" vertical="top"/>
    </xf>
    <xf numFmtId="0" fontId="11" fillId="0" borderId="38" xfId="0" applyFont="1" applyFill="1" applyBorder="1" applyAlignment="1">
      <alignment/>
    </xf>
    <xf numFmtId="0" fontId="11" fillId="0" borderId="48" xfId="0" applyFont="1" applyFill="1" applyBorder="1" applyAlignment="1">
      <alignment horizontal="center" vertical="top" shrinkToFit="1"/>
    </xf>
    <xf numFmtId="164" fontId="11" fillId="0" borderId="48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49" fontId="11" fillId="0" borderId="39" xfId="0" applyNumberFormat="1" applyFont="1" applyFill="1" applyBorder="1" applyAlignment="1">
      <alignment horizontal="left" vertical="top" wrapText="1"/>
    </xf>
    <xf numFmtId="4" fontId="2" fillId="37" borderId="47" xfId="0" applyNumberFormat="1" applyFont="1" applyFill="1" applyBorder="1" applyAlignment="1">
      <alignment/>
    </xf>
    <xf numFmtId="4" fontId="2" fillId="37" borderId="16" xfId="0" applyNumberFormat="1" applyFont="1" applyFill="1" applyBorder="1" applyAlignment="1">
      <alignment/>
    </xf>
    <xf numFmtId="164" fontId="2" fillId="37" borderId="23" xfId="0" applyNumberFormat="1" applyFont="1" applyFill="1" applyBorder="1" applyAlignment="1">
      <alignment/>
    </xf>
    <xf numFmtId="4" fontId="6" fillId="37" borderId="0" xfId="0" applyNumberFormat="1" applyFont="1" applyFill="1" applyBorder="1" applyAlignment="1">
      <alignment/>
    </xf>
    <xf numFmtId="164" fontId="2" fillId="37" borderId="16" xfId="0" applyNumberFormat="1" applyFont="1" applyFill="1" applyBorder="1" applyAlignment="1">
      <alignment/>
    </xf>
    <xf numFmtId="4" fontId="2" fillId="37" borderId="49" xfId="0" applyNumberFormat="1" applyFont="1" applyFill="1" applyBorder="1" applyAlignment="1">
      <alignment/>
    </xf>
    <xf numFmtId="4" fontId="2" fillId="37" borderId="38" xfId="0" applyNumberFormat="1" applyFont="1" applyFill="1" applyBorder="1" applyAlignment="1">
      <alignment/>
    </xf>
    <xf numFmtId="4" fontId="5" fillId="38" borderId="11" xfId="0" applyNumberFormat="1" applyFont="1" applyFill="1" applyBorder="1" applyAlignment="1">
      <alignment horizontal="center" vertical="top" shrinkToFit="1"/>
    </xf>
    <xf numFmtId="164" fontId="5" fillId="38" borderId="11" xfId="0" applyNumberFormat="1" applyFont="1" applyFill="1" applyBorder="1" applyAlignment="1">
      <alignment vertical="top" shrinkToFit="1"/>
    </xf>
    <xf numFmtId="4" fontId="6" fillId="39" borderId="13" xfId="0" applyNumberFormat="1" applyFont="1" applyFill="1" applyBorder="1" applyAlignment="1">
      <alignment/>
    </xf>
    <xf numFmtId="4" fontId="2" fillId="37" borderId="50" xfId="0" applyNumberFormat="1" applyFont="1" applyFill="1" applyBorder="1" applyAlignment="1">
      <alignment/>
    </xf>
    <xf numFmtId="4" fontId="7" fillId="37" borderId="13" xfId="0" applyNumberFormat="1" applyFont="1" applyFill="1" applyBorder="1" applyAlignment="1">
      <alignment horizontal="center" vertical="top" wrapText="1" shrinkToFit="1"/>
    </xf>
    <xf numFmtId="164" fontId="7" fillId="37" borderId="13" xfId="0" applyNumberFormat="1" applyFont="1" applyFill="1" applyBorder="1" applyAlignment="1">
      <alignment vertical="top" wrapText="1" shrinkToFit="1"/>
    </xf>
    <xf numFmtId="4" fontId="2" fillId="37" borderId="13" xfId="0" applyNumberFormat="1" applyFont="1" applyFill="1" applyBorder="1" applyAlignment="1">
      <alignment vertical="top" shrinkToFit="1"/>
    </xf>
    <xf numFmtId="49" fontId="8" fillId="37" borderId="40" xfId="0" applyNumberFormat="1" applyFont="1" applyFill="1" applyBorder="1" applyAlignment="1">
      <alignment horizontal="center" vertical="top"/>
    </xf>
    <xf numFmtId="4" fontId="2" fillId="37" borderId="15" xfId="0" applyNumberFormat="1" applyFont="1" applyFill="1" applyBorder="1" applyAlignment="1">
      <alignment/>
    </xf>
    <xf numFmtId="164" fontId="2" fillId="37" borderId="15" xfId="0" applyNumberFormat="1" applyFont="1" applyFill="1" applyBorder="1" applyAlignment="1">
      <alignment/>
    </xf>
    <xf numFmtId="4" fontId="2" fillId="37" borderId="51" xfId="0" applyNumberFormat="1" applyFont="1" applyFill="1" applyBorder="1" applyAlignment="1">
      <alignment/>
    </xf>
    <xf numFmtId="4" fontId="2" fillId="37" borderId="18" xfId="0" applyNumberFormat="1" applyFont="1" applyFill="1" applyBorder="1" applyAlignment="1">
      <alignment horizontal="center" vertical="top" shrinkToFit="1"/>
    </xf>
    <xf numFmtId="164" fontId="2" fillId="37" borderId="18" xfId="0" applyNumberFormat="1" applyFont="1" applyFill="1" applyBorder="1" applyAlignment="1">
      <alignment vertical="top" shrinkToFit="1"/>
    </xf>
    <xf numFmtId="4" fontId="2" fillId="37" borderId="18" xfId="0" applyNumberFormat="1" applyFont="1" applyFill="1" applyBorder="1" applyAlignment="1">
      <alignment vertical="top" shrinkToFit="1"/>
    </xf>
    <xf numFmtId="4" fontId="2" fillId="37" borderId="0" xfId="0" applyNumberFormat="1" applyFont="1" applyFill="1" applyBorder="1" applyAlignment="1">
      <alignment/>
    </xf>
    <xf numFmtId="164" fontId="2" fillId="37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2" fillId="37" borderId="13" xfId="0" applyNumberFormat="1" applyFont="1" applyFill="1" applyBorder="1" applyAlignment="1">
      <alignment/>
    </xf>
    <xf numFmtId="164" fontId="2" fillId="37" borderId="13" xfId="0" applyNumberFormat="1" applyFont="1" applyFill="1" applyBorder="1" applyAlignment="1">
      <alignment/>
    </xf>
    <xf numFmtId="4" fontId="6" fillId="40" borderId="5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top" shrinkToFit="1"/>
    </xf>
    <xf numFmtId="164" fontId="2" fillId="0" borderId="12" xfId="0" applyNumberFormat="1" applyFont="1" applyFill="1" applyBorder="1" applyAlignment="1">
      <alignment vertical="top" shrinkToFit="1"/>
    </xf>
    <xf numFmtId="4" fontId="2" fillId="0" borderId="12" xfId="0" applyNumberFormat="1" applyFont="1" applyFill="1" applyBorder="1" applyAlignment="1">
      <alignment vertical="top" shrinkToFit="1"/>
    </xf>
    <xf numFmtId="4" fontId="2" fillId="0" borderId="53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4" fontId="10" fillId="36" borderId="54" xfId="0" applyNumberFormat="1" applyFont="1" applyFill="1" applyBorder="1" applyAlignment="1">
      <alignment/>
    </xf>
    <xf numFmtId="4" fontId="2" fillId="0" borderId="55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0" fontId="8" fillId="37" borderId="15" xfId="0" applyFont="1" applyFill="1" applyBorder="1" applyAlignment="1">
      <alignment horizontal="center" vertical="top" shrinkToFit="1"/>
    </xf>
    <xf numFmtId="164" fontId="5" fillId="37" borderId="15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11" fillId="33" borderId="11" xfId="0" applyNumberFormat="1" applyFont="1" applyFill="1" applyBorder="1" applyAlignment="1" applyProtection="1">
      <alignment vertical="top" shrinkToFit="1"/>
      <protection locked="0"/>
    </xf>
    <xf numFmtId="4" fontId="11" fillId="0" borderId="12" xfId="0" applyNumberFormat="1" applyFont="1" applyBorder="1" applyAlignment="1" applyProtection="1">
      <alignment/>
      <protection locked="0"/>
    </xf>
    <xf numFmtId="4" fontId="11" fillId="0" borderId="11" xfId="0" applyNumberFormat="1" applyFont="1" applyBorder="1" applyAlignment="1" applyProtection="1">
      <alignment/>
      <protection locked="0"/>
    </xf>
    <xf numFmtId="4" fontId="11" fillId="0" borderId="56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/>
      <protection locked="0"/>
    </xf>
    <xf numFmtId="4" fontId="2" fillId="33" borderId="11" xfId="0" applyNumberFormat="1" applyFont="1" applyFill="1" applyBorder="1" applyAlignment="1" applyProtection="1">
      <alignment vertical="top" shrinkToFit="1"/>
      <protection locked="0"/>
    </xf>
    <xf numFmtId="4" fontId="11" fillId="0" borderId="19" xfId="0" applyNumberFormat="1" applyFont="1" applyFill="1" applyBorder="1" applyAlignment="1" applyProtection="1">
      <alignment vertical="top" shrinkToFit="1"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4" fontId="6" fillId="39" borderId="11" xfId="0" applyNumberFormat="1" applyFont="1" applyFill="1" applyBorder="1" applyAlignment="1" applyProtection="1">
      <alignment horizontal="left" vertical="top" wrapText="1"/>
      <protection/>
    </xf>
    <xf numFmtId="4" fontId="11" fillId="0" borderId="11" xfId="0" applyNumberFormat="1" applyFont="1" applyFill="1" applyBorder="1" applyAlignment="1" applyProtection="1">
      <alignment horizontal="left" vertical="top" wrapText="1"/>
      <protection/>
    </xf>
    <xf numFmtId="4" fontId="12" fillId="0" borderId="11" xfId="0" applyNumberFormat="1" applyFont="1" applyFill="1" applyBorder="1" applyAlignment="1" applyProtection="1">
      <alignment horizontal="left" vertical="top" wrapText="1"/>
      <protection/>
    </xf>
    <xf numFmtId="4" fontId="14" fillId="0" borderId="11" xfId="0" applyNumberFormat="1" applyFont="1" applyFill="1" applyBorder="1" applyAlignment="1" applyProtection="1">
      <alignment horizontal="left" vertical="top" wrapText="1"/>
      <protection/>
    </xf>
    <xf numFmtId="4" fontId="11" fillId="0" borderId="12" xfId="0" applyNumberFormat="1" applyFont="1" applyFill="1" applyBorder="1" applyAlignment="1" applyProtection="1">
      <alignment horizontal="left" vertical="top" wrapText="1"/>
      <protection/>
    </xf>
    <xf numFmtId="4" fontId="6" fillId="39" borderId="13" xfId="0" applyNumberFormat="1" applyFont="1" applyFill="1" applyBorder="1" applyAlignment="1" applyProtection="1">
      <alignment horizontal="left" vertical="top" wrapText="1"/>
      <protection/>
    </xf>
    <xf numFmtId="4" fontId="11" fillId="0" borderId="12" xfId="0" applyNumberFormat="1" applyFont="1" applyBorder="1" applyAlignment="1" applyProtection="1">
      <alignment wrapText="1"/>
      <protection/>
    </xf>
    <xf numFmtId="4" fontId="6" fillId="37" borderId="13" xfId="0" applyNumberFormat="1" applyFont="1" applyFill="1" applyBorder="1" applyAlignment="1" applyProtection="1">
      <alignment/>
      <protection/>
    </xf>
    <xf numFmtId="4" fontId="11" fillId="0" borderId="16" xfId="0" applyNumberFormat="1" applyFont="1" applyFill="1" applyBorder="1" applyAlignment="1" applyProtection="1">
      <alignment horizontal="left" vertical="top" wrapText="1"/>
      <protection/>
    </xf>
    <xf numFmtId="49" fontId="11" fillId="0" borderId="16" xfId="0" applyNumberFormat="1" applyFont="1" applyFill="1" applyBorder="1" applyAlignment="1" applyProtection="1">
      <alignment horizontal="left" vertical="top" wrapText="1"/>
      <protection/>
    </xf>
    <xf numFmtId="49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57" xfId="0" applyFont="1" applyFill="1" applyBorder="1" applyAlignment="1" applyProtection="1">
      <alignment/>
      <protection/>
    </xf>
    <xf numFmtId="49" fontId="11" fillId="0" borderId="48" xfId="0" applyNumberFormat="1" applyFont="1" applyFill="1" applyBorder="1" applyAlignment="1" applyProtection="1">
      <alignment horizontal="left" vertical="top" wrapText="1"/>
      <protection/>
    </xf>
    <xf numFmtId="4" fontId="6" fillId="36" borderId="13" xfId="0" applyNumberFormat="1" applyFont="1" applyFill="1" applyBorder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left" vertical="top" wrapText="1"/>
      <protection/>
    </xf>
    <xf numFmtId="4" fontId="6" fillId="37" borderId="16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49" fontId="6" fillId="37" borderId="15" xfId="0" applyNumberFormat="1" applyFont="1" applyFill="1" applyBorder="1" applyAlignment="1" applyProtection="1">
      <alignment horizontal="left" vertical="top" wrapText="1"/>
      <protection/>
    </xf>
    <xf numFmtId="49" fontId="11" fillId="0" borderId="58" xfId="0" applyNumberFormat="1" applyFont="1" applyFill="1" applyBorder="1" applyAlignment="1" applyProtection="1">
      <alignment horizontal="left" vertical="top" wrapText="1"/>
      <protection/>
    </xf>
    <xf numFmtId="49" fontId="3" fillId="37" borderId="49" xfId="0" applyNumberFormat="1" applyFont="1" applyFill="1" applyBorder="1" applyAlignment="1" applyProtection="1">
      <alignment horizontal="left" vertical="top" wrapText="1"/>
      <protection/>
    </xf>
    <xf numFmtId="49" fontId="3" fillId="37" borderId="15" xfId="0" applyNumberFormat="1" applyFont="1" applyFill="1" applyBorder="1" applyAlignment="1" applyProtection="1">
      <alignment horizontal="left" vertical="top" wrapText="1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37" borderId="18" xfId="0" applyNumberFormat="1" applyFont="1" applyFill="1" applyBorder="1" applyAlignment="1" applyProtection="1">
      <alignment/>
      <protection/>
    </xf>
    <xf numFmtId="4" fontId="11" fillId="0" borderId="11" xfId="0" applyNumberFormat="1" applyFont="1" applyFill="1" applyBorder="1" applyAlignment="1" applyProtection="1">
      <alignment/>
      <protection/>
    </xf>
    <xf numFmtId="4" fontId="11" fillId="0" borderId="19" xfId="0" applyNumberFormat="1" applyFont="1" applyFill="1" applyBorder="1" applyAlignment="1" applyProtection="1">
      <alignment/>
      <protection/>
    </xf>
    <xf numFmtId="4" fontId="6" fillId="40" borderId="13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9" fillId="37" borderId="0" xfId="0" applyNumberFormat="1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 horizontal="left" vertical="top" wrapText="1"/>
      <protection/>
    </xf>
    <xf numFmtId="4" fontId="11" fillId="33" borderId="11" xfId="0" applyNumberFormat="1" applyFont="1" applyFill="1" applyBorder="1" applyAlignment="1" applyProtection="1">
      <alignment horizontal="center" vertical="top" shrinkToFit="1"/>
      <protection/>
    </xf>
    <xf numFmtId="164" fontId="11" fillId="33" borderId="11" xfId="0" applyNumberFormat="1" applyFont="1" applyFill="1" applyBorder="1" applyAlignment="1" applyProtection="1">
      <alignment vertical="top" shrinkToFit="1"/>
      <protection/>
    </xf>
    <xf numFmtId="4" fontId="13" fillId="33" borderId="11" xfId="0" applyNumberFormat="1" applyFont="1" applyFill="1" applyBorder="1" applyAlignment="1" applyProtection="1">
      <alignment horizontal="center" vertical="top" shrinkToFit="1"/>
      <protection/>
    </xf>
    <xf numFmtId="4" fontId="11" fillId="0" borderId="11" xfId="0" applyNumberFormat="1" applyFont="1" applyBorder="1" applyAlignment="1" applyProtection="1">
      <alignment horizontal="center" vertical="top" shrinkToFit="1"/>
      <protection/>
    </xf>
    <xf numFmtId="164" fontId="11" fillId="0" borderId="11" xfId="0" applyNumberFormat="1" applyFont="1" applyBorder="1" applyAlignment="1" applyProtection="1">
      <alignment vertical="top" shrinkToFit="1"/>
      <protection/>
    </xf>
    <xf numFmtId="4" fontId="11" fillId="0" borderId="12" xfId="0" applyNumberFormat="1" applyFont="1" applyBorder="1" applyAlignment="1" applyProtection="1">
      <alignment horizontal="center" vertical="top" shrinkToFit="1"/>
      <protection/>
    </xf>
    <xf numFmtId="164" fontId="11" fillId="0" borderId="12" xfId="0" applyNumberFormat="1" applyFont="1" applyBorder="1" applyAlignment="1" applyProtection="1">
      <alignment vertical="top" shrinkToFit="1"/>
      <protection/>
    </xf>
    <xf numFmtId="4" fontId="11" fillId="0" borderId="12" xfId="0" applyNumberFormat="1" applyFont="1" applyBorder="1" applyAlignment="1" applyProtection="1">
      <alignment vertical="center"/>
      <protection/>
    </xf>
    <xf numFmtId="164" fontId="11" fillId="0" borderId="12" xfId="0" applyNumberFormat="1" applyFont="1" applyBorder="1" applyAlignment="1" applyProtection="1">
      <alignment/>
      <protection/>
    </xf>
    <xf numFmtId="4" fontId="11" fillId="0" borderId="16" xfId="0" applyNumberFormat="1" applyFont="1" applyFill="1" applyBorder="1" applyAlignment="1" applyProtection="1">
      <alignment horizontal="center" vertical="top" shrinkToFit="1"/>
      <protection/>
    </xf>
    <xf numFmtId="164" fontId="11" fillId="0" borderId="16" xfId="0" applyNumberFormat="1" applyFont="1" applyFill="1" applyBorder="1" applyAlignment="1" applyProtection="1">
      <alignment vertical="top" shrinkToFit="1"/>
      <protection/>
    </xf>
    <xf numFmtId="0" fontId="11" fillId="0" borderId="16" xfId="0" applyFont="1" applyFill="1" applyBorder="1" applyAlignment="1" applyProtection="1">
      <alignment horizontal="center" vertical="top" shrinkToFit="1"/>
      <protection/>
    </xf>
    <xf numFmtId="164" fontId="11" fillId="0" borderId="11" xfId="0" applyNumberFormat="1" applyFont="1" applyBorder="1" applyAlignment="1" applyProtection="1">
      <alignment/>
      <protection/>
    </xf>
    <xf numFmtId="0" fontId="11" fillId="0" borderId="14" xfId="0" applyFont="1" applyFill="1" applyBorder="1" applyAlignment="1" applyProtection="1">
      <alignment horizontal="center" vertical="top" shrinkToFit="1"/>
      <protection/>
    </xf>
    <xf numFmtId="0" fontId="11" fillId="0" borderId="57" xfId="0" applyFont="1" applyFill="1" applyBorder="1" applyAlignment="1" applyProtection="1">
      <alignment horizontal="center"/>
      <protection/>
    </xf>
    <xf numFmtId="164" fontId="11" fillId="0" borderId="16" xfId="0" applyNumberFormat="1" applyFont="1" applyBorder="1" applyAlignment="1" applyProtection="1">
      <alignment/>
      <protection/>
    </xf>
    <xf numFmtId="4" fontId="11" fillId="0" borderId="16" xfId="0" applyNumberFormat="1" applyFont="1" applyBorder="1" applyAlignment="1" applyProtection="1">
      <alignment horizontal="center"/>
      <protection/>
    </xf>
    <xf numFmtId="164" fontId="11" fillId="0" borderId="14" xfId="0" applyNumberFormat="1" applyFont="1" applyBorder="1" applyAlignment="1" applyProtection="1">
      <alignment/>
      <protection/>
    </xf>
    <xf numFmtId="4" fontId="11" fillId="0" borderId="11" xfId="0" applyNumberFormat="1" applyFont="1" applyFill="1" applyBorder="1" applyAlignment="1" applyProtection="1">
      <alignment horizontal="center" vertical="top" shrinkToFit="1"/>
      <protection/>
    </xf>
    <xf numFmtId="164" fontId="11" fillId="0" borderId="11" xfId="0" applyNumberFormat="1" applyFont="1" applyFill="1" applyBorder="1" applyAlignment="1" applyProtection="1">
      <alignment vertical="top" shrinkToFit="1"/>
      <protection/>
    </xf>
    <xf numFmtId="4" fontId="11" fillId="0" borderId="19" xfId="0" applyNumberFormat="1" applyFont="1" applyFill="1" applyBorder="1" applyAlignment="1" applyProtection="1">
      <alignment horizontal="center" vertical="top" shrinkToFit="1"/>
      <protection/>
    </xf>
    <xf numFmtId="164" fontId="11" fillId="0" borderId="19" xfId="0" applyNumberFormat="1" applyFont="1" applyFill="1" applyBorder="1" applyAlignment="1" applyProtection="1">
      <alignment vertical="top" shrinkToFit="1"/>
      <protection/>
    </xf>
    <xf numFmtId="164" fontId="11" fillId="0" borderId="11" xfId="0" applyNumberFormat="1" applyFont="1" applyFill="1" applyBorder="1" applyAlignment="1" applyProtection="1">
      <alignment/>
      <protection/>
    </xf>
    <xf numFmtId="4" fontId="11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 vertical="top" shrinkToFit="1"/>
      <protection/>
    </xf>
    <xf numFmtId="4" fontId="6" fillId="39" borderId="59" xfId="0" applyNumberFormat="1" applyFont="1" applyFill="1" applyBorder="1" applyAlignment="1" applyProtection="1">
      <alignment vertical="top" shrinkToFit="1"/>
      <protection/>
    </xf>
    <xf numFmtId="4" fontId="11" fillId="0" borderId="59" xfId="0" applyNumberFormat="1" applyFont="1" applyBorder="1" applyAlignment="1" applyProtection="1">
      <alignment vertical="top" shrinkToFit="1"/>
      <protection/>
    </xf>
    <xf numFmtId="4" fontId="11" fillId="0" borderId="60" xfId="0" applyNumberFormat="1" applyFont="1" applyBorder="1" applyAlignment="1" applyProtection="1">
      <alignment vertical="top" shrinkToFit="1"/>
      <protection/>
    </xf>
    <xf numFmtId="4" fontId="6" fillId="39" borderId="61" xfId="0" applyNumberFormat="1" applyFont="1" applyFill="1" applyBorder="1" applyAlignment="1" applyProtection="1">
      <alignment vertical="top" shrinkToFit="1"/>
      <protection/>
    </xf>
    <xf numFmtId="4" fontId="11" fillId="0" borderId="60" xfId="0" applyNumberFormat="1" applyFont="1" applyBorder="1" applyAlignment="1" applyProtection="1">
      <alignment shrinkToFit="1"/>
      <protection/>
    </xf>
    <xf numFmtId="4" fontId="6" fillId="41" borderId="61" xfId="0" applyNumberFormat="1" applyFont="1" applyFill="1" applyBorder="1" applyAlignment="1" applyProtection="1">
      <alignment vertical="top" shrinkToFit="1"/>
      <protection/>
    </xf>
    <xf numFmtId="4" fontId="11" fillId="0" borderId="60" xfId="0" applyNumberFormat="1" applyFont="1" applyBorder="1" applyAlignment="1" applyProtection="1">
      <alignment/>
      <protection/>
    </xf>
    <xf numFmtId="4" fontId="11" fillId="0" borderId="57" xfId="0" applyNumberFormat="1" applyFont="1" applyBorder="1" applyAlignment="1" applyProtection="1">
      <alignment/>
      <protection/>
    </xf>
    <xf numFmtId="4" fontId="11" fillId="0" borderId="62" xfId="0" applyNumberFormat="1" applyFont="1" applyBorder="1" applyAlignment="1" applyProtection="1">
      <alignment/>
      <protection/>
    </xf>
    <xf numFmtId="4" fontId="6" fillId="36" borderId="60" xfId="0" applyNumberFormat="1" applyFont="1" applyFill="1" applyBorder="1" applyAlignment="1" applyProtection="1">
      <alignment/>
      <protection/>
    </xf>
    <xf numFmtId="4" fontId="2" fillId="0" borderId="63" xfId="0" applyNumberFormat="1" applyFont="1" applyBorder="1" applyAlignment="1" applyProtection="1">
      <alignment/>
      <protection/>
    </xf>
    <xf numFmtId="4" fontId="6" fillId="37" borderId="0" xfId="0" applyNumberFormat="1" applyFont="1" applyFill="1" applyBorder="1" applyAlignment="1" applyProtection="1">
      <alignment/>
      <protection/>
    </xf>
    <xf numFmtId="4" fontId="6" fillId="37" borderId="64" xfId="0" applyNumberFormat="1" applyFont="1" applyFill="1" applyBorder="1" applyAlignment="1" applyProtection="1">
      <alignment/>
      <protection/>
    </xf>
    <xf numFmtId="4" fontId="11" fillId="0" borderId="65" xfId="0" applyNumberFormat="1" applyFont="1" applyBorder="1" applyAlignment="1" applyProtection="1">
      <alignment/>
      <protection/>
    </xf>
    <xf numFmtId="4" fontId="11" fillId="0" borderId="66" xfId="0" applyNumberFormat="1" applyFont="1" applyBorder="1" applyAlignment="1" applyProtection="1">
      <alignment/>
      <protection/>
    </xf>
    <xf numFmtId="4" fontId="11" fillId="0" borderId="67" xfId="0" applyNumberFormat="1" applyFont="1" applyBorder="1" applyAlignment="1" applyProtection="1">
      <alignment/>
      <protection/>
    </xf>
    <xf numFmtId="4" fontId="6" fillId="37" borderId="68" xfId="0" applyNumberFormat="1" applyFont="1" applyFill="1" applyBorder="1" applyAlignment="1" applyProtection="1">
      <alignment/>
      <protection/>
    </xf>
    <xf numFmtId="4" fontId="11" fillId="0" borderId="65" xfId="0" applyNumberFormat="1" applyFont="1" applyFill="1" applyBorder="1" applyAlignment="1" applyProtection="1">
      <alignment/>
      <protection/>
    </xf>
    <xf numFmtId="4" fontId="11" fillId="0" borderId="66" xfId="0" applyNumberFormat="1" applyFont="1" applyFill="1" applyBorder="1" applyAlignment="1" applyProtection="1">
      <alignment/>
      <protection/>
    </xf>
    <xf numFmtId="4" fontId="11" fillId="0" borderId="59" xfId="0" applyNumberFormat="1" applyFont="1" applyFill="1" applyBorder="1" applyAlignment="1" applyProtection="1">
      <alignment vertical="top" shrinkToFit="1"/>
      <protection/>
    </xf>
    <xf numFmtId="4" fontId="11" fillId="0" borderId="60" xfId="0" applyNumberFormat="1" applyFont="1" applyFill="1" applyBorder="1" applyAlignment="1" applyProtection="1">
      <alignment/>
      <protection/>
    </xf>
    <xf numFmtId="4" fontId="11" fillId="0" borderId="69" xfId="0" applyNumberFormat="1" applyFont="1" applyFill="1" applyBorder="1" applyAlignment="1" applyProtection="1">
      <alignment/>
      <protection/>
    </xf>
    <xf numFmtId="4" fontId="6" fillId="37" borderId="70" xfId="0" applyNumberFormat="1" applyFont="1" applyFill="1" applyBorder="1" applyAlignment="1" applyProtection="1">
      <alignment vertical="top" shrinkToFit="1"/>
      <protection/>
    </xf>
    <xf numFmtId="4" fontId="6" fillId="36" borderId="67" xfId="0" applyNumberFormat="1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/>
    </xf>
    <xf numFmtId="4" fontId="6" fillId="37" borderId="71" xfId="0" applyNumberFormat="1" applyFont="1" applyFill="1" applyBorder="1" applyAlignment="1" applyProtection="1">
      <alignment/>
      <protection/>
    </xf>
    <xf numFmtId="165" fontId="6" fillId="40" borderId="67" xfId="0" applyNumberFormat="1" applyFont="1" applyFill="1" applyBorder="1" applyAlignment="1" applyProtection="1">
      <alignment/>
      <protection/>
    </xf>
    <xf numFmtId="4" fontId="2" fillId="0" borderId="67" xfId="0" applyNumberFormat="1" applyFont="1" applyFill="1" applyBorder="1" applyAlignment="1" applyProtection="1">
      <alignment/>
      <protection/>
    </xf>
    <xf numFmtId="4" fontId="6" fillId="37" borderId="67" xfId="0" applyNumberFormat="1" applyFont="1" applyFill="1" applyBorder="1" applyAlignment="1" applyProtection="1">
      <alignment/>
      <protection/>
    </xf>
    <xf numFmtId="4" fontId="2" fillId="0" borderId="72" xfId="0" applyNumberFormat="1" applyFont="1" applyFill="1" applyBorder="1" applyAlignment="1" applyProtection="1">
      <alignment/>
      <protection/>
    </xf>
    <xf numFmtId="4" fontId="6" fillId="36" borderId="73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HD-SU-vv (8-10)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">
      <pane ySplit="5" topLeftCell="A62" activePane="bottomLeft" state="frozen"/>
      <selection pane="topLeft" activeCell="A1" sqref="A1"/>
      <selection pane="bottomLeft" activeCell="E65" sqref="E65"/>
    </sheetView>
  </sheetViews>
  <sheetFormatPr defaultColWidth="8.796875" defaultRowHeight="14.25"/>
  <cols>
    <col min="1" max="1" width="11.59765625" style="1" customWidth="1"/>
    <col min="2" max="2" width="55.3984375" style="1" customWidth="1"/>
    <col min="3" max="3" width="5.19921875" style="1" customWidth="1"/>
    <col min="4" max="4" width="9.5" style="2" customWidth="1"/>
    <col min="5" max="5" width="14.69921875" style="1" customWidth="1"/>
    <col min="6" max="6" width="15.59765625" style="1" customWidth="1"/>
    <col min="7" max="16" width="0" style="1" hidden="1" customWidth="1"/>
    <col min="17" max="17" width="6" style="28" customWidth="1"/>
    <col min="18" max="18" width="2.5" style="1" customWidth="1"/>
    <col min="19" max="19" width="9" style="1" customWidth="1"/>
    <col min="20" max="20" width="11.3984375" style="1" customWidth="1"/>
    <col min="21" max="16384" width="9" style="1" customWidth="1"/>
  </cols>
  <sheetData>
    <row r="1" ht="12.75">
      <c r="A1" s="143" t="s">
        <v>100</v>
      </c>
    </row>
    <row r="2" ht="12.75">
      <c r="A2" s="143"/>
    </row>
    <row r="3" ht="15">
      <c r="B3" s="142" t="s">
        <v>92</v>
      </c>
    </row>
    <row r="4" ht="12" thickBot="1">
      <c r="E4" s="1" t="s">
        <v>0</v>
      </c>
    </row>
    <row r="5" spans="1:23" ht="14.25" customHeight="1" thickBot="1" thickTop="1">
      <c r="A5" s="73" t="s">
        <v>1</v>
      </c>
      <c r="B5" s="74" t="s">
        <v>2</v>
      </c>
      <c r="C5" s="75" t="s">
        <v>3</v>
      </c>
      <c r="D5" s="76" t="s">
        <v>4</v>
      </c>
      <c r="E5" s="77" t="s">
        <v>5</v>
      </c>
      <c r="F5" s="78" t="s">
        <v>93</v>
      </c>
      <c r="G5" s="3"/>
      <c r="H5" s="3"/>
      <c r="I5" s="3"/>
      <c r="J5" s="3"/>
      <c r="K5" s="3"/>
      <c r="L5" s="3"/>
      <c r="M5" s="3"/>
      <c r="N5" s="3"/>
      <c r="O5" s="3"/>
      <c r="P5" s="3"/>
      <c r="S5" s="4"/>
      <c r="T5" s="4"/>
      <c r="U5" s="5"/>
      <c r="V5" s="5"/>
      <c r="W5" s="5"/>
    </row>
    <row r="6" spans="1:23" ht="15.75" thickTop="1">
      <c r="A6" s="110"/>
      <c r="B6" s="155" t="s">
        <v>6</v>
      </c>
      <c r="C6" s="111"/>
      <c r="D6" s="112"/>
      <c r="E6" s="113"/>
      <c r="F6" s="209">
        <f>SUM(F7:F17)</f>
        <v>0</v>
      </c>
      <c r="G6" s="58"/>
      <c r="H6" s="6">
        <f>SUM(H14:H21)</f>
        <v>66712.52</v>
      </c>
      <c r="I6" s="6"/>
      <c r="J6" s="6">
        <f>SUM(J14:J21)</f>
        <v>19097.08</v>
      </c>
      <c r="K6" s="6"/>
      <c r="L6" s="6">
        <f>SUM(L14:L21)</f>
        <v>0</v>
      </c>
      <c r="M6" s="6"/>
      <c r="N6" s="6">
        <f>SUM(N14:N21)</f>
        <v>172.46</v>
      </c>
      <c r="O6" s="6"/>
      <c r="P6" s="40">
        <f>SUM(P14:P21)</f>
        <v>0</v>
      </c>
      <c r="Q6" s="57"/>
      <c r="S6" s="4"/>
      <c r="T6" s="4"/>
      <c r="U6" s="4"/>
      <c r="V6" s="4"/>
      <c r="W6" s="4"/>
    </row>
    <row r="7" spans="1:23" ht="24">
      <c r="A7" s="89"/>
      <c r="B7" s="156" t="s">
        <v>7</v>
      </c>
      <c r="C7" s="184" t="s">
        <v>8</v>
      </c>
      <c r="D7" s="185">
        <v>30.3</v>
      </c>
      <c r="E7" s="144"/>
      <c r="F7" s="210">
        <f>D7*E7</f>
        <v>0</v>
      </c>
      <c r="G7" s="59"/>
      <c r="H7" s="10"/>
      <c r="I7" s="10"/>
      <c r="J7" s="10"/>
      <c r="K7" s="10"/>
      <c r="L7" s="10"/>
      <c r="M7" s="10"/>
      <c r="N7" s="10"/>
      <c r="O7" s="10"/>
      <c r="P7" s="41"/>
      <c r="Q7" s="32"/>
      <c r="S7" s="4"/>
      <c r="T7" s="4"/>
      <c r="U7" s="4"/>
      <c r="V7" s="4"/>
      <c r="W7" s="4"/>
    </row>
    <row r="8" spans="1:23" ht="12">
      <c r="A8" s="89"/>
      <c r="B8" s="157" t="s">
        <v>9</v>
      </c>
      <c r="C8" s="186"/>
      <c r="D8" s="185"/>
      <c r="E8" s="144"/>
      <c r="F8" s="210"/>
      <c r="G8" s="59"/>
      <c r="H8" s="10"/>
      <c r="I8" s="10"/>
      <c r="J8" s="10"/>
      <c r="K8" s="10"/>
      <c r="L8" s="10"/>
      <c r="M8" s="10"/>
      <c r="N8" s="10"/>
      <c r="O8" s="10"/>
      <c r="P8" s="41"/>
      <c r="Q8" s="32"/>
      <c r="S8" s="4"/>
      <c r="T8" s="4"/>
      <c r="U8" s="4"/>
      <c r="V8" s="4"/>
      <c r="W8" s="4"/>
    </row>
    <row r="9" spans="1:23" ht="24">
      <c r="A9" s="89"/>
      <c r="B9" s="156" t="s">
        <v>10</v>
      </c>
      <c r="C9" s="184" t="s">
        <v>8</v>
      </c>
      <c r="D9" s="185">
        <v>30.3</v>
      </c>
      <c r="E9" s="144"/>
      <c r="F9" s="210">
        <f>D9*E9</f>
        <v>0</v>
      </c>
      <c r="G9" s="59"/>
      <c r="H9" s="10"/>
      <c r="I9" s="10"/>
      <c r="J9" s="10"/>
      <c r="K9" s="10"/>
      <c r="L9" s="10"/>
      <c r="M9" s="10"/>
      <c r="N9" s="10"/>
      <c r="O9" s="10"/>
      <c r="P9" s="41"/>
      <c r="Q9" s="32"/>
      <c r="S9" s="4"/>
      <c r="T9" s="4"/>
      <c r="U9" s="4"/>
      <c r="V9" s="4"/>
      <c r="W9" s="4"/>
    </row>
    <row r="10" spans="1:23" ht="24">
      <c r="A10" s="89"/>
      <c r="B10" s="156" t="s">
        <v>11</v>
      </c>
      <c r="C10" s="184" t="s">
        <v>8</v>
      </c>
      <c r="D10" s="185">
        <v>30.3</v>
      </c>
      <c r="E10" s="144"/>
      <c r="F10" s="210">
        <f>D10*E10</f>
        <v>0</v>
      </c>
      <c r="G10" s="59"/>
      <c r="H10" s="10"/>
      <c r="I10" s="10"/>
      <c r="J10" s="10"/>
      <c r="K10" s="10"/>
      <c r="L10" s="10"/>
      <c r="M10" s="10"/>
      <c r="N10" s="10"/>
      <c r="O10" s="10"/>
      <c r="P10" s="41"/>
      <c r="Q10" s="32"/>
      <c r="S10" s="4"/>
      <c r="T10" s="4"/>
      <c r="U10" s="4"/>
      <c r="V10" s="4"/>
      <c r="W10" s="4"/>
    </row>
    <row r="11" spans="1:23" ht="12">
      <c r="A11" s="89"/>
      <c r="B11" s="158" t="s">
        <v>12</v>
      </c>
      <c r="C11" s="186"/>
      <c r="D11" s="185"/>
      <c r="E11" s="144"/>
      <c r="F11" s="210"/>
      <c r="G11" s="59"/>
      <c r="H11" s="10"/>
      <c r="I11" s="10"/>
      <c r="J11" s="10"/>
      <c r="K11" s="10"/>
      <c r="L11" s="10"/>
      <c r="M11" s="10"/>
      <c r="N11" s="10"/>
      <c r="O11" s="10"/>
      <c r="P11" s="41"/>
      <c r="Q11" s="32"/>
      <c r="S11" s="4"/>
      <c r="T11" s="4"/>
      <c r="U11" s="4"/>
      <c r="V11" s="4"/>
      <c r="W11" s="4"/>
    </row>
    <row r="12" spans="1:23" ht="12">
      <c r="A12" s="89"/>
      <c r="B12" s="156" t="s">
        <v>13</v>
      </c>
      <c r="C12" s="184" t="s">
        <v>8</v>
      </c>
      <c r="D12" s="185">
        <f>D10</f>
        <v>30.3</v>
      </c>
      <c r="E12" s="144"/>
      <c r="F12" s="210">
        <f aca="true" t="shared" si="0" ref="F12:F17">D12*E12</f>
        <v>0</v>
      </c>
      <c r="G12" s="59"/>
      <c r="H12" s="10"/>
      <c r="I12" s="10"/>
      <c r="J12" s="10"/>
      <c r="K12" s="10"/>
      <c r="L12" s="10"/>
      <c r="M12" s="10"/>
      <c r="N12" s="10"/>
      <c r="O12" s="10"/>
      <c r="P12" s="41"/>
      <c r="Q12" s="32"/>
      <c r="R12" s="28"/>
      <c r="S12" s="4"/>
      <c r="T12" s="4"/>
      <c r="U12" s="4"/>
      <c r="V12" s="4"/>
      <c r="W12" s="4"/>
    </row>
    <row r="13" spans="1:23" ht="24">
      <c r="A13" s="90" t="s">
        <v>16</v>
      </c>
      <c r="B13" s="156" t="s">
        <v>14</v>
      </c>
      <c r="C13" s="187" t="s">
        <v>15</v>
      </c>
      <c r="D13" s="188">
        <v>202</v>
      </c>
      <c r="E13" s="91"/>
      <c r="F13" s="210">
        <f t="shared" si="0"/>
        <v>0</v>
      </c>
      <c r="G13" s="60">
        <v>0</v>
      </c>
      <c r="H13" s="9">
        <f>ROUND(D13*G13,2)</f>
        <v>0</v>
      </c>
      <c r="I13" s="11">
        <v>80</v>
      </c>
      <c r="J13" s="9">
        <f>ROUND(D13*I13,2)</f>
        <v>16160</v>
      </c>
      <c r="K13" s="9">
        <v>21</v>
      </c>
      <c r="L13" s="9">
        <f>F13*(1+K13/100)</f>
        <v>0</v>
      </c>
      <c r="M13" s="9">
        <v>0</v>
      </c>
      <c r="N13" s="9">
        <f>ROUND(D13*M13,2)</f>
        <v>0</v>
      </c>
      <c r="O13" s="9">
        <v>0</v>
      </c>
      <c r="P13" s="42">
        <f>ROUND(D13*O13,2)</f>
        <v>0</v>
      </c>
      <c r="Q13" s="54"/>
      <c r="R13" s="28"/>
      <c r="S13" s="4"/>
      <c r="T13" s="4"/>
      <c r="U13" s="4"/>
      <c r="V13" s="4"/>
      <c r="W13" s="4"/>
    </row>
    <row r="14" spans="1:23" ht="24">
      <c r="A14" s="90" t="s">
        <v>18</v>
      </c>
      <c r="B14" s="156" t="s">
        <v>17</v>
      </c>
      <c r="C14" s="187" t="s">
        <v>15</v>
      </c>
      <c r="D14" s="188">
        <v>202</v>
      </c>
      <c r="E14" s="91"/>
      <c r="F14" s="210">
        <f t="shared" si="0"/>
        <v>0</v>
      </c>
      <c r="G14" s="60">
        <v>45.79</v>
      </c>
      <c r="H14" s="9">
        <f>ROUND(D14*G14,2)</f>
        <v>9249.58</v>
      </c>
      <c r="I14" s="11">
        <v>32.31</v>
      </c>
      <c r="J14" s="9">
        <f>ROUND(D14*I14,2)</f>
        <v>6526.62</v>
      </c>
      <c r="K14" s="9">
        <v>21</v>
      </c>
      <c r="L14" s="9">
        <f>F14*(1+K14/100)</f>
        <v>0</v>
      </c>
      <c r="M14" s="9">
        <v>0.15175000000000002</v>
      </c>
      <c r="N14" s="9">
        <f>ROUND(D14*M14,2)</f>
        <v>30.65</v>
      </c>
      <c r="O14" s="9">
        <v>0</v>
      </c>
      <c r="P14" s="42">
        <f>ROUND(D14*O14,2)</f>
        <v>0</v>
      </c>
      <c r="Q14" s="54"/>
      <c r="R14" s="28"/>
      <c r="S14" s="4"/>
      <c r="T14" s="4"/>
      <c r="U14" s="4"/>
      <c r="V14" s="4"/>
      <c r="W14" s="4"/>
    </row>
    <row r="15" spans="1:23" ht="24">
      <c r="A15" s="90" t="s">
        <v>20</v>
      </c>
      <c r="B15" s="156" t="s">
        <v>19</v>
      </c>
      <c r="C15" s="187" t="s">
        <v>15</v>
      </c>
      <c r="D15" s="188">
        <v>202</v>
      </c>
      <c r="E15" s="91"/>
      <c r="F15" s="210">
        <f t="shared" si="0"/>
        <v>0</v>
      </c>
      <c r="G15" s="60">
        <v>49.53</v>
      </c>
      <c r="H15" s="9">
        <f>ROUND(D15*G15,2)</f>
        <v>10005.06</v>
      </c>
      <c r="I15" s="11">
        <v>19.17</v>
      </c>
      <c r="J15" s="9">
        <f>ROUND(D15*I15,2)</f>
        <v>3872.34</v>
      </c>
      <c r="K15" s="9">
        <v>21</v>
      </c>
      <c r="L15" s="9">
        <f>F15*(1+K15/100)</f>
        <v>0</v>
      </c>
      <c r="M15" s="9">
        <v>0.126</v>
      </c>
      <c r="N15" s="9">
        <f>ROUND(D15*M15,2)</f>
        <v>25.45</v>
      </c>
      <c r="O15" s="9">
        <v>0</v>
      </c>
      <c r="P15" s="42">
        <f>ROUND(D15*O15,2)</f>
        <v>0</v>
      </c>
      <c r="Q15" s="54"/>
      <c r="R15" s="28"/>
      <c r="S15" s="4"/>
      <c r="T15" s="4"/>
      <c r="U15" s="4"/>
      <c r="V15" s="4"/>
      <c r="W15" s="4"/>
    </row>
    <row r="16" spans="1:23" ht="24">
      <c r="A16" s="90" t="s">
        <v>20</v>
      </c>
      <c r="B16" s="156" t="s">
        <v>21</v>
      </c>
      <c r="C16" s="187" t="s">
        <v>15</v>
      </c>
      <c r="D16" s="188">
        <v>202</v>
      </c>
      <c r="E16" s="91"/>
      <c r="F16" s="210">
        <f t="shared" si="0"/>
        <v>0</v>
      </c>
      <c r="G16" s="60">
        <v>121.97</v>
      </c>
      <c r="H16" s="9">
        <f>ROUND(D16*G16,2)</f>
        <v>24637.94</v>
      </c>
      <c r="I16" s="11">
        <v>21.53</v>
      </c>
      <c r="J16" s="9">
        <f>ROUND(D16*I16,2)</f>
        <v>4349.06</v>
      </c>
      <c r="K16" s="9">
        <v>21</v>
      </c>
      <c r="L16" s="9">
        <f>F16*(1+K16/100)</f>
        <v>0</v>
      </c>
      <c r="M16" s="9">
        <v>0.288</v>
      </c>
      <c r="N16" s="9">
        <f>ROUND(D16*M16,2)</f>
        <v>58.18</v>
      </c>
      <c r="O16" s="9">
        <v>0</v>
      </c>
      <c r="P16" s="42">
        <f>ROUND(D16*O16,2)</f>
        <v>0</v>
      </c>
      <c r="Q16" s="54"/>
      <c r="R16" s="28"/>
      <c r="S16" s="4"/>
      <c r="T16" s="4"/>
      <c r="U16" s="4"/>
      <c r="V16" s="4"/>
      <c r="W16" s="4"/>
    </row>
    <row r="17" spans="1:23" ht="24.75" thickBot="1">
      <c r="A17" s="92" t="s">
        <v>20</v>
      </c>
      <c r="B17" s="159" t="s">
        <v>22</v>
      </c>
      <c r="C17" s="189" t="s">
        <v>15</v>
      </c>
      <c r="D17" s="190">
        <v>202</v>
      </c>
      <c r="E17" s="93"/>
      <c r="F17" s="211">
        <f t="shared" si="0"/>
        <v>0</v>
      </c>
      <c r="G17" s="61">
        <v>112.97</v>
      </c>
      <c r="H17" s="12">
        <f>ROUND(D17*G17,2)</f>
        <v>22819.94</v>
      </c>
      <c r="I17" s="13">
        <v>21.53</v>
      </c>
      <c r="J17" s="12">
        <f>ROUND(D17*I17,2)</f>
        <v>4349.06</v>
      </c>
      <c r="K17" s="12">
        <v>21</v>
      </c>
      <c r="L17" s="12">
        <f>F17*(1+K17/100)</f>
        <v>0</v>
      </c>
      <c r="M17" s="12">
        <v>0.288</v>
      </c>
      <c r="N17" s="12">
        <f>ROUND(D17*M17,2)</f>
        <v>58.18</v>
      </c>
      <c r="O17" s="12">
        <v>0</v>
      </c>
      <c r="P17" s="43">
        <f>ROUND(D17*O17,2)</f>
        <v>0</v>
      </c>
      <c r="Q17" s="54"/>
      <c r="R17" s="28"/>
      <c r="S17" s="4"/>
      <c r="T17" s="4"/>
      <c r="U17" s="4"/>
      <c r="V17" s="4"/>
      <c r="W17" s="4"/>
    </row>
    <row r="18" spans="1:23" ht="15.75" thickTop="1">
      <c r="A18" s="114"/>
      <c r="B18" s="160" t="s">
        <v>23</v>
      </c>
      <c r="C18" s="115"/>
      <c r="D18" s="116"/>
      <c r="E18" s="117"/>
      <c r="F18" s="212">
        <f>F19</f>
        <v>0</v>
      </c>
      <c r="G18" s="62"/>
      <c r="H18" s="14"/>
      <c r="I18" s="14"/>
      <c r="J18" s="14"/>
      <c r="K18" s="14"/>
      <c r="L18" s="14"/>
      <c r="M18" s="14"/>
      <c r="N18" s="14"/>
      <c r="O18" s="14"/>
      <c r="P18" s="44"/>
      <c r="Q18" s="57"/>
      <c r="R18" s="28"/>
      <c r="S18" s="4"/>
      <c r="T18" s="4"/>
      <c r="U18" s="4"/>
      <c r="V18" s="4"/>
      <c r="W18" s="4"/>
    </row>
    <row r="19" spans="1:23" ht="24.75" thickBot="1">
      <c r="A19" s="79"/>
      <c r="B19" s="161" t="s">
        <v>24</v>
      </c>
      <c r="C19" s="191" t="s">
        <v>25</v>
      </c>
      <c r="D19" s="192">
        <v>240</v>
      </c>
      <c r="E19" s="145"/>
      <c r="F19" s="213">
        <f>D19*E19</f>
        <v>0</v>
      </c>
      <c r="G19" s="63"/>
      <c r="H19" s="15"/>
      <c r="I19" s="15"/>
      <c r="J19" s="15"/>
      <c r="K19" s="15"/>
      <c r="L19" s="15"/>
      <c r="M19" s="15"/>
      <c r="N19" s="15"/>
      <c r="O19" s="15"/>
      <c r="P19" s="27"/>
      <c r="R19" s="28"/>
      <c r="S19" s="4"/>
      <c r="T19" s="4"/>
      <c r="U19" s="4"/>
      <c r="V19" s="4"/>
      <c r="W19" s="4"/>
    </row>
    <row r="20" spans="1:23" ht="15.75" thickTop="1">
      <c r="A20" s="114"/>
      <c r="B20" s="162" t="s">
        <v>26</v>
      </c>
      <c r="C20" s="129"/>
      <c r="D20" s="130"/>
      <c r="E20" s="113"/>
      <c r="F20" s="214">
        <f>SUM(F21:F26)</f>
        <v>0</v>
      </c>
      <c r="G20" s="64"/>
      <c r="H20" s="17"/>
      <c r="I20" s="17"/>
      <c r="J20" s="17"/>
      <c r="K20" s="17"/>
      <c r="L20" s="17"/>
      <c r="M20" s="17"/>
      <c r="N20" s="17"/>
      <c r="O20" s="17"/>
      <c r="P20" s="45"/>
      <c r="R20" s="28"/>
      <c r="S20" s="4"/>
      <c r="T20" s="4"/>
      <c r="U20" s="4"/>
      <c r="V20" s="4"/>
      <c r="W20" s="4"/>
    </row>
    <row r="21" spans="1:23" ht="25.5" customHeight="1">
      <c r="A21" s="94" t="s">
        <v>27</v>
      </c>
      <c r="B21" s="163" t="s">
        <v>28</v>
      </c>
      <c r="C21" s="193" t="s">
        <v>8</v>
      </c>
      <c r="D21" s="194">
        <v>36.1</v>
      </c>
      <c r="E21" s="95"/>
      <c r="F21" s="210">
        <f aca="true" t="shared" si="1" ref="F21:F26">D21*E21</f>
        <v>0</v>
      </c>
      <c r="G21" s="65"/>
      <c r="H21" s="18"/>
      <c r="I21" s="18"/>
      <c r="J21" s="18"/>
      <c r="K21" s="18"/>
      <c r="L21" s="18"/>
      <c r="M21" s="18"/>
      <c r="N21" s="18"/>
      <c r="O21" s="18"/>
      <c r="P21" s="46"/>
      <c r="R21" s="28"/>
      <c r="S21" s="19"/>
      <c r="T21" s="4"/>
      <c r="U21" s="4"/>
      <c r="V21" s="4"/>
      <c r="W21" s="4"/>
    </row>
    <row r="22" spans="1:23" ht="12">
      <c r="A22" s="96" t="s">
        <v>29</v>
      </c>
      <c r="B22" s="164" t="s">
        <v>30</v>
      </c>
      <c r="C22" s="195" t="s">
        <v>8</v>
      </c>
      <c r="D22" s="196">
        <f>D21</f>
        <v>36.1</v>
      </c>
      <c r="E22" s="146"/>
      <c r="F22" s="210">
        <f t="shared" si="1"/>
        <v>0</v>
      </c>
      <c r="G22" s="65"/>
      <c r="H22" s="18"/>
      <c r="I22" s="18"/>
      <c r="J22" s="18"/>
      <c r="K22" s="18"/>
      <c r="L22" s="18"/>
      <c r="M22" s="18"/>
      <c r="N22" s="18"/>
      <c r="O22" s="18"/>
      <c r="P22" s="46"/>
      <c r="R22" s="28"/>
      <c r="S22" s="4"/>
      <c r="T22" s="4"/>
      <c r="U22" s="4"/>
      <c r="V22" s="4"/>
      <c r="W22" s="4"/>
    </row>
    <row r="23" spans="1:23" ht="12">
      <c r="A23" s="96" t="s">
        <v>31</v>
      </c>
      <c r="B23" s="164" t="s">
        <v>32</v>
      </c>
      <c r="C23" s="195" t="s">
        <v>8</v>
      </c>
      <c r="D23" s="196">
        <v>36.1</v>
      </c>
      <c r="E23" s="146"/>
      <c r="F23" s="210">
        <f t="shared" si="1"/>
        <v>0</v>
      </c>
      <c r="G23" s="65"/>
      <c r="H23" s="18"/>
      <c r="I23" s="18"/>
      <c r="J23" s="18"/>
      <c r="K23" s="18"/>
      <c r="L23" s="18"/>
      <c r="M23" s="18"/>
      <c r="N23" s="18"/>
      <c r="O23" s="18"/>
      <c r="P23" s="46"/>
      <c r="R23" s="28"/>
      <c r="S23" s="4"/>
      <c r="T23" s="4"/>
      <c r="U23" s="4"/>
      <c r="V23" s="4"/>
      <c r="W23" s="4"/>
    </row>
    <row r="24" spans="1:23" ht="12">
      <c r="A24" s="96" t="s">
        <v>33</v>
      </c>
      <c r="B24" s="164" t="s">
        <v>34</v>
      </c>
      <c r="C24" s="195" t="s">
        <v>15</v>
      </c>
      <c r="D24" s="196">
        <v>180.2</v>
      </c>
      <c r="E24" s="146"/>
      <c r="F24" s="210">
        <f t="shared" si="1"/>
        <v>0</v>
      </c>
      <c r="G24" s="65"/>
      <c r="H24" s="18"/>
      <c r="I24" s="18"/>
      <c r="J24" s="18"/>
      <c r="K24" s="18"/>
      <c r="L24" s="18"/>
      <c r="M24" s="18"/>
      <c r="N24" s="18"/>
      <c r="O24" s="18"/>
      <c r="P24" s="46"/>
      <c r="R24" s="28"/>
      <c r="S24" s="4"/>
      <c r="T24" s="4"/>
      <c r="U24" s="4"/>
      <c r="V24" s="4"/>
      <c r="W24" s="4"/>
    </row>
    <row r="25" spans="1:23" ht="12">
      <c r="A25" s="97" t="s">
        <v>35</v>
      </c>
      <c r="B25" s="165" t="s">
        <v>36</v>
      </c>
      <c r="C25" s="197" t="s">
        <v>15</v>
      </c>
      <c r="D25" s="192">
        <v>180.2</v>
      </c>
      <c r="E25" s="145"/>
      <c r="F25" s="215">
        <f t="shared" si="1"/>
        <v>0</v>
      </c>
      <c r="G25" s="63"/>
      <c r="H25" s="15"/>
      <c r="I25" s="15"/>
      <c r="J25" s="15"/>
      <c r="K25" s="15"/>
      <c r="L25" s="15"/>
      <c r="M25" s="15"/>
      <c r="N25" s="15"/>
      <c r="O25" s="15"/>
      <c r="P25" s="27"/>
      <c r="R25" s="28"/>
      <c r="S25" s="4"/>
      <c r="T25" s="4"/>
      <c r="U25" s="4"/>
      <c r="V25" s="4"/>
      <c r="W25" s="4"/>
    </row>
    <row r="26" spans="1:23" ht="12">
      <c r="A26" s="98" t="s">
        <v>37</v>
      </c>
      <c r="B26" s="166" t="s">
        <v>38</v>
      </c>
      <c r="C26" s="198" t="s">
        <v>15</v>
      </c>
      <c r="D26" s="166">
        <v>180.2</v>
      </c>
      <c r="E26" s="145"/>
      <c r="F26" s="216">
        <f t="shared" si="1"/>
        <v>0</v>
      </c>
      <c r="G26" s="63"/>
      <c r="H26" s="15"/>
      <c r="I26" s="15"/>
      <c r="J26" s="15"/>
      <c r="K26" s="15"/>
      <c r="L26" s="15"/>
      <c r="M26" s="15"/>
      <c r="N26" s="15"/>
      <c r="O26" s="15"/>
      <c r="P26" s="27"/>
      <c r="R26" s="28"/>
      <c r="S26" s="4"/>
      <c r="T26" s="4"/>
      <c r="U26" s="4"/>
      <c r="V26" s="4"/>
      <c r="W26" s="4"/>
    </row>
    <row r="27" spans="1:23" ht="12.75" thickBot="1">
      <c r="A27" s="97"/>
      <c r="B27" s="167"/>
      <c r="C27" s="99"/>
      <c r="D27" s="100"/>
      <c r="E27" s="147"/>
      <c r="F27" s="217"/>
      <c r="G27" s="63"/>
      <c r="H27" s="15"/>
      <c r="I27" s="15"/>
      <c r="J27" s="15"/>
      <c r="K27" s="15"/>
      <c r="L27" s="15"/>
      <c r="M27" s="15"/>
      <c r="N27" s="15"/>
      <c r="O27" s="15"/>
      <c r="P27" s="27"/>
      <c r="R27" s="28"/>
      <c r="S27" s="4"/>
      <c r="T27" s="4"/>
      <c r="U27" s="4"/>
      <c r="V27" s="4"/>
      <c r="W27" s="4"/>
    </row>
    <row r="28" spans="1:23" ht="16.5" thickBot="1" thickTop="1">
      <c r="A28" s="80"/>
      <c r="B28" s="168" t="s">
        <v>39</v>
      </c>
      <c r="C28" s="20"/>
      <c r="D28" s="16"/>
      <c r="E28" s="148"/>
      <c r="F28" s="218">
        <f>SUM(F6+F18+F20)</f>
        <v>0</v>
      </c>
      <c r="G28" s="63"/>
      <c r="H28" s="15"/>
      <c r="I28" s="15"/>
      <c r="J28" s="15"/>
      <c r="K28" s="15"/>
      <c r="L28" s="15"/>
      <c r="M28" s="15"/>
      <c r="N28" s="15"/>
      <c r="O28" s="15"/>
      <c r="P28" s="27"/>
      <c r="R28" s="28"/>
      <c r="S28" s="4"/>
      <c r="T28" s="4"/>
      <c r="U28" s="4"/>
      <c r="V28" s="4"/>
      <c r="W28" s="4"/>
    </row>
    <row r="29" spans="1:23" ht="13.5" thickTop="1">
      <c r="A29" s="81"/>
      <c r="B29" s="169"/>
      <c r="C29" s="21"/>
      <c r="D29" s="22"/>
      <c r="E29" s="88"/>
      <c r="F29" s="219"/>
      <c r="G29" s="66"/>
      <c r="H29" s="23"/>
      <c r="I29" s="23"/>
      <c r="J29" s="23"/>
      <c r="K29" s="23"/>
      <c r="L29" s="23"/>
      <c r="M29" s="23"/>
      <c r="N29" s="23"/>
      <c r="O29" s="23"/>
      <c r="P29" s="47"/>
      <c r="R29" s="28"/>
      <c r="S29" s="4"/>
      <c r="T29" s="4"/>
      <c r="U29" s="4"/>
      <c r="V29" s="4"/>
      <c r="W29" s="4"/>
    </row>
    <row r="30" spans="1:23" ht="15">
      <c r="A30" s="104"/>
      <c r="B30" s="170" t="s">
        <v>40</v>
      </c>
      <c r="C30" s="105"/>
      <c r="D30" s="106"/>
      <c r="E30" s="107"/>
      <c r="F30" s="220"/>
      <c r="G30" s="67"/>
      <c r="H30" s="24"/>
      <c r="I30" s="24"/>
      <c r="J30" s="24"/>
      <c r="K30" s="24"/>
      <c r="L30" s="24"/>
      <c r="M30" s="24"/>
      <c r="N30" s="24"/>
      <c r="O30" s="24"/>
      <c r="P30" s="48"/>
      <c r="S30" s="4"/>
      <c r="T30" s="4"/>
      <c r="U30" s="4"/>
      <c r="V30" s="4"/>
      <c r="W30" s="4"/>
    </row>
    <row r="31" spans="1:23" ht="15">
      <c r="A31" s="104"/>
      <c r="B31" s="170" t="s">
        <v>41</v>
      </c>
      <c r="C31" s="105"/>
      <c r="D31" s="108"/>
      <c r="E31" s="109"/>
      <c r="F31" s="221">
        <f>SUM(F32:F44)</f>
        <v>0</v>
      </c>
      <c r="G31" s="67"/>
      <c r="H31" s="24"/>
      <c r="I31" s="24"/>
      <c r="J31" s="24"/>
      <c r="K31" s="24"/>
      <c r="L31" s="24"/>
      <c r="M31" s="24"/>
      <c r="N31" s="24"/>
      <c r="O31" s="24"/>
      <c r="P31" s="48"/>
      <c r="S31" s="4"/>
      <c r="T31" s="4"/>
      <c r="U31" s="4"/>
      <c r="V31" s="4"/>
      <c r="W31" s="4"/>
    </row>
    <row r="32" spans="1:16" ht="12">
      <c r="A32" s="96" t="s">
        <v>42</v>
      </c>
      <c r="B32" s="164" t="s">
        <v>43</v>
      </c>
      <c r="C32" s="195" t="s">
        <v>44</v>
      </c>
      <c r="D32" s="199">
        <v>9</v>
      </c>
      <c r="E32" s="149"/>
      <c r="F32" s="222">
        <f aca="true" t="shared" si="2" ref="F32:F43">D32*E32</f>
        <v>0</v>
      </c>
      <c r="G32" s="67"/>
      <c r="H32" s="24"/>
      <c r="I32" s="24"/>
      <c r="J32" s="24"/>
      <c r="K32" s="24"/>
      <c r="L32" s="24"/>
      <c r="M32" s="24"/>
      <c r="N32" s="24"/>
      <c r="O32" s="24"/>
      <c r="P32" s="48"/>
    </row>
    <row r="33" spans="1:16" ht="12">
      <c r="A33" s="96" t="s">
        <v>45</v>
      </c>
      <c r="B33" s="164" t="s">
        <v>46</v>
      </c>
      <c r="C33" s="195" t="s">
        <v>44</v>
      </c>
      <c r="D33" s="199">
        <v>9</v>
      </c>
      <c r="E33" s="149"/>
      <c r="F33" s="222">
        <f t="shared" si="2"/>
        <v>0</v>
      </c>
      <c r="G33" s="67"/>
      <c r="H33" s="24"/>
      <c r="I33" s="24"/>
      <c r="J33" s="24"/>
      <c r="K33" s="24"/>
      <c r="L33" s="24"/>
      <c r="M33" s="24"/>
      <c r="N33" s="24"/>
      <c r="O33" s="24"/>
      <c r="P33" s="48"/>
    </row>
    <row r="34" spans="1:16" ht="12">
      <c r="A34" s="96" t="s">
        <v>47</v>
      </c>
      <c r="B34" s="164" t="s">
        <v>48</v>
      </c>
      <c r="C34" s="195" t="s">
        <v>8</v>
      </c>
      <c r="D34" s="199">
        <v>4.5</v>
      </c>
      <c r="E34" s="149"/>
      <c r="F34" s="222">
        <f t="shared" si="2"/>
        <v>0</v>
      </c>
      <c r="G34" s="67"/>
      <c r="H34" s="24"/>
      <c r="I34" s="24"/>
      <c r="J34" s="24"/>
      <c r="K34" s="24"/>
      <c r="L34" s="24"/>
      <c r="M34" s="24"/>
      <c r="N34" s="24"/>
      <c r="O34" s="24"/>
      <c r="P34" s="48"/>
    </row>
    <row r="35" spans="1:16" ht="12">
      <c r="A35" s="96" t="s">
        <v>49</v>
      </c>
      <c r="B35" s="164" t="s">
        <v>50</v>
      </c>
      <c r="C35" s="195" t="s">
        <v>51</v>
      </c>
      <c r="D35" s="199">
        <v>0.0135</v>
      </c>
      <c r="E35" s="150"/>
      <c r="F35" s="222">
        <f>D35*E34</f>
        <v>0</v>
      </c>
      <c r="G35" s="67"/>
      <c r="H35" s="24"/>
      <c r="I35" s="24"/>
      <c r="J35" s="24"/>
      <c r="K35" s="24"/>
      <c r="L35" s="24"/>
      <c r="M35" s="24"/>
      <c r="N35" s="24"/>
      <c r="O35" s="24"/>
      <c r="P35" s="48"/>
    </row>
    <row r="36" spans="1:16" ht="12">
      <c r="A36" s="96" t="s">
        <v>52</v>
      </c>
      <c r="B36" s="164" t="s">
        <v>94</v>
      </c>
      <c r="C36" s="195" t="s">
        <v>53</v>
      </c>
      <c r="D36" s="199">
        <v>1.35</v>
      </c>
      <c r="E36" s="149"/>
      <c r="F36" s="222">
        <f t="shared" si="2"/>
        <v>0</v>
      </c>
      <c r="G36" s="67"/>
      <c r="H36" s="24"/>
      <c r="I36" s="24"/>
      <c r="J36" s="24"/>
      <c r="K36" s="24"/>
      <c r="L36" s="24"/>
      <c r="M36" s="24"/>
      <c r="N36" s="24"/>
      <c r="O36" s="24"/>
      <c r="P36" s="48"/>
    </row>
    <row r="37" spans="1:16" ht="12">
      <c r="A37" s="96" t="s">
        <v>54</v>
      </c>
      <c r="B37" s="164" t="s">
        <v>55</v>
      </c>
      <c r="C37" s="195" t="s">
        <v>44</v>
      </c>
      <c r="D37" s="199">
        <v>9</v>
      </c>
      <c r="E37" s="149"/>
      <c r="F37" s="222">
        <f t="shared" si="2"/>
        <v>0</v>
      </c>
      <c r="G37" s="67"/>
      <c r="H37" s="24"/>
      <c r="I37" s="24"/>
      <c r="J37" s="24"/>
      <c r="K37" s="24"/>
      <c r="L37" s="24"/>
      <c r="M37" s="24"/>
      <c r="N37" s="24"/>
      <c r="O37" s="24"/>
      <c r="P37" s="48"/>
    </row>
    <row r="38" spans="1:16" ht="12">
      <c r="A38" s="96" t="s">
        <v>56</v>
      </c>
      <c r="B38" s="164" t="s">
        <v>57</v>
      </c>
      <c r="C38" s="195" t="s">
        <v>58</v>
      </c>
      <c r="D38" s="199">
        <v>27</v>
      </c>
      <c r="E38" s="149"/>
      <c r="F38" s="222">
        <f t="shared" si="2"/>
        <v>0</v>
      </c>
      <c r="G38" s="67"/>
      <c r="H38" s="24"/>
      <c r="I38" s="24"/>
      <c r="J38" s="24"/>
      <c r="K38" s="24"/>
      <c r="L38" s="24"/>
      <c r="M38" s="24"/>
      <c r="N38" s="24"/>
      <c r="O38" s="24"/>
      <c r="P38" s="48"/>
    </row>
    <row r="39" spans="1:16" ht="12">
      <c r="A39" s="96" t="s">
        <v>59</v>
      </c>
      <c r="B39" s="164" t="s">
        <v>60</v>
      </c>
      <c r="C39" s="195" t="s">
        <v>15</v>
      </c>
      <c r="D39" s="199">
        <v>1.3860000000000001</v>
      </c>
      <c r="E39" s="149"/>
      <c r="F39" s="222">
        <f t="shared" si="2"/>
        <v>0</v>
      </c>
      <c r="G39" s="67"/>
      <c r="H39" s="24"/>
      <c r="I39" s="24"/>
      <c r="J39" s="24"/>
      <c r="K39" s="24"/>
      <c r="L39" s="24"/>
      <c r="M39" s="24"/>
      <c r="N39" s="24"/>
      <c r="O39" s="24"/>
      <c r="P39" s="48"/>
    </row>
    <row r="40" spans="1:16" ht="12">
      <c r="A40" s="96" t="s">
        <v>61</v>
      </c>
      <c r="B40" s="164" t="s">
        <v>62</v>
      </c>
      <c r="C40" s="200" t="s">
        <v>8</v>
      </c>
      <c r="D40" s="199">
        <v>1.3860000000000001</v>
      </c>
      <c r="E40" s="149"/>
      <c r="F40" s="222">
        <f t="shared" si="2"/>
        <v>0</v>
      </c>
      <c r="G40" s="67"/>
      <c r="H40" s="24"/>
      <c r="I40" s="24"/>
      <c r="J40" s="24"/>
      <c r="K40" s="24"/>
      <c r="L40" s="24"/>
      <c r="M40" s="24"/>
      <c r="N40" s="24"/>
      <c r="O40" s="24"/>
      <c r="P40" s="48"/>
    </row>
    <row r="41" spans="1:16" ht="12">
      <c r="A41" s="97"/>
      <c r="B41" s="165" t="s">
        <v>63</v>
      </c>
      <c r="C41" s="197" t="s">
        <v>44</v>
      </c>
      <c r="D41" s="201">
        <v>2</v>
      </c>
      <c r="E41" s="151"/>
      <c r="F41" s="223">
        <f t="shared" si="2"/>
        <v>0</v>
      </c>
      <c r="G41" s="68"/>
      <c r="H41" s="25"/>
      <c r="I41" s="25"/>
      <c r="J41" s="25"/>
      <c r="K41" s="25"/>
      <c r="L41" s="25"/>
      <c r="M41" s="25"/>
      <c r="N41" s="25"/>
      <c r="O41" s="25"/>
      <c r="P41" s="49"/>
    </row>
    <row r="42" spans="1:16" ht="12">
      <c r="A42" s="97"/>
      <c r="B42" s="165" t="s">
        <v>64</v>
      </c>
      <c r="C42" s="197" t="s">
        <v>44</v>
      </c>
      <c r="D42" s="201">
        <v>1</v>
      </c>
      <c r="E42" s="151"/>
      <c r="F42" s="223">
        <f t="shared" si="2"/>
        <v>0</v>
      </c>
      <c r="G42" s="68"/>
      <c r="H42" s="25"/>
      <c r="I42" s="25"/>
      <c r="J42" s="25"/>
      <c r="K42" s="25"/>
      <c r="L42" s="25"/>
      <c r="M42" s="25"/>
      <c r="N42" s="25"/>
      <c r="O42" s="25"/>
      <c r="P42" s="49"/>
    </row>
    <row r="43" spans="1:16" ht="12">
      <c r="A43" s="97"/>
      <c r="B43" s="165" t="s">
        <v>65</v>
      </c>
      <c r="C43" s="197" t="s">
        <v>44</v>
      </c>
      <c r="D43" s="201">
        <v>6</v>
      </c>
      <c r="E43" s="151"/>
      <c r="F43" s="223">
        <f t="shared" si="2"/>
        <v>0</v>
      </c>
      <c r="G43" s="68"/>
      <c r="H43" s="25"/>
      <c r="I43" s="25"/>
      <c r="J43" s="25"/>
      <c r="K43" s="25"/>
      <c r="L43" s="25"/>
      <c r="M43" s="25"/>
      <c r="N43" s="25"/>
      <c r="O43" s="25"/>
      <c r="P43" s="49"/>
    </row>
    <row r="44" spans="1:6" ht="12.75" thickBot="1">
      <c r="A44" s="89"/>
      <c r="B44" s="171"/>
      <c r="C44" s="101"/>
      <c r="D44" s="102"/>
      <c r="E44" s="101"/>
      <c r="F44" s="224"/>
    </row>
    <row r="45" spans="1:16" ht="15.75" thickTop="1">
      <c r="A45" s="118"/>
      <c r="B45" s="172" t="s">
        <v>66</v>
      </c>
      <c r="C45" s="119"/>
      <c r="D45" s="120"/>
      <c r="E45" s="119"/>
      <c r="F45" s="225">
        <f>SUM(F46:F54)</f>
        <v>0</v>
      </c>
      <c r="G45" s="66"/>
      <c r="H45" s="23"/>
      <c r="I45" s="23"/>
      <c r="J45" s="23"/>
      <c r="K45" s="23"/>
      <c r="L45" s="23"/>
      <c r="M45" s="23"/>
      <c r="N45" s="23"/>
      <c r="O45" s="23"/>
      <c r="P45" s="47"/>
    </row>
    <row r="46" spans="1:16" ht="12">
      <c r="A46" s="96" t="s">
        <v>67</v>
      </c>
      <c r="B46" s="164" t="s">
        <v>68</v>
      </c>
      <c r="C46" s="195" t="s">
        <v>44</v>
      </c>
      <c r="D46" s="201">
        <v>1297</v>
      </c>
      <c r="E46" s="151"/>
      <c r="F46" s="226">
        <f aca="true" t="shared" si="3" ref="F46:F53">D46*E46</f>
        <v>0</v>
      </c>
      <c r="G46" s="68"/>
      <c r="H46" s="25"/>
      <c r="I46" s="25"/>
      <c r="J46" s="25"/>
      <c r="K46" s="25"/>
      <c r="L46" s="25"/>
      <c r="M46" s="25"/>
      <c r="N46" s="25"/>
      <c r="O46" s="25"/>
      <c r="P46" s="49"/>
    </row>
    <row r="47" spans="1:16" ht="12">
      <c r="A47" s="96" t="s">
        <v>69</v>
      </c>
      <c r="B47" s="164" t="s">
        <v>70</v>
      </c>
      <c r="C47" s="195" t="s">
        <v>44</v>
      </c>
      <c r="D47" s="201">
        <v>1297</v>
      </c>
      <c r="E47" s="151"/>
      <c r="F47" s="226">
        <f t="shared" si="3"/>
        <v>0</v>
      </c>
      <c r="G47" s="68"/>
      <c r="H47" s="25"/>
      <c r="I47" s="25"/>
      <c r="J47" s="25"/>
      <c r="K47" s="25"/>
      <c r="L47" s="25"/>
      <c r="M47" s="25"/>
      <c r="N47" s="25"/>
      <c r="O47" s="25"/>
      <c r="P47" s="49"/>
    </row>
    <row r="48" spans="1:16" ht="12">
      <c r="A48" s="96" t="s">
        <v>49</v>
      </c>
      <c r="B48" s="164" t="s">
        <v>50</v>
      </c>
      <c r="C48" s="195" t="s">
        <v>51</v>
      </c>
      <c r="D48" s="194">
        <v>0.01297</v>
      </c>
      <c r="E48" s="151"/>
      <c r="F48" s="226">
        <f t="shared" si="3"/>
        <v>0</v>
      </c>
      <c r="G48" s="68"/>
      <c r="H48" s="25"/>
      <c r="I48" s="25"/>
      <c r="J48" s="25"/>
      <c r="K48" s="25"/>
      <c r="L48" s="25"/>
      <c r="M48" s="25"/>
      <c r="N48" s="25"/>
      <c r="O48" s="25"/>
      <c r="P48" s="49"/>
    </row>
    <row r="49" spans="1:16" ht="12">
      <c r="A49" s="96" t="s">
        <v>52</v>
      </c>
      <c r="B49" s="164" t="s">
        <v>94</v>
      </c>
      <c r="C49" s="195" t="s">
        <v>53</v>
      </c>
      <c r="D49" s="201">
        <v>12.97</v>
      </c>
      <c r="E49" s="151"/>
      <c r="F49" s="226">
        <f t="shared" si="3"/>
        <v>0</v>
      </c>
      <c r="G49" s="68"/>
      <c r="H49" s="25"/>
      <c r="I49" s="25"/>
      <c r="J49" s="25"/>
      <c r="K49" s="25"/>
      <c r="L49" s="25"/>
      <c r="M49" s="25"/>
      <c r="N49" s="25"/>
      <c r="O49" s="25"/>
      <c r="P49" s="49"/>
    </row>
    <row r="50" spans="1:16" ht="12">
      <c r="A50" s="96" t="s">
        <v>59</v>
      </c>
      <c r="B50" s="164" t="s">
        <v>60</v>
      </c>
      <c r="C50" s="195" t="s">
        <v>15</v>
      </c>
      <c r="D50" s="201">
        <v>26.6</v>
      </c>
      <c r="E50" s="151"/>
      <c r="F50" s="226">
        <f t="shared" si="3"/>
        <v>0</v>
      </c>
      <c r="G50" s="68"/>
      <c r="H50" s="25"/>
      <c r="I50" s="25"/>
      <c r="J50" s="25"/>
      <c r="K50" s="25"/>
      <c r="L50" s="25"/>
      <c r="M50" s="25"/>
      <c r="N50" s="25"/>
      <c r="O50" s="25"/>
      <c r="P50" s="49"/>
    </row>
    <row r="51" spans="1:16" ht="12">
      <c r="A51" s="96" t="s">
        <v>61</v>
      </c>
      <c r="B51" s="164" t="s">
        <v>62</v>
      </c>
      <c r="C51" s="195" t="s">
        <v>8</v>
      </c>
      <c r="D51" s="201">
        <v>2.66</v>
      </c>
      <c r="E51" s="151"/>
      <c r="F51" s="226">
        <f t="shared" si="3"/>
        <v>0</v>
      </c>
      <c r="G51" s="68"/>
      <c r="H51" s="25"/>
      <c r="I51" s="25"/>
      <c r="J51" s="25"/>
      <c r="K51" s="25"/>
      <c r="L51" s="25"/>
      <c r="M51" s="25"/>
      <c r="N51" s="25"/>
      <c r="O51" s="25"/>
      <c r="P51" s="49"/>
    </row>
    <row r="52" spans="1:16" ht="12">
      <c r="A52" s="97"/>
      <c r="B52" s="165" t="s">
        <v>71</v>
      </c>
      <c r="C52" s="197" t="s">
        <v>44</v>
      </c>
      <c r="D52" s="201">
        <v>1098</v>
      </c>
      <c r="E52" s="151"/>
      <c r="F52" s="227">
        <f t="shared" si="3"/>
        <v>0</v>
      </c>
      <c r="G52" s="68"/>
      <c r="H52" s="25"/>
      <c r="I52" s="25"/>
      <c r="J52" s="25"/>
      <c r="K52" s="25"/>
      <c r="L52" s="25"/>
      <c r="M52" s="25"/>
      <c r="N52" s="25"/>
      <c r="O52" s="25"/>
      <c r="P52" s="49"/>
    </row>
    <row r="53" spans="1:16" ht="12.75" thickBot="1">
      <c r="A53" s="97"/>
      <c r="B53" s="173" t="s">
        <v>72</v>
      </c>
      <c r="C53" s="197" t="s">
        <v>44</v>
      </c>
      <c r="D53" s="201">
        <v>199</v>
      </c>
      <c r="E53" s="151"/>
      <c r="F53" s="227">
        <f t="shared" si="3"/>
        <v>0</v>
      </c>
      <c r="G53" s="68"/>
      <c r="H53" s="25"/>
      <c r="I53" s="25"/>
      <c r="J53" s="25"/>
      <c r="K53" s="25"/>
      <c r="L53" s="25"/>
      <c r="M53" s="25"/>
      <c r="N53" s="25"/>
      <c r="O53" s="25"/>
      <c r="P53" s="49"/>
    </row>
    <row r="54" spans="1:16" ht="15.75" thickTop="1">
      <c r="A54" s="118"/>
      <c r="B54" s="174" t="s">
        <v>73</v>
      </c>
      <c r="C54" s="140"/>
      <c r="D54" s="141" t="s">
        <v>74</v>
      </c>
      <c r="E54" s="119"/>
      <c r="F54" s="225">
        <f>SUM(F55:F60)</f>
        <v>0</v>
      </c>
      <c r="G54" s="66"/>
      <c r="H54" s="23"/>
      <c r="I54" s="23"/>
      <c r="J54" s="23"/>
      <c r="K54" s="23"/>
      <c r="L54" s="23"/>
      <c r="M54" s="23"/>
      <c r="N54" s="23"/>
      <c r="O54" s="23"/>
      <c r="P54" s="47"/>
    </row>
    <row r="55" spans="1:23" ht="24">
      <c r="A55" s="89"/>
      <c r="B55" s="156" t="s">
        <v>7</v>
      </c>
      <c r="C55" s="184" t="s">
        <v>8</v>
      </c>
      <c r="D55" s="185">
        <v>72.3</v>
      </c>
      <c r="E55" s="144"/>
      <c r="F55" s="228">
        <f>D55*E55</f>
        <v>0</v>
      </c>
      <c r="G55" s="59"/>
      <c r="H55" s="10"/>
      <c r="I55" s="10"/>
      <c r="J55" s="10"/>
      <c r="K55" s="10"/>
      <c r="L55" s="10"/>
      <c r="M55" s="10"/>
      <c r="N55" s="10"/>
      <c r="O55" s="10"/>
      <c r="P55" s="41"/>
      <c r="Q55" s="32"/>
      <c r="S55" s="28"/>
      <c r="T55" s="28"/>
      <c r="U55" s="28"/>
      <c r="V55" s="28"/>
      <c r="W55" s="28"/>
    </row>
    <row r="56" spans="1:23" ht="24">
      <c r="A56" s="89"/>
      <c r="B56" s="156" t="s">
        <v>11</v>
      </c>
      <c r="C56" s="184" t="s">
        <v>8</v>
      </c>
      <c r="D56" s="185">
        <v>72.3</v>
      </c>
      <c r="E56" s="144"/>
      <c r="F56" s="228">
        <f>D56*E56</f>
        <v>0</v>
      </c>
      <c r="G56" s="59"/>
      <c r="H56" s="10"/>
      <c r="I56" s="10"/>
      <c r="J56" s="10"/>
      <c r="K56" s="10"/>
      <c r="L56" s="10"/>
      <c r="M56" s="10"/>
      <c r="N56" s="10"/>
      <c r="O56" s="10"/>
      <c r="P56" s="41"/>
      <c r="Q56" s="32"/>
      <c r="S56" s="28"/>
      <c r="T56" s="28"/>
      <c r="U56" s="28"/>
      <c r="V56" s="28"/>
      <c r="W56" s="28"/>
    </row>
    <row r="57" spans="1:23" ht="12">
      <c r="A57" s="96" t="s">
        <v>31</v>
      </c>
      <c r="B57" s="164" t="s">
        <v>32</v>
      </c>
      <c r="C57" s="195" t="s">
        <v>8</v>
      </c>
      <c r="D57" s="196">
        <v>12</v>
      </c>
      <c r="E57" s="146"/>
      <c r="F57" s="228">
        <f>D57*E57</f>
        <v>0</v>
      </c>
      <c r="G57" s="65"/>
      <c r="H57" s="18"/>
      <c r="I57" s="18"/>
      <c r="J57" s="18"/>
      <c r="K57" s="18"/>
      <c r="L57" s="18"/>
      <c r="M57" s="18"/>
      <c r="N57" s="18"/>
      <c r="O57" s="18"/>
      <c r="P57" s="46"/>
      <c r="S57" s="28"/>
      <c r="T57" s="28"/>
      <c r="U57" s="28"/>
      <c r="V57" s="28"/>
      <c r="W57" s="28"/>
    </row>
    <row r="58" spans="1:23" ht="12">
      <c r="A58" s="97" t="s">
        <v>35</v>
      </c>
      <c r="B58" s="165" t="s">
        <v>36</v>
      </c>
      <c r="C58" s="197" t="s">
        <v>15</v>
      </c>
      <c r="D58" s="192">
        <v>120</v>
      </c>
      <c r="E58" s="146"/>
      <c r="F58" s="229">
        <f>D58*E58</f>
        <v>0</v>
      </c>
      <c r="G58" s="63"/>
      <c r="H58" s="15"/>
      <c r="I58" s="15"/>
      <c r="J58" s="15"/>
      <c r="K58" s="15"/>
      <c r="L58" s="15"/>
      <c r="M58" s="15"/>
      <c r="N58" s="15"/>
      <c r="O58" s="15"/>
      <c r="P58" s="27"/>
      <c r="S58" s="28"/>
      <c r="T58" s="28"/>
      <c r="U58" s="28"/>
      <c r="V58" s="28"/>
      <c r="W58" s="56"/>
    </row>
    <row r="59" spans="1:23" ht="12">
      <c r="A59" s="103"/>
      <c r="B59" s="165" t="s">
        <v>75</v>
      </c>
      <c r="C59" s="197" t="s">
        <v>53</v>
      </c>
      <c r="D59" s="192">
        <v>7.5</v>
      </c>
      <c r="E59" s="146"/>
      <c r="F59" s="229">
        <v>0</v>
      </c>
      <c r="G59" s="63"/>
      <c r="H59" s="15"/>
      <c r="I59" s="15"/>
      <c r="J59" s="15"/>
      <c r="K59" s="15"/>
      <c r="L59" s="15"/>
      <c r="M59" s="15"/>
      <c r="N59" s="15"/>
      <c r="O59" s="15"/>
      <c r="P59" s="27"/>
      <c r="S59" s="28"/>
      <c r="T59" s="28"/>
      <c r="U59" s="28"/>
      <c r="V59" s="28"/>
      <c r="W59" s="56"/>
    </row>
    <row r="60" spans="1:23" ht="12.75" thickBot="1">
      <c r="A60" s="97"/>
      <c r="B60" s="165" t="s">
        <v>38</v>
      </c>
      <c r="C60" s="197" t="s">
        <v>15</v>
      </c>
      <c r="D60" s="192">
        <v>120</v>
      </c>
      <c r="E60" s="146"/>
      <c r="F60" s="230">
        <f>D60*E60</f>
        <v>0</v>
      </c>
      <c r="G60" s="63"/>
      <c r="H60" s="15"/>
      <c r="I60" s="15"/>
      <c r="J60" s="15"/>
      <c r="K60" s="15"/>
      <c r="L60" s="15"/>
      <c r="M60" s="15"/>
      <c r="N60" s="15"/>
      <c r="O60" s="15"/>
      <c r="P60" s="27"/>
      <c r="S60" s="28"/>
      <c r="T60" s="28"/>
      <c r="U60" s="28"/>
      <c r="V60" s="28"/>
      <c r="W60" s="56"/>
    </row>
    <row r="61" spans="1:23" ht="15.75" thickTop="1">
      <c r="A61" s="118"/>
      <c r="B61" s="175" t="s">
        <v>76</v>
      </c>
      <c r="C61" s="140"/>
      <c r="D61" s="120"/>
      <c r="E61" s="119"/>
      <c r="F61" s="231">
        <f>SUM(F62:F65)</f>
        <v>0</v>
      </c>
      <c r="G61" s="66"/>
      <c r="H61" s="23"/>
      <c r="I61" s="23"/>
      <c r="J61" s="23"/>
      <c r="K61" s="23"/>
      <c r="L61" s="23"/>
      <c r="M61" s="23"/>
      <c r="N61" s="23"/>
      <c r="O61" s="23"/>
      <c r="P61" s="47"/>
      <c r="S61" s="28"/>
      <c r="T61" s="28"/>
      <c r="U61" s="28"/>
      <c r="V61" s="28"/>
      <c r="W61" s="28"/>
    </row>
    <row r="62" spans="1:23" ht="12">
      <c r="A62" s="96" t="s">
        <v>77</v>
      </c>
      <c r="B62" s="164" t="s">
        <v>78</v>
      </c>
      <c r="C62" s="195" t="s">
        <v>15</v>
      </c>
      <c r="D62" s="199">
        <v>26.6</v>
      </c>
      <c r="E62" s="149"/>
      <c r="F62" s="226">
        <f>D62*E62</f>
        <v>0</v>
      </c>
      <c r="G62" s="67"/>
      <c r="H62" s="24"/>
      <c r="I62" s="24"/>
      <c r="J62" s="24"/>
      <c r="K62" s="24"/>
      <c r="L62" s="24"/>
      <c r="M62" s="24"/>
      <c r="N62" s="24"/>
      <c r="O62" s="24"/>
      <c r="P62" s="48"/>
      <c r="S62" s="28"/>
      <c r="T62" s="28"/>
      <c r="U62" s="28"/>
      <c r="V62" s="28"/>
      <c r="W62" s="28"/>
    </row>
    <row r="63" spans="1:23" ht="24">
      <c r="A63" s="89"/>
      <c r="B63" s="156" t="s">
        <v>7</v>
      </c>
      <c r="C63" s="184" t="s">
        <v>8</v>
      </c>
      <c r="D63" s="185">
        <v>72.3</v>
      </c>
      <c r="E63" s="144"/>
      <c r="F63" s="228">
        <f>D63*E63</f>
        <v>0</v>
      </c>
      <c r="G63" s="59"/>
      <c r="H63" s="10"/>
      <c r="I63" s="10"/>
      <c r="J63" s="10"/>
      <c r="K63" s="10"/>
      <c r="L63" s="10"/>
      <c r="M63" s="10"/>
      <c r="N63" s="10"/>
      <c r="O63" s="10"/>
      <c r="P63" s="41"/>
      <c r="Q63" s="32"/>
      <c r="S63" s="28"/>
      <c r="T63" s="28"/>
      <c r="U63" s="28"/>
      <c r="V63" s="28"/>
      <c r="W63" s="28"/>
    </row>
    <row r="64" spans="1:23" ht="24">
      <c r="A64" s="89"/>
      <c r="B64" s="156" t="s">
        <v>11</v>
      </c>
      <c r="C64" s="184" t="s">
        <v>8</v>
      </c>
      <c r="D64" s="185">
        <v>72.3</v>
      </c>
      <c r="E64" s="144"/>
      <c r="F64" s="228">
        <f>D64*E64</f>
        <v>0</v>
      </c>
      <c r="G64" s="59"/>
      <c r="H64" s="10"/>
      <c r="I64" s="10"/>
      <c r="J64" s="10"/>
      <c r="K64" s="10"/>
      <c r="L64" s="10"/>
      <c r="M64" s="10"/>
      <c r="N64" s="10"/>
      <c r="O64" s="10"/>
      <c r="P64" s="41"/>
      <c r="Q64" s="32"/>
      <c r="S64" s="28"/>
      <c r="T64" s="28"/>
      <c r="U64" s="28"/>
      <c r="V64" s="28"/>
      <c r="W64" s="28"/>
    </row>
    <row r="65" spans="1:23" ht="12.75" thickBot="1">
      <c r="A65" s="96" t="s">
        <v>47</v>
      </c>
      <c r="B65" s="164" t="s">
        <v>79</v>
      </c>
      <c r="C65" s="195" t="s">
        <v>8</v>
      </c>
      <c r="D65" s="199">
        <v>53</v>
      </c>
      <c r="E65" s="149"/>
      <c r="F65" s="226">
        <f>D65*E65</f>
        <v>0</v>
      </c>
      <c r="G65" s="67"/>
      <c r="H65" s="24"/>
      <c r="I65" s="24"/>
      <c r="J65" s="24"/>
      <c r="K65" s="24"/>
      <c r="L65" s="24"/>
      <c r="M65" s="24"/>
      <c r="N65" s="24"/>
      <c r="O65" s="24"/>
      <c r="P65" s="48"/>
      <c r="S65" s="28"/>
      <c r="T65" s="28"/>
      <c r="U65" s="28"/>
      <c r="V65" s="28"/>
      <c r="W65" s="28"/>
    </row>
    <row r="66" spans="1:23" ht="16.5" customHeight="1" thickTop="1">
      <c r="A66" s="79"/>
      <c r="B66" s="168" t="s">
        <v>80</v>
      </c>
      <c r="C66" s="7"/>
      <c r="D66" s="8"/>
      <c r="E66" s="152"/>
      <c r="F66" s="232">
        <f>F31+F45+F54+F61</f>
        <v>0</v>
      </c>
      <c r="G66" s="59"/>
      <c r="H66" s="10"/>
      <c r="I66" s="10"/>
      <c r="J66" s="10"/>
      <c r="K66" s="10"/>
      <c r="L66" s="10"/>
      <c r="M66" s="10"/>
      <c r="N66" s="10"/>
      <c r="O66" s="10"/>
      <c r="P66" s="41"/>
      <c r="Q66" s="32"/>
      <c r="S66" s="28"/>
      <c r="T66" s="28"/>
      <c r="U66" s="28"/>
      <c r="V66" s="28"/>
      <c r="W66" s="28"/>
    </row>
    <row r="67" spans="1:23" ht="16.5" customHeight="1" thickBot="1">
      <c r="A67" s="79"/>
      <c r="B67" s="176"/>
      <c r="C67" s="29"/>
      <c r="D67" s="30"/>
      <c r="E67" s="31"/>
      <c r="F67" s="233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S67" s="28"/>
      <c r="T67" s="28"/>
      <c r="U67" s="28"/>
      <c r="V67" s="28"/>
      <c r="W67" s="28"/>
    </row>
    <row r="68" spans="1:23" ht="16.5" customHeight="1">
      <c r="A68" s="121"/>
      <c r="B68" s="177" t="s">
        <v>81</v>
      </c>
      <c r="C68" s="122"/>
      <c r="D68" s="123"/>
      <c r="E68" s="124"/>
      <c r="F68" s="234">
        <f>SUM(F69:F70)</f>
        <v>0</v>
      </c>
      <c r="G68" s="69"/>
      <c r="H68" s="33"/>
      <c r="I68" s="33"/>
      <c r="J68" s="33"/>
      <c r="K68" s="33"/>
      <c r="L68" s="33"/>
      <c r="M68" s="33"/>
      <c r="N68" s="33"/>
      <c r="O68" s="33"/>
      <c r="P68" s="50"/>
      <c r="Q68" s="55"/>
      <c r="U68" s="28"/>
      <c r="V68" s="28"/>
      <c r="W68" s="28"/>
    </row>
    <row r="69" spans="1:23" ht="12.75" customHeight="1">
      <c r="A69" s="82"/>
      <c r="B69" s="178" t="s">
        <v>99</v>
      </c>
      <c r="C69" s="202" t="s">
        <v>44</v>
      </c>
      <c r="D69" s="203">
        <v>13</v>
      </c>
      <c r="E69" s="91"/>
      <c r="F69" s="226">
        <f>D69*E69</f>
        <v>0</v>
      </c>
      <c r="G69" s="70"/>
      <c r="H69" s="36"/>
      <c r="I69" s="36"/>
      <c r="J69" s="36"/>
      <c r="K69" s="36"/>
      <c r="L69" s="36"/>
      <c r="M69" s="36"/>
      <c r="N69" s="36"/>
      <c r="O69" s="36"/>
      <c r="P69" s="51"/>
      <c r="Q69" s="55"/>
      <c r="U69" s="28"/>
      <c r="V69" s="28"/>
      <c r="W69" s="28"/>
    </row>
    <row r="70" spans="1:23" ht="13.5" customHeight="1" thickBot="1">
      <c r="A70" s="83"/>
      <c r="B70" s="179" t="s">
        <v>98</v>
      </c>
      <c r="C70" s="204" t="s">
        <v>44</v>
      </c>
      <c r="D70" s="205">
        <v>13</v>
      </c>
      <c r="E70" s="153"/>
      <c r="F70" s="226">
        <f>D70*E70</f>
        <v>0</v>
      </c>
      <c r="G70" s="71"/>
      <c r="H70" s="37"/>
      <c r="I70" s="37"/>
      <c r="J70" s="37"/>
      <c r="K70" s="37"/>
      <c r="L70" s="37"/>
      <c r="M70" s="37"/>
      <c r="N70" s="37"/>
      <c r="O70" s="37"/>
      <c r="P70" s="52"/>
      <c r="Q70" s="55"/>
      <c r="U70" s="28"/>
      <c r="V70" s="28"/>
      <c r="W70" s="28"/>
    </row>
    <row r="71" spans="1:17" ht="15.75" thickTop="1">
      <c r="A71" s="82"/>
      <c r="B71" s="180" t="s">
        <v>82</v>
      </c>
      <c r="C71" s="39"/>
      <c r="D71" s="35"/>
      <c r="E71" s="26"/>
      <c r="F71" s="235">
        <f>F68</f>
        <v>0</v>
      </c>
      <c r="G71" s="70"/>
      <c r="H71" s="36"/>
      <c r="I71" s="36"/>
      <c r="J71" s="36"/>
      <c r="K71" s="36"/>
      <c r="L71" s="36"/>
      <c r="M71" s="36"/>
      <c r="N71" s="36"/>
      <c r="O71" s="36"/>
      <c r="P71" s="51"/>
      <c r="Q71" s="55"/>
    </row>
    <row r="72" spans="1:17" ht="11.25">
      <c r="A72" s="82"/>
      <c r="B72" s="181"/>
      <c r="C72" s="56"/>
      <c r="D72" s="84"/>
      <c r="E72" s="56"/>
      <c r="F72" s="236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56"/>
    </row>
    <row r="73" spans="1:17" ht="15.75">
      <c r="A73" s="110"/>
      <c r="B73" s="182" t="s">
        <v>83</v>
      </c>
      <c r="C73" s="125"/>
      <c r="D73" s="126"/>
      <c r="E73" s="125"/>
      <c r="F73" s="237">
        <f>SUM(F74:F79)</f>
        <v>0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56"/>
    </row>
    <row r="74" spans="1:17" ht="12">
      <c r="A74" s="85"/>
      <c r="B74" s="178" t="s">
        <v>84</v>
      </c>
      <c r="C74" s="178" t="s">
        <v>8</v>
      </c>
      <c r="D74" s="206">
        <v>21.07</v>
      </c>
      <c r="E74" s="154"/>
      <c r="F74" s="226">
        <f aca="true" t="shared" si="4" ref="F74:F79">D74*E74</f>
        <v>0</v>
      </c>
      <c r="G74" s="72"/>
      <c r="H74" s="34"/>
      <c r="I74" s="34"/>
      <c r="J74" s="34"/>
      <c r="K74" s="34"/>
      <c r="L74" s="34"/>
      <c r="M74" s="34"/>
      <c r="N74" s="34"/>
      <c r="O74" s="34"/>
      <c r="P74" s="53"/>
      <c r="Q74" s="56"/>
    </row>
    <row r="75" spans="1:17" ht="14.25">
      <c r="A75" s="86"/>
      <c r="B75" s="178" t="s">
        <v>85</v>
      </c>
      <c r="C75" s="207" t="s">
        <v>86</v>
      </c>
      <c r="D75" s="206">
        <v>1</v>
      </c>
      <c r="E75" s="154"/>
      <c r="F75" s="226">
        <f t="shared" si="4"/>
        <v>0</v>
      </c>
      <c r="G75" s="72"/>
      <c r="H75" s="34"/>
      <c r="I75" s="34"/>
      <c r="J75" s="34"/>
      <c r="K75" s="34"/>
      <c r="L75" s="34"/>
      <c r="M75" s="34"/>
      <c r="N75" s="34"/>
      <c r="O75" s="34"/>
      <c r="P75" s="53"/>
      <c r="Q75" s="56"/>
    </row>
    <row r="76" spans="1:17" ht="12">
      <c r="A76" s="85"/>
      <c r="B76" s="178" t="s">
        <v>87</v>
      </c>
      <c r="C76" s="207" t="s">
        <v>86</v>
      </c>
      <c r="D76" s="206">
        <v>1</v>
      </c>
      <c r="E76" s="154"/>
      <c r="F76" s="226">
        <f t="shared" si="4"/>
        <v>0</v>
      </c>
      <c r="G76" s="72"/>
      <c r="H76" s="34"/>
      <c r="I76" s="34"/>
      <c r="J76" s="34"/>
      <c r="K76" s="34"/>
      <c r="L76" s="34"/>
      <c r="M76" s="34"/>
      <c r="N76" s="34"/>
      <c r="O76" s="34"/>
      <c r="P76" s="53"/>
      <c r="Q76" s="56"/>
    </row>
    <row r="77" spans="1:17" ht="12">
      <c r="A77" s="85"/>
      <c r="B77" s="178" t="s">
        <v>88</v>
      </c>
      <c r="C77" s="207" t="s">
        <v>86</v>
      </c>
      <c r="D77" s="206">
        <v>1</v>
      </c>
      <c r="E77" s="154"/>
      <c r="F77" s="226">
        <f t="shared" si="4"/>
        <v>0</v>
      </c>
      <c r="G77" s="72"/>
      <c r="H77" s="34"/>
      <c r="I77" s="34"/>
      <c r="J77" s="34"/>
      <c r="K77" s="34"/>
      <c r="L77" s="34"/>
      <c r="M77" s="34"/>
      <c r="N77" s="34"/>
      <c r="O77" s="34"/>
      <c r="P77" s="53"/>
      <c r="Q77" s="56"/>
    </row>
    <row r="78" spans="1:17" ht="12">
      <c r="A78" s="85"/>
      <c r="B78" s="178" t="s">
        <v>89</v>
      </c>
      <c r="C78" s="207" t="s">
        <v>86</v>
      </c>
      <c r="D78" s="206">
        <v>1</v>
      </c>
      <c r="E78" s="154"/>
      <c r="F78" s="226">
        <f t="shared" si="4"/>
        <v>0</v>
      </c>
      <c r="G78" s="72"/>
      <c r="H78" s="34"/>
      <c r="I78" s="34"/>
      <c r="J78" s="34"/>
      <c r="K78" s="34"/>
      <c r="L78" s="34"/>
      <c r="M78" s="34"/>
      <c r="N78" s="34"/>
      <c r="O78" s="34"/>
      <c r="P78" s="53"/>
      <c r="Q78" s="56"/>
    </row>
    <row r="79" spans="1:17" ht="12.75" thickBot="1">
      <c r="A79" s="85"/>
      <c r="B79" s="183" t="s">
        <v>90</v>
      </c>
      <c r="C79" s="208" t="s">
        <v>86</v>
      </c>
      <c r="D79" s="206">
        <v>1</v>
      </c>
      <c r="E79" s="154"/>
      <c r="F79" s="226">
        <f t="shared" si="4"/>
        <v>0</v>
      </c>
      <c r="G79" s="72"/>
      <c r="H79" s="34"/>
      <c r="I79" s="34"/>
      <c r="J79" s="34"/>
      <c r="K79" s="34"/>
      <c r="L79" s="34"/>
      <c r="M79" s="34"/>
      <c r="N79" s="34"/>
      <c r="O79" s="34"/>
      <c r="P79" s="53"/>
      <c r="Q79" s="56"/>
    </row>
    <row r="80" spans="1:17" ht="16.5" thickBot="1" thickTop="1">
      <c r="A80" s="82"/>
      <c r="B80" s="131" t="s">
        <v>95</v>
      </c>
      <c r="C80" s="132"/>
      <c r="D80" s="133"/>
      <c r="E80" s="134"/>
      <c r="F80" s="235">
        <f>SUM(F73)</f>
        <v>0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ht="12" thickBot="1">
      <c r="A81" s="56"/>
      <c r="B81" s="135"/>
      <c r="C81" s="135"/>
      <c r="D81" s="136"/>
      <c r="E81" s="135"/>
      <c r="F81" s="238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 ht="15.75" thickBot="1">
      <c r="A82" s="82"/>
      <c r="B82" s="137" t="s">
        <v>91</v>
      </c>
      <c r="C82" s="138"/>
      <c r="D82" s="139"/>
      <c r="E82" s="138"/>
      <c r="F82" s="239">
        <f>SUM(F28+F66+F71*F80)</f>
        <v>0</v>
      </c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6" ht="15" thickBot="1">
      <c r="A83" s="79"/>
      <c r="B83" s="127" t="s">
        <v>97</v>
      </c>
      <c r="C83" s="127"/>
      <c r="D83" s="128"/>
      <c r="E83" s="127"/>
      <c r="F83" s="240">
        <f>AVERAGE(F82*0.21)</f>
        <v>0</v>
      </c>
    </row>
    <row r="84" spans="1:6" ht="15.75" thickBot="1">
      <c r="A84" s="87"/>
      <c r="B84" s="137" t="s">
        <v>96</v>
      </c>
      <c r="C84" s="138"/>
      <c r="D84" s="139"/>
      <c r="E84" s="138"/>
      <c r="F84" s="239">
        <f>SUM(F82:F83)</f>
        <v>0</v>
      </c>
    </row>
  </sheetData>
  <sheetProtection password="CAA1"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Šárka Tomášková</cp:lastModifiedBy>
  <cp:lastPrinted>2020-06-17T14:01:58Z</cp:lastPrinted>
  <dcterms:modified xsi:type="dcterms:W3CDTF">2020-07-02T05:22:57Z</dcterms:modified>
  <cp:category/>
  <cp:version/>
  <cp:contentType/>
  <cp:contentStatus/>
</cp:coreProperties>
</file>