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/>
  <bookViews>
    <workbookView xWindow="65416" yWindow="65416" windowWidth="29040" windowHeight="15840" activeTab="0"/>
  </bookViews>
  <sheets>
    <sheet name="Rekapitulace stavby" sheetId="1" r:id="rId1"/>
    <sheet name="170629-1-1 - OPRAVA FASÁD..." sheetId="2" r:id="rId2"/>
    <sheet name="170629-1-3 - VRN" sheetId="3" r:id="rId3"/>
  </sheets>
  <definedNames>
    <definedName name="_xlnm._FilterDatabase" localSheetId="1" hidden="1">'170629-1-1 - OPRAVA FASÁD...'!$C$129:$K$327</definedName>
    <definedName name="_xlnm._FilterDatabase" localSheetId="2" hidden="1">'170629-1-3 - VRN'!$C$125:$K$151</definedName>
    <definedName name="_xlnm.Print_Area" localSheetId="1">'170629-1-1 - OPRAVA FASÁD...'!$C$82:$J$109,'170629-1-1 - OPRAVA FASÁD...'!$C$115:$K$327</definedName>
    <definedName name="_xlnm.Print_Area" localSheetId="2">'170629-1-3 - VRN'!$C$82:$J$105,'170629-1-3 - VRN'!$C$111:$K$151</definedName>
    <definedName name="_xlnm.Print_Area" localSheetId="0">'Rekapitulace stavby'!$D$4:$AO$76,'Rekapitulace stavby'!$C$82:$AQ$98</definedName>
    <definedName name="_xlnm.Print_Titles" localSheetId="0">'Rekapitulace stavby'!$92:$92</definedName>
    <definedName name="_xlnm.Print_Titles" localSheetId="1">'170629-1-1 - OPRAVA FASÁD...'!$129:$129</definedName>
    <definedName name="_xlnm.Print_Titles" localSheetId="2">'170629-1-3 - VRN'!$125:$125</definedName>
  </definedNames>
  <calcPr calcId="181029"/>
  <extLst/>
</workbook>
</file>

<file path=xl/sharedStrings.xml><?xml version="1.0" encoding="utf-8"?>
<sst xmlns="http://schemas.openxmlformats.org/spreadsheetml/2006/main" count="2375" uniqueCount="436">
  <si>
    <t>Export Komplet</t>
  </si>
  <si>
    <t/>
  </si>
  <si>
    <t>2.0</t>
  </si>
  <si>
    <t>ZAMOK</t>
  </si>
  <si>
    <t>False</t>
  </si>
  <si>
    <t>{a44d1b2e-1770-4ba2-bec0-715c31c0f134}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</si>
  <si>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</si>
  <si>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</si>
  <si>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</si>
  <si>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</si>
  <si>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</si>
  <si>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</si>
  <si>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</si>
  <si>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</si>
  <si>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170629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</si>
  <si>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</si>
  <si>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</si>
  <si>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fasády objektu KAVÁRNY UNION v České Lípě - revize 21.7.2020</t>
  </si>
  <si>
    <t>0,1</t>
  </si>
  <si>
    <t>KSO:</t>
  </si>
  <si>
    <t>CC-CZ:</t>
  </si>
  <si>
    <t>1</t>
  </si>
  <si>
    <t>Místo:</t>
  </si>
  <si>
    <t>JINDŘICHA Z LIPÉ 113/24 Č. LÍPA, Česká Lípa</t>
  </si>
  <si>
    <t>Datum:</t>
  </si>
  <si>
    <t>21. 7. 2020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</si>
  <si>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</si>
  <si>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</si>
  <si>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</si>
  <si>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</si>
  <si>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</si>
  <si>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</si>
  <si>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</si>
  <si>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</si>
  <si>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</si>
  <si>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</si>
  <si>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</si>
  <si>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</si>
  <si>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
Pokud jsou v této dokumentaci uvedeny konkrétní typy výrobků, jedná se pouze o příklady sloužící pro specifikaci vlastností -technických a uživatelských standardů. Zhotovitel dokumentace výslovně uvádí, že tyto výrobky lze nahradit jinými výrobky stejných technických vlastností - standardů a shodné, nebo vyšší kvality. Stejným způsobem jsou (mohou být) v dokumentaci uvedeni jako příklad informativně i možní v úvahu přicházející výrobci, nebo dodavatelé.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</si>
  <si>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</si>
  <si>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</si>
  <si>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</si>
  <si>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</si>
  <si>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</si>
  <si>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</si>
  <si>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</si>
  <si>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</si>
  <si>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</si>
  <si>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</si>
  <si>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</si>
  <si>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</si>
  <si>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</si>
  <si>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</si>
  <si>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</si>
  <si>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</si>
  <si>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</si>
  <si>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</si>
  <si>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</si>
  <si>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</si>
  <si>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</si>
  <si>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</si>
  <si>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</si>
  <si>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</si>
  <si>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</si>
  <si>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</si>
  <si>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</si>
  <si>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</si>
  <si>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</si>
  <si>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</si>
  <si>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</si>
  <si>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</si>
  <si>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</si>
  <si>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</si>
  <si>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</si>
  <si>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</si>
  <si>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</si>
  <si>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</si>
  <si>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</si>
  <si>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</si>
  <si>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</si>
  <si>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</si>
  <si>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</si>
  <si>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</si>
  <si>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170629-3</t>
  </si>
  <si>
    <t>OPRAVA FASÁDY KAVÁRNY UNION V ČESKÉ LÍPĚ - revize 21.7.2020</t>
  </si>
  <si>
    <t>STA</t>
  </si>
  <si>
    <t>{a731d093-8db6-4819-8fb3-b47fc9467833}</t>
  </si>
  <si>
    <t>2</t>
  </si>
  <si>
    <t>/</t>
  </si>
  <si>
    <t>170629-1-1</t>
  </si>
  <si>
    <t>Soupis</t>
  </si>
  <si>
    <t>{a5559498-a0a1-4c96-9c52-31b864b1d683}</t>
  </si>
  <si>
    <t>170629-1-3</t>
  </si>
  <si>
    <t>VRN</t>
  </si>
  <si>
    <t>{06a8e208-6612-40f2-8976-bba271662965}</t>
  </si>
  <si>
    <t>KRYCÍ LIST SOUPISU PRACÍ</t>
  </si>
  <si>
    <t>Objekt:</t>
  </si>
  <si>
    <t>170629-3 - OPRAVA FASÁDY KAVÁRNY UNION V ČESKÉ LÍPĚ - revize 21.7.2020</t>
  </si>
  <si>
    <t>Soupis:</t>
  </si>
  <si>
    <t>170629-1-1 - OPRAVA FASÁDY KAVÁRNY UNION V ČESKÉ LÍPĚ - revize 21.7.2020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</si>
  <si>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</si>
  <si>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</si>
  <si>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</si>
  <si>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</si>
  <si>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</si>
  <si>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</si>
  <si>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</si>
  <si>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62 - Restaurátorské práce</t>
  </si>
  <si>
    <t xml:space="preserve">    9 - Ostatní konstrukce a práce-bourání</t>
  </si>
  <si>
    <t xml:space="preserve">    997 -  Přesun sutě</t>
  </si>
  <si>
    <t xml:space="preserve">    998 - Přesun hmot</t>
  </si>
  <si>
    <t>PSV - Práce a dodávky PSV</t>
  </si>
  <si>
    <t xml:space="preserve">    764 - Konstrukce klempířské</t>
  </si>
  <si>
    <t xml:space="preserve">    783 - Dokončovací práce - nátěry</t>
  </si>
  <si>
    <t xml:space="preserve">    789 - Povrchové úpravy ocelových konstrukcí a technologických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</si>
  <si>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</si>
  <si>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</si>
  <si>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</si>
  <si>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</si>
  <si>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</si>
  <si>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</si>
  <si>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</si>
  <si>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</si>
  <si>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</si>
  <si>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</si>
  <si>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</si>
  <si>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</si>
  <si>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</si>
  <si>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</si>
  <si>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</si>
  <si>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</si>
  <si>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</si>
  <si>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</si>
  <si>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</si>
  <si>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622325319</t>
  </si>
  <si>
    <t>Oprava vnější vápenocementové štukové omítky složitosti 2 v rozsahu do 100%</t>
  </si>
  <si>
    <t>m2</t>
  </si>
  <si>
    <t>CS ÚRS 2020 02</t>
  </si>
  <si>
    <t>4</t>
  </si>
  <si>
    <t>-905116060</t>
  </si>
  <si>
    <t>PP</t>
  </si>
  <si>
    <t>Oprava vápenocementové omítky vnějších ploch stupně členitosti 2 štukové, v rozsahu opravované plochy přes 80 do 100%</t>
  </si>
  <si>
    <t>P</t>
  </si>
  <si>
    <t xml:space="preserve">Poznámka k položce:
max. 5% cementu
</t>
  </si>
  <si>
    <t>VV</t>
  </si>
  <si>
    <t>100,0 "odhad</t>
  </si>
  <si>
    <t>629991001</t>
  </si>
  <si>
    <t>Zakrytí podélných ploch fólií volně položenou</t>
  </si>
  <si>
    <t>-1781276060</t>
  </si>
  <si>
    <t>Zakrytí vnějších ploch před znečištěním včetně pozdějšího odkrytí ploch podélných rovných (např. chodníků) fólií položenou volně</t>
  </si>
  <si>
    <t>balkon 2.NP</t>
  </si>
  <si>
    <t>25,8</t>
  </si>
  <si>
    <t>3</t>
  </si>
  <si>
    <t>629991011</t>
  </si>
  <si>
    <t>Zakrytí výplní otvorů a svislých ploch fólií přilepenou lepící páskou</t>
  </si>
  <si>
    <t>1262249358</t>
  </si>
  <si>
    <t>Zakrytí vnějších ploch před znečištěním včetně pozdějšího odkrytí výplní otvorů a svislých ploch fólií přilepenou lepící páskou</t>
  </si>
  <si>
    <t>zakrývání oken</t>
  </si>
  <si>
    <t>231,916</t>
  </si>
  <si>
    <t>ochrana parapetů před znečištěním</t>
  </si>
  <si>
    <t>20,0</t>
  </si>
  <si>
    <t>Součet</t>
  </si>
  <si>
    <t>62999510R</t>
  </si>
  <si>
    <t>Očištění vnějších ploch tlakovou vodou a odstranění nátěru (viz návrh sanace firmy CORESAN)</t>
  </si>
  <si>
    <t>-57008700</t>
  </si>
  <si>
    <t>pohled jižní a východní - složitost 5</t>
  </si>
  <si>
    <t xml:space="preserve">528,656 </t>
  </si>
  <si>
    <t>Mezisoučet</t>
  </si>
  <si>
    <t>pohled severní a západní  - složitost 1</t>
  </si>
  <si>
    <t>(4,5+7,5)*9+9*12+6*6-4*5 "severní</t>
  </si>
  <si>
    <t>(14,45+19,5)*6,3</t>
  </si>
  <si>
    <t>podhled balkonu - složitost 2</t>
  </si>
  <si>
    <t>parapety</t>
  </si>
  <si>
    <t>62</t>
  </si>
  <si>
    <t>Restaurátorské práce</t>
  </si>
  <si>
    <t>5</t>
  </si>
  <si>
    <t>62200001R</t>
  </si>
  <si>
    <t>Oprava vrcholových váz válcovitých</t>
  </si>
  <si>
    <t>ks</t>
  </si>
  <si>
    <t>-272916013</t>
  </si>
  <si>
    <t xml:space="preserve">Poznámka k položce:
Položka obsahuje všechny potřebné práce a materiál, včetně očištění a biocidní očetření - viz restaurátorský průzkum, návrh sanace, materiálový průzkum.
"
</t>
  </si>
  <si>
    <t>62200002R</t>
  </si>
  <si>
    <t>Oprava vrcholových váz hranatých</t>
  </si>
  <si>
    <t>634596263</t>
  </si>
  <si>
    <t xml:space="preserve">Poznámka k položce:
Položka obsahuje všechny potřebné práce a materiál, včetně očištění a biocidní očetření - viz restaurátorský průzkum, návrh sanace, materiálový průzkum.
</t>
  </si>
  <si>
    <t>7</t>
  </si>
  <si>
    <t>62200003R</t>
  </si>
  <si>
    <t>Oprava prasklin ve štuku</t>
  </si>
  <si>
    <t>bm</t>
  </si>
  <si>
    <t>25121187</t>
  </si>
  <si>
    <t>Poznámka k položce:
Položka obsahuje všechny potřebné práce a materiál - viz. restaurátorský průzkum, návrh sanace, materiálový průzkum.</t>
  </si>
  <si>
    <t>předpoklad</t>
  </si>
  <si>
    <t>30,0</t>
  </si>
  <si>
    <t>8</t>
  </si>
  <si>
    <t>62200004R</t>
  </si>
  <si>
    <t>Doplnění uchycení zdobných prvků</t>
  </si>
  <si>
    <t>-1368139306</t>
  </si>
  <si>
    <t>Poznámka k položce:
Položka obsahuje všechny potřebné práce a materiál , sejmutí očištění , montáž kotev apod. - viz restaurátorský průzkum, návrh sanace, materiálový průzkum.</t>
  </si>
  <si>
    <t>25,0</t>
  </si>
  <si>
    <t>9</t>
  </si>
  <si>
    <t>62200005R</t>
  </si>
  <si>
    <t>Doplnění zdobných prvků vč. ukotvení</t>
  </si>
  <si>
    <t>1701769460</t>
  </si>
  <si>
    <t xml:space="preserve">Poznámka k položce:
Položka obsahuje všechny potřebné práce a materiál výrobě odlitků, montáži a ukotvení zdobných prvků fasády- viz restaurátorský průzkum, návrh sanace, materiálový průzkum- </t>
  </si>
  <si>
    <t>62200006R</t>
  </si>
  <si>
    <t>Restaurátorská zpráva</t>
  </si>
  <si>
    <t>kpl</t>
  </si>
  <si>
    <t>1846791247</t>
  </si>
  <si>
    <t xml:space="preserve">Poznámka k položce:
3x listinná podoba +  1x elektronická podoba
</t>
  </si>
  <si>
    <t>Ostatní konstrukce a práce-bourání</t>
  </si>
  <si>
    <t>11</t>
  </si>
  <si>
    <t>941211112</t>
  </si>
  <si>
    <t>Montáž lešení řadového rámového lehkého zatížení do 200 kg/m2 š do 0,9 m v do 25 m</t>
  </si>
  <si>
    <t>2126875104</t>
  </si>
  <si>
    <t>(21+3+10,78+2,9+3,5+8,95)*(21,8-2,635-0,82)</t>
  </si>
  <si>
    <t>5,5*21,6 "severní pohled - část</t>
  </si>
  <si>
    <t>12,63*21,6 "západní pohled</t>
  </si>
  <si>
    <t>12</t>
  </si>
  <si>
    <t>941211211</t>
  </si>
  <si>
    <t>Příplatek k lešení řadovému rámovému lehkému š 0,9 m v do 25 m za první a ZKD den použití</t>
  </si>
  <si>
    <t>-846709866</t>
  </si>
  <si>
    <t>1311,243*120</t>
  </si>
  <si>
    <t>13</t>
  </si>
  <si>
    <t>941111812</t>
  </si>
  <si>
    <t>Demontáž lešení řadového trubkového lehkého s podlahami zatížení do 200 kg/m2 š do 0,9 m v do 25 m</t>
  </si>
  <si>
    <t>560163478</t>
  </si>
  <si>
    <t>14</t>
  </si>
  <si>
    <t>944511111</t>
  </si>
  <si>
    <t>Montáž ochranné sítě z textilie z umělých vláken</t>
  </si>
  <si>
    <t>255708854</t>
  </si>
  <si>
    <t>944511211</t>
  </si>
  <si>
    <t>Příplatek k ochranné síti za první a ZKD den použití</t>
  </si>
  <si>
    <t>1504935802</t>
  </si>
  <si>
    <t>16</t>
  </si>
  <si>
    <t>944611811</t>
  </si>
  <si>
    <t>Demontáž ochranné plachty z textilie z umělých vláken</t>
  </si>
  <si>
    <t>-998631031</t>
  </si>
  <si>
    <t>17</t>
  </si>
  <si>
    <t>944711113</t>
  </si>
  <si>
    <t>Montáž záchytné stříšky š do 2,5 m</t>
  </si>
  <si>
    <t>m</t>
  </si>
  <si>
    <t>1968935559</t>
  </si>
  <si>
    <t>2,5+2"vstup+ okenko se zmrzlinou</t>
  </si>
  <si>
    <t>18</t>
  </si>
  <si>
    <t>944711213</t>
  </si>
  <si>
    <t>Příplatek k záchytné stříšce š do 2,5 m za první a ZKD den použití</t>
  </si>
  <si>
    <t>-936000040</t>
  </si>
  <si>
    <t>4,5*120</t>
  </si>
  <si>
    <t>19</t>
  </si>
  <si>
    <t>944711813</t>
  </si>
  <si>
    <t>Demontáž záchytné stříšky š do 2,5 m</t>
  </si>
  <si>
    <t>2026860454</t>
  </si>
  <si>
    <t>20</t>
  </si>
  <si>
    <t>978015391</t>
  </si>
  <si>
    <t>Otlučení vnějších omítek MV nebo MVC  průčelí v rozsahu do 100 %</t>
  </si>
  <si>
    <t>1804013567</t>
  </si>
  <si>
    <t>Otlučení omítek vápenných nebo vápenocementových stěn, stropů vnějších, s vyškrabáním spár, s očištěním zdiva, v rozsahu do 100 %</t>
  </si>
  <si>
    <t>997</t>
  </si>
  <si>
    <t xml:space="preserve"> Přesun sutě</t>
  </si>
  <si>
    <t>997013151</t>
  </si>
  <si>
    <t>Vnitrostaveništní doprava suti a vybouraných hmot pro budovy v do 6 m s omezením mechanizace</t>
  </si>
  <si>
    <t>t</t>
  </si>
  <si>
    <t>895942415</t>
  </si>
  <si>
    <t>Vnitrostaveništní doprava suti a vybouraných hmot  vodorovně do 50 m svisle s omezením mechanizace pro budovy a haly výšky do 6 m</t>
  </si>
  <si>
    <t>22</t>
  </si>
  <si>
    <t>997013312</t>
  </si>
  <si>
    <t>Montáž a demontáž shozu suti v do 20 m</t>
  </si>
  <si>
    <t>-857441851</t>
  </si>
  <si>
    <t>Doprava suti shozem montáž a demontáž shozu výšky přes 10 do 20 m</t>
  </si>
  <si>
    <t>23</t>
  </si>
  <si>
    <t>997013322</t>
  </si>
  <si>
    <t>Příplatek k shozu suti v do 20 m za první a ZKD den použití</t>
  </si>
  <si>
    <t>-1341794001</t>
  </si>
  <si>
    <t>Doprava suti shozem montáž a demontáž shozu výšky Příplatek za první a každý další den použití shozu k ceně -3312</t>
  </si>
  <si>
    <t>20*17,0</t>
  </si>
  <si>
    <t>24</t>
  </si>
  <si>
    <t>997013501.1</t>
  </si>
  <si>
    <t>Odvoz  suti na skládku a vybouraných hmot se složením - skládka dle dodavatele stavby</t>
  </si>
  <si>
    <t>-1101500869</t>
  </si>
  <si>
    <t>41</t>
  </si>
  <si>
    <t>997013631</t>
  </si>
  <si>
    <t>Poplatek za uložení na skládce (skládkovné) stavebního odpadu směsného kód odpadu 17 09 04</t>
  </si>
  <si>
    <t>1923973862</t>
  </si>
  <si>
    <t>Poplatek za uložení stavebního odpadu na skládce (skládkovné) směsného stavebního a demoličního zatříděného do Katalogu odpadů pod kódem 17 09 04</t>
  </si>
  <si>
    <t>998</t>
  </si>
  <si>
    <t>Přesun hmot</t>
  </si>
  <si>
    <t>26</t>
  </si>
  <si>
    <t>998017003</t>
  </si>
  <si>
    <t>Přesun hmot s omezením mechanizace pro budovy v do 24 m</t>
  </si>
  <si>
    <t>-1683801736</t>
  </si>
  <si>
    <t>PSV</t>
  </si>
  <si>
    <t>Práce a dodávky PSV</t>
  </si>
  <si>
    <t>764</t>
  </si>
  <si>
    <t>Konstrukce klempířské</t>
  </si>
  <si>
    <t>27</t>
  </si>
  <si>
    <t>764001901</t>
  </si>
  <si>
    <t>Napojení klempířských konstrukcí na stávající délky spoje do 0,5 m</t>
  </si>
  <si>
    <t>kus</t>
  </si>
  <si>
    <t>75059863</t>
  </si>
  <si>
    <t>Napojení na stávající klempířské konstrukce délky spoje do 0,5 m</t>
  </si>
  <si>
    <t>28</t>
  </si>
  <si>
    <t>764004863</t>
  </si>
  <si>
    <t>Demontáž svodu k dalšímu použití</t>
  </si>
  <si>
    <t>-992944001</t>
  </si>
  <si>
    <t>Demontáž klempířských konstrukcí svodu k dalšímu použití</t>
  </si>
  <si>
    <t>severní pohled</t>
  </si>
  <si>
    <t>14,0</t>
  </si>
  <si>
    <t>pohled jižní</t>
  </si>
  <si>
    <t>17,5</t>
  </si>
  <si>
    <t>pohled východní</t>
  </si>
  <si>
    <t>29</t>
  </si>
  <si>
    <t>764508131.1</t>
  </si>
  <si>
    <t>Montáž kruhového svodu - zpětná montáž po opravě</t>
  </si>
  <si>
    <t>1380538871</t>
  </si>
  <si>
    <t>Montáž svodu kruhového, průměru svodu</t>
  </si>
  <si>
    <t>30</t>
  </si>
  <si>
    <t>998764203</t>
  </si>
  <si>
    <t>Přesun hmot procentní pro konstrukce klempířské v objektech v do 24 m</t>
  </si>
  <si>
    <t>%</t>
  </si>
  <si>
    <t>-922271335</t>
  </si>
  <si>
    <t>Přesun hmot pro konstrukce klempířské stanovený procentní sazbou (%) z ceny vodorovná dopravní vzdálenost do 50 m v objektech výšky přes 12 do 24 m</t>
  </si>
  <si>
    <t>783</t>
  </si>
  <si>
    <t>Dokončovací práce - nátěry</t>
  </si>
  <si>
    <t>31</t>
  </si>
  <si>
    <t>783823135</t>
  </si>
  <si>
    <t>Penetrační silikonový nátěr hladkých, tenkovrstvých zrnitých nebo štukových omítek</t>
  </si>
  <si>
    <t>955314750</t>
  </si>
  <si>
    <t>Penetrační nátěr omítek hladkých omítek hladkých, zrnitých tenkovrstvých nebo štukových stupně členitosti 1 a 2 silikonový</t>
  </si>
  <si>
    <t>32</t>
  </si>
  <si>
    <t>783823185</t>
  </si>
  <si>
    <t>Penetrační silikonový nátěr omítek stupně členitosti 5</t>
  </si>
  <si>
    <t>490779977</t>
  </si>
  <si>
    <t>Penetrační nátěr omítek hladkých omítek hladkých, zrnitých tenkovrstvých nebo štukových stupně členitosti 5 silikonový</t>
  </si>
  <si>
    <t>33</t>
  </si>
  <si>
    <t>783827425</t>
  </si>
  <si>
    <t>Krycí dvojnásobný silikonový nátěr omítek stupně členitosti 1 a 2</t>
  </si>
  <si>
    <t>-1249296215</t>
  </si>
  <si>
    <t>Krycí (ochranný ) nátěr omítek dvojnásobný hladkých omítek hladkých, zrnitých tenkovrstvých nebo štukových stupně členitosti 1 a 2 silikonový</t>
  </si>
  <si>
    <t>Poznámka k položce:
Flexibilní silikonové nátěry, vysoce paropropustné hydrofobní
- viz restaurátorský průzkum, návrh sance, materiálový průzkum</t>
  </si>
  <si>
    <t>34</t>
  </si>
  <si>
    <t>783827485</t>
  </si>
  <si>
    <t>Krycí dvojnásobný silikonový nátěr omítek stupně členitosti 5</t>
  </si>
  <si>
    <t>-671322516</t>
  </si>
  <si>
    <t>Krycí (ochranný ) nátěr omítek dvojnásobný hladkých omítek hladkých, zrnitých tenkovrstvých nebo štukových stupně členitosti 5 silikonový</t>
  </si>
  <si>
    <t>(21+3+10,78)*15,2</t>
  </si>
  <si>
    <t>35</t>
  </si>
  <si>
    <t>783897611</t>
  </si>
  <si>
    <t>Příplatek k cenám dvojnásobného krycího nátěru omítek za barevné provedení v odstínu středně sytém</t>
  </si>
  <si>
    <t>479733067</t>
  </si>
  <si>
    <t>Krycí (ochranný ) nátěr omítek Příplatek k cenám za provádění barevného nátěru v odstínu středně sytém dvojnásobného</t>
  </si>
  <si>
    <t>789</t>
  </si>
  <si>
    <t>Povrchové úpravy ocelových konstrukcí a technologických zařízení</t>
  </si>
  <si>
    <t>36</t>
  </si>
  <si>
    <t>789121151</t>
  </si>
  <si>
    <t>Čištění ručním nářadím ocelových konstrukcí třídy I stupeň přípravy St 2 stupeň zrezivění B</t>
  </si>
  <si>
    <t>-1909799968</t>
  </si>
  <si>
    <t>Úpravy povrchů pod nátěry ocelových konstrukcí třídy I odstranění rzi a nečistot pomocí ručního nářadí stupeň přípravy St 2, stupeň zrezivění B</t>
  </si>
  <si>
    <t>nátěr zábradlí a konstrukce balkonu</t>
  </si>
  <si>
    <t>37,0</t>
  </si>
  <si>
    <t>37</t>
  </si>
  <si>
    <t>789121270</t>
  </si>
  <si>
    <t>Odrezivění odrezovačem ocelových konstrukcí třídy I</t>
  </si>
  <si>
    <t>-1660762586</t>
  </si>
  <si>
    <t>Úpravy povrchů pod nátěry ocelových konstrukcí třídy I očištění odrezivěním bezoplachovým odrezovačem</t>
  </si>
  <si>
    <t>38</t>
  </si>
  <si>
    <t>789325210</t>
  </si>
  <si>
    <t>Nátěr ocelových konstrukcí třídy I 2složkový epoxidový základní tl do 40 μm</t>
  </si>
  <si>
    <t>-542962719</t>
  </si>
  <si>
    <t>Nátěr ocelových konstrukcí třídy I dvousložkový epoxidový základní, tloušťky do 40 μm</t>
  </si>
  <si>
    <t>39</t>
  </si>
  <si>
    <t>789325215</t>
  </si>
  <si>
    <t>Nátěr ocelových konstrukcí třídy I 2složkový epoxidový mezivrstva do 40 μm</t>
  </si>
  <si>
    <t>554664287</t>
  </si>
  <si>
    <t>Nátěr ocelových konstrukcí třídy I dvousložkový epoxidový mezivrstva, tloušťky do 40 μm</t>
  </si>
  <si>
    <t>40</t>
  </si>
  <si>
    <t>789325220</t>
  </si>
  <si>
    <t>Nátěr ocelových konstrukcí třídy I 2složkový epoxidový krycí (vrchní) do 40 μm</t>
  </si>
  <si>
    <t>770571865</t>
  </si>
  <si>
    <t>Nátěr ocelových konstrukcí třídy I dvousložkový epoxidový krycí (vrchní), tloušťky do 40 μm</t>
  </si>
  <si>
    <t>170629-1-3 -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</si>
  <si>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</si>
  <si>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</si>
  <si>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</si>
  <si>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</si>
  <si>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</si>
  <si>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</si>
  <si>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Vedlejší rozpočtové náklady</t>
  </si>
  <si>
    <t>VRN1</t>
  </si>
  <si>
    <t>Průzkumné, geodetické a projektové práce</t>
  </si>
  <si>
    <t>013254000</t>
  </si>
  <si>
    <t>Dokumentace skutečného provedení stavby (dle SoD čl. 2 odst. 2.5.1.)</t>
  </si>
  <si>
    <t>1024</t>
  </si>
  <si>
    <t>1554010243</t>
  </si>
  <si>
    <t>Dokumentace skutečného provedení stavby</t>
  </si>
  <si>
    <t>VRN3</t>
  </si>
  <si>
    <t>Zařízení staveniště</t>
  </si>
  <si>
    <t>030001000</t>
  </si>
  <si>
    <t>Zařízení staveniště (dle SoD čl. 2 odst. 2.5.2.)</t>
  </si>
  <si>
    <t>soub</t>
  </si>
  <si>
    <t>-615316311</t>
  </si>
  <si>
    <t>Základní rozdělení průvodních činností a nákladů zařízení staveniště</t>
  </si>
  <si>
    <t>Poznámka k položce:
vybudování, provoz, odstranění</t>
  </si>
  <si>
    <t>VRN4</t>
  </si>
  <si>
    <t>Inženýrská činnost</t>
  </si>
  <si>
    <t>043203000</t>
  </si>
  <si>
    <t>Fotodokumentace provádění díla (dle SoD čl. 2 odst. 2.5.9.)</t>
  </si>
  <si>
    <t>-1332689379</t>
  </si>
  <si>
    <t>Fotodokumentace</t>
  </si>
  <si>
    <t>044002000</t>
  </si>
  <si>
    <t>Revize a zkoušky (dle SoD čl. 2 odst. 2.5.3.)</t>
  </si>
  <si>
    <t>-1719645420</t>
  </si>
  <si>
    <t>Revize</t>
  </si>
  <si>
    <t>045203000</t>
  </si>
  <si>
    <t>Kompletační činnost (dle SoD čl. 2 odst. 2.5.4.)</t>
  </si>
  <si>
    <t>456410028</t>
  </si>
  <si>
    <t>Kompletační činnost</t>
  </si>
  <si>
    <t>045303000</t>
  </si>
  <si>
    <t>Koordinační činnost (dle SoD čl. 2 odst. 2.5.5.)</t>
  </si>
  <si>
    <t>1811833137</t>
  </si>
  <si>
    <t>Koordinační činnost</t>
  </si>
  <si>
    <t>VRN5</t>
  </si>
  <si>
    <t>Finanční náklady</t>
  </si>
  <si>
    <t>051002000</t>
  </si>
  <si>
    <t>Pojištění stavby (dle SoD čl. 2 odst. 2.5.6.)</t>
  </si>
  <si>
    <t>1170543481</t>
  </si>
  <si>
    <t>Pojistné</t>
  </si>
  <si>
    <t>VRN7</t>
  </si>
  <si>
    <t>Provozní vlivy</t>
  </si>
  <si>
    <t>070001000</t>
  </si>
  <si>
    <t>Provozní a územní vlivy (dle SoD čl. 2 odst. 2.5.7.)</t>
  </si>
  <si>
    <t>-558352785</t>
  </si>
  <si>
    <t>Základní rozdělení průvodních činností a nákladů provozní vlivy</t>
  </si>
  <si>
    <t>071002000</t>
  </si>
  <si>
    <t>Provoz dalšího subjektu (dle SoD čl. 2 odst. 2.5.8.)</t>
  </si>
  <si>
    <t>-1132479134</t>
  </si>
  <si>
    <t>Provoz investora, třetích osob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</si>
</sst>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65" t="s">
        <v>14</v>
      </c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3"/>
      <c r="AQ5" s="23"/>
      <c r="AR5" s="21"/>
      <c r="BE5" s="262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67" t="s">
        <v>17</v>
      </c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3"/>
      <c r="AQ6" s="23"/>
      <c r="AR6" s="21"/>
      <c r="BE6" s="263"/>
      <c r="BS6" s="18" t="s">
        <v>18</v>
      </c>
    </row>
    <row r="7" spans="2:71" s="1" customFormat="1" ht="12" customHeight="1">
      <c r="B7" s="22"/>
      <c r="C7" s="23"/>
      <c r="D7" s="30" t="s">
        <v>19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</v>
      </c>
      <c r="AO7" s="23"/>
      <c r="AP7" s="23"/>
      <c r="AQ7" s="23"/>
      <c r="AR7" s="21"/>
      <c r="BE7" s="263"/>
      <c r="BS7" s="18" t="s">
        <v>21</v>
      </c>
    </row>
    <row r="8" spans="2:71" s="1" customFormat="1" ht="12" customHeight="1">
      <c r="B8" s="22"/>
      <c r="C8" s="23"/>
      <c r="D8" s="30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24</v>
      </c>
      <c r="AL8" s="23"/>
      <c r="AM8" s="23"/>
      <c r="AN8" s="31" t="s">
        <v>25</v>
      </c>
      <c r="AO8" s="23"/>
      <c r="AP8" s="23"/>
      <c r="AQ8" s="23"/>
      <c r="AR8" s="21"/>
      <c r="BE8" s="263"/>
      <c r="BS8" s="18" t="s">
        <v>26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63"/>
      <c r="BS9" s="18" t="s">
        <v>27</v>
      </c>
    </row>
    <row r="10" spans="2:71" s="1" customFormat="1" ht="12" customHeight="1">
      <c r="B10" s="22"/>
      <c r="C10" s="23"/>
      <c r="D10" s="30" t="s">
        <v>28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29</v>
      </c>
      <c r="AL10" s="23"/>
      <c r="AM10" s="23"/>
      <c r="AN10" s="28" t="s">
        <v>1</v>
      </c>
      <c r="AO10" s="23"/>
      <c r="AP10" s="23"/>
      <c r="AQ10" s="23"/>
      <c r="AR10" s="21"/>
      <c r="BE10" s="263"/>
      <c r="BS10" s="18" t="s">
        <v>18</v>
      </c>
    </row>
    <row r="11" spans="2:71" s="1" customFormat="1" ht="18.4" customHeight="1">
      <c r="B11" s="22"/>
      <c r="C11" s="23"/>
      <c r="D11" s="23"/>
      <c r="E11" s="28" t="s">
        <v>30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31</v>
      </c>
      <c r="AL11" s="23"/>
      <c r="AM11" s="23"/>
      <c r="AN11" s="28" t="s">
        <v>1</v>
      </c>
      <c r="AO11" s="23"/>
      <c r="AP11" s="23"/>
      <c r="AQ11" s="23"/>
      <c r="AR11" s="21"/>
      <c r="BE11" s="263"/>
      <c r="BS11" s="18" t="s">
        <v>18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63"/>
      <c r="BS12" s="18" t="s">
        <v>18</v>
      </c>
    </row>
    <row r="13" spans="2:71" s="1" customFormat="1" ht="12" customHeight="1">
      <c r="B13" s="22"/>
      <c r="C13" s="23"/>
      <c r="D13" s="30" t="s">
        <v>32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29</v>
      </c>
      <c r="AL13" s="23"/>
      <c r="AM13" s="23"/>
      <c r="AN13" s="32" t="s">
        <v>33</v>
      </c>
      <c r="AO13" s="23"/>
      <c r="AP13" s="23"/>
      <c r="AQ13" s="23"/>
      <c r="AR13" s="21"/>
      <c r="BE13" s="263"/>
      <c r="BS13" s="18" t="s">
        <v>18</v>
      </c>
    </row>
    <row r="14" spans="2:71" ht="12.75">
      <c r="B14" s="22"/>
      <c r="C14" s="23"/>
      <c r="D14" s="23"/>
      <c r="E14" s="268" t="s">
        <v>33</v>
      </c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30" t="s">
        <v>31</v>
      </c>
      <c r="AL14" s="23"/>
      <c r="AM14" s="23"/>
      <c r="AN14" s="32" t="s">
        <v>33</v>
      </c>
      <c r="AO14" s="23"/>
      <c r="AP14" s="23"/>
      <c r="AQ14" s="23"/>
      <c r="AR14" s="21"/>
      <c r="BE14" s="263"/>
      <c r="BS14" s="18" t="s">
        <v>18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63"/>
      <c r="BS15" s="18" t="s">
        <v>4</v>
      </c>
    </row>
    <row r="16" spans="2:71" s="1" customFormat="1" ht="12" customHeight="1">
      <c r="B16" s="22"/>
      <c r="C16" s="23"/>
      <c r="D16" s="30" t="s">
        <v>34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29</v>
      </c>
      <c r="AL16" s="23"/>
      <c r="AM16" s="23"/>
      <c r="AN16" s="28" t="s">
        <v>1</v>
      </c>
      <c r="AO16" s="23"/>
      <c r="AP16" s="23"/>
      <c r="AQ16" s="23"/>
      <c r="AR16" s="21"/>
      <c r="BE16" s="263"/>
      <c r="BS16" s="18" t="s">
        <v>4</v>
      </c>
    </row>
    <row r="17" spans="2:71" s="1" customFormat="1" ht="18.4" customHeight="1">
      <c r="B17" s="22"/>
      <c r="C17" s="23"/>
      <c r="D17" s="23"/>
      <c r="E17" s="28" t="s">
        <v>30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31</v>
      </c>
      <c r="AL17" s="23"/>
      <c r="AM17" s="23"/>
      <c r="AN17" s="28" t="s">
        <v>1</v>
      </c>
      <c r="AO17" s="23"/>
      <c r="AP17" s="23"/>
      <c r="AQ17" s="23"/>
      <c r="AR17" s="21"/>
      <c r="BE17" s="263"/>
      <c r="BS17" s="18" t="s">
        <v>35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63"/>
      <c r="BS18" s="18" t="s">
        <v>6</v>
      </c>
    </row>
    <row r="19" spans="2:71" s="1" customFormat="1" ht="12" customHeight="1">
      <c r="B19" s="22"/>
      <c r="C19" s="23"/>
      <c r="D19" s="30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29</v>
      </c>
      <c r="AL19" s="23"/>
      <c r="AM19" s="23"/>
      <c r="AN19" s="28" t="s">
        <v>1</v>
      </c>
      <c r="AO19" s="23"/>
      <c r="AP19" s="23"/>
      <c r="AQ19" s="23"/>
      <c r="AR19" s="21"/>
      <c r="BE19" s="263"/>
      <c r="BS19" s="18" t="s">
        <v>6</v>
      </c>
    </row>
    <row r="20" spans="2:71" s="1" customFormat="1" ht="18.4" customHeight="1">
      <c r="B20" s="22"/>
      <c r="C20" s="23"/>
      <c r="D20" s="23"/>
      <c r="E20" s="28" t="s">
        <v>30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31</v>
      </c>
      <c r="AL20" s="23"/>
      <c r="AM20" s="23"/>
      <c r="AN20" s="28" t="s">
        <v>1</v>
      </c>
      <c r="AO20" s="23"/>
      <c r="AP20" s="23"/>
      <c r="AQ20" s="23"/>
      <c r="AR20" s="21"/>
      <c r="BE20" s="263"/>
      <c r="BS20" s="18" t="s">
        <v>35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63"/>
    </row>
    <row r="22" spans="2:57" s="1" customFormat="1" ht="12" customHeight="1">
      <c r="B22" s="22"/>
      <c r="C22" s="23"/>
      <c r="D22" s="30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63"/>
    </row>
    <row r="23" spans="2:57" s="1" customFormat="1" ht="120" customHeight="1">
      <c r="B23" s="22"/>
      <c r="C23" s="23"/>
      <c r="D23" s="23"/>
      <c r="E23" s="270" t="s">
        <v>38</v>
      </c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3"/>
      <c r="AP23" s="23"/>
      <c r="AQ23" s="23"/>
      <c r="AR23" s="21"/>
      <c r="BE23" s="263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63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63"/>
    </row>
    <row r="26" spans="1:57" s="2" customFormat="1" ht="25.9" customHeight="1">
      <c r="A26" s="35"/>
      <c r="B26" s="36"/>
      <c r="C26" s="37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71">
        <f>ROUND(AG94,2)</f>
        <v>0</v>
      </c>
      <c r="AL26" s="272"/>
      <c r="AM26" s="272"/>
      <c r="AN26" s="272"/>
      <c r="AO26" s="272"/>
      <c r="AP26" s="37"/>
      <c r="AQ26" s="37"/>
      <c r="AR26" s="40"/>
      <c r="BE26" s="263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63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73" t="s">
        <v>40</v>
      </c>
      <c r="M28" s="273"/>
      <c r="N28" s="273"/>
      <c r="O28" s="273"/>
      <c r="P28" s="273"/>
      <c r="Q28" s="37"/>
      <c r="R28" s="37"/>
      <c r="S28" s="37"/>
      <c r="T28" s="37"/>
      <c r="U28" s="37"/>
      <c r="V28" s="37"/>
      <c r="W28" s="273" t="s">
        <v>41</v>
      </c>
      <c r="X28" s="273"/>
      <c r="Y28" s="273"/>
      <c r="Z28" s="273"/>
      <c r="AA28" s="273"/>
      <c r="AB28" s="273"/>
      <c r="AC28" s="273"/>
      <c r="AD28" s="273"/>
      <c r="AE28" s="273"/>
      <c r="AF28" s="37"/>
      <c r="AG28" s="37"/>
      <c r="AH28" s="37"/>
      <c r="AI28" s="37"/>
      <c r="AJ28" s="37"/>
      <c r="AK28" s="273" t="s">
        <v>42</v>
      </c>
      <c r="AL28" s="273"/>
      <c r="AM28" s="273"/>
      <c r="AN28" s="273"/>
      <c r="AO28" s="273"/>
      <c r="AP28" s="37"/>
      <c r="AQ28" s="37"/>
      <c r="AR28" s="40"/>
      <c r="BE28" s="263"/>
    </row>
    <row r="29" spans="2:57" s="3" customFormat="1" ht="14.45" customHeight="1">
      <c r="B29" s="41"/>
      <c r="C29" s="42"/>
      <c r="D29" s="30" t="s">
        <v>43</v>
      </c>
      <c r="E29" s="42"/>
      <c r="F29" s="30" t="s">
        <v>44</v>
      </c>
      <c r="G29" s="42"/>
      <c r="H29" s="42"/>
      <c r="I29" s="42"/>
      <c r="J29" s="42"/>
      <c r="K29" s="42"/>
      <c r="L29" s="276">
        <v>0.21</v>
      </c>
      <c r="M29" s="275"/>
      <c r="N29" s="275"/>
      <c r="O29" s="275"/>
      <c r="P29" s="275"/>
      <c r="Q29" s="42"/>
      <c r="R29" s="42"/>
      <c r="S29" s="42"/>
      <c r="T29" s="42"/>
      <c r="U29" s="42"/>
      <c r="V29" s="42"/>
      <c r="W29" s="274">
        <f>ROUND(AZ94,2)</f>
        <v>0</v>
      </c>
      <c r="X29" s="275"/>
      <c r="Y29" s="275"/>
      <c r="Z29" s="275"/>
      <c r="AA29" s="275"/>
      <c r="AB29" s="275"/>
      <c r="AC29" s="275"/>
      <c r="AD29" s="275"/>
      <c r="AE29" s="275"/>
      <c r="AF29" s="42"/>
      <c r="AG29" s="42"/>
      <c r="AH29" s="42"/>
      <c r="AI29" s="42"/>
      <c r="AJ29" s="42"/>
      <c r="AK29" s="274">
        <f>ROUND(AV94,2)</f>
        <v>0</v>
      </c>
      <c r="AL29" s="275"/>
      <c r="AM29" s="275"/>
      <c r="AN29" s="275"/>
      <c r="AO29" s="275"/>
      <c r="AP29" s="42"/>
      <c r="AQ29" s="42"/>
      <c r="AR29" s="43"/>
      <c r="BE29" s="264"/>
    </row>
    <row r="30" spans="2:57" s="3" customFormat="1" ht="14.45" customHeight="1">
      <c r="B30" s="41"/>
      <c r="C30" s="42"/>
      <c r="D30" s="42"/>
      <c r="E30" s="42"/>
      <c r="F30" s="30" t="s">
        <v>45</v>
      </c>
      <c r="G30" s="42"/>
      <c r="H30" s="42"/>
      <c r="I30" s="42"/>
      <c r="J30" s="42"/>
      <c r="K30" s="42"/>
      <c r="L30" s="276">
        <v>0.15</v>
      </c>
      <c r="M30" s="275"/>
      <c r="N30" s="275"/>
      <c r="O30" s="275"/>
      <c r="P30" s="275"/>
      <c r="Q30" s="42"/>
      <c r="R30" s="42"/>
      <c r="S30" s="42"/>
      <c r="T30" s="42"/>
      <c r="U30" s="42"/>
      <c r="V30" s="42"/>
      <c r="W30" s="274">
        <f>ROUND(BA94,2)</f>
        <v>0</v>
      </c>
      <c r="X30" s="275"/>
      <c r="Y30" s="275"/>
      <c r="Z30" s="275"/>
      <c r="AA30" s="275"/>
      <c r="AB30" s="275"/>
      <c r="AC30" s="275"/>
      <c r="AD30" s="275"/>
      <c r="AE30" s="275"/>
      <c r="AF30" s="42"/>
      <c r="AG30" s="42"/>
      <c r="AH30" s="42"/>
      <c r="AI30" s="42"/>
      <c r="AJ30" s="42"/>
      <c r="AK30" s="274">
        <f>ROUND(AW94,2)</f>
        <v>0</v>
      </c>
      <c r="AL30" s="275"/>
      <c r="AM30" s="275"/>
      <c r="AN30" s="275"/>
      <c r="AO30" s="275"/>
      <c r="AP30" s="42"/>
      <c r="AQ30" s="42"/>
      <c r="AR30" s="43"/>
      <c r="BE30" s="264"/>
    </row>
    <row r="31" spans="2:57" s="3" customFormat="1" ht="14.45" customHeight="1" hidden="1">
      <c r="B31" s="41"/>
      <c r="C31" s="42"/>
      <c r="D31" s="42"/>
      <c r="E31" s="42"/>
      <c r="F31" s="30" t="s">
        <v>46</v>
      </c>
      <c r="G31" s="42"/>
      <c r="H31" s="42"/>
      <c r="I31" s="42"/>
      <c r="J31" s="42"/>
      <c r="K31" s="42"/>
      <c r="L31" s="276">
        <v>0.21</v>
      </c>
      <c r="M31" s="275"/>
      <c r="N31" s="275"/>
      <c r="O31" s="275"/>
      <c r="P31" s="275"/>
      <c r="Q31" s="42"/>
      <c r="R31" s="42"/>
      <c r="S31" s="42"/>
      <c r="T31" s="42"/>
      <c r="U31" s="42"/>
      <c r="V31" s="42"/>
      <c r="W31" s="274">
        <f>ROUND(BB94,2)</f>
        <v>0</v>
      </c>
      <c r="X31" s="275"/>
      <c r="Y31" s="275"/>
      <c r="Z31" s="275"/>
      <c r="AA31" s="275"/>
      <c r="AB31" s="275"/>
      <c r="AC31" s="275"/>
      <c r="AD31" s="275"/>
      <c r="AE31" s="275"/>
      <c r="AF31" s="42"/>
      <c r="AG31" s="42"/>
      <c r="AH31" s="42"/>
      <c r="AI31" s="42"/>
      <c r="AJ31" s="42"/>
      <c r="AK31" s="274">
        <v>0</v>
      </c>
      <c r="AL31" s="275"/>
      <c r="AM31" s="275"/>
      <c r="AN31" s="275"/>
      <c r="AO31" s="275"/>
      <c r="AP31" s="42"/>
      <c r="AQ31" s="42"/>
      <c r="AR31" s="43"/>
      <c r="BE31" s="264"/>
    </row>
    <row r="32" spans="2:57" s="3" customFormat="1" ht="14.45" customHeight="1" hidden="1">
      <c r="B32" s="41"/>
      <c r="C32" s="42"/>
      <c r="D32" s="42"/>
      <c r="E32" s="42"/>
      <c r="F32" s="30" t="s">
        <v>47</v>
      </c>
      <c r="G32" s="42"/>
      <c r="H32" s="42"/>
      <c r="I32" s="42"/>
      <c r="J32" s="42"/>
      <c r="K32" s="42"/>
      <c r="L32" s="276">
        <v>0.15</v>
      </c>
      <c r="M32" s="275"/>
      <c r="N32" s="275"/>
      <c r="O32" s="275"/>
      <c r="P32" s="275"/>
      <c r="Q32" s="42"/>
      <c r="R32" s="42"/>
      <c r="S32" s="42"/>
      <c r="T32" s="42"/>
      <c r="U32" s="42"/>
      <c r="V32" s="42"/>
      <c r="W32" s="274">
        <f>ROUND(BC94,2)</f>
        <v>0</v>
      </c>
      <c r="X32" s="275"/>
      <c r="Y32" s="275"/>
      <c r="Z32" s="275"/>
      <c r="AA32" s="275"/>
      <c r="AB32" s="275"/>
      <c r="AC32" s="275"/>
      <c r="AD32" s="275"/>
      <c r="AE32" s="275"/>
      <c r="AF32" s="42"/>
      <c r="AG32" s="42"/>
      <c r="AH32" s="42"/>
      <c r="AI32" s="42"/>
      <c r="AJ32" s="42"/>
      <c r="AK32" s="274">
        <v>0</v>
      </c>
      <c r="AL32" s="275"/>
      <c r="AM32" s="275"/>
      <c r="AN32" s="275"/>
      <c r="AO32" s="275"/>
      <c r="AP32" s="42"/>
      <c r="AQ32" s="42"/>
      <c r="AR32" s="43"/>
      <c r="BE32" s="264"/>
    </row>
    <row r="33" spans="2:57" s="3" customFormat="1" ht="14.45" customHeight="1" hidden="1">
      <c r="B33" s="41"/>
      <c r="C33" s="42"/>
      <c r="D33" s="42"/>
      <c r="E33" s="42"/>
      <c r="F33" s="30" t="s">
        <v>48</v>
      </c>
      <c r="G33" s="42"/>
      <c r="H33" s="42"/>
      <c r="I33" s="42"/>
      <c r="J33" s="42"/>
      <c r="K33" s="42"/>
      <c r="L33" s="276">
        <v>0</v>
      </c>
      <c r="M33" s="275"/>
      <c r="N33" s="275"/>
      <c r="O33" s="275"/>
      <c r="P33" s="275"/>
      <c r="Q33" s="42"/>
      <c r="R33" s="42"/>
      <c r="S33" s="42"/>
      <c r="T33" s="42"/>
      <c r="U33" s="42"/>
      <c r="V33" s="42"/>
      <c r="W33" s="274">
        <f>ROUND(BD94,2)</f>
        <v>0</v>
      </c>
      <c r="X33" s="275"/>
      <c r="Y33" s="275"/>
      <c r="Z33" s="275"/>
      <c r="AA33" s="275"/>
      <c r="AB33" s="275"/>
      <c r="AC33" s="275"/>
      <c r="AD33" s="275"/>
      <c r="AE33" s="275"/>
      <c r="AF33" s="42"/>
      <c r="AG33" s="42"/>
      <c r="AH33" s="42"/>
      <c r="AI33" s="42"/>
      <c r="AJ33" s="42"/>
      <c r="AK33" s="274">
        <v>0</v>
      </c>
      <c r="AL33" s="275"/>
      <c r="AM33" s="275"/>
      <c r="AN33" s="275"/>
      <c r="AO33" s="275"/>
      <c r="AP33" s="42"/>
      <c r="AQ33" s="42"/>
      <c r="AR33" s="43"/>
      <c r="BE33" s="264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63"/>
    </row>
    <row r="35" spans="1:57" s="2" customFormat="1" ht="25.9" customHeight="1">
      <c r="A35" s="35"/>
      <c r="B35" s="36"/>
      <c r="C35" s="44"/>
      <c r="D35" s="45" t="s">
        <v>49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50</v>
      </c>
      <c r="U35" s="46"/>
      <c r="V35" s="46"/>
      <c r="W35" s="46"/>
      <c r="X35" s="277" t="s">
        <v>51</v>
      </c>
      <c r="Y35" s="278"/>
      <c r="Z35" s="278"/>
      <c r="AA35" s="278"/>
      <c r="AB35" s="278"/>
      <c r="AC35" s="46"/>
      <c r="AD35" s="46"/>
      <c r="AE35" s="46"/>
      <c r="AF35" s="46"/>
      <c r="AG35" s="46"/>
      <c r="AH35" s="46"/>
      <c r="AI35" s="46"/>
      <c r="AJ35" s="46"/>
      <c r="AK35" s="279">
        <f>SUM(AK26:AK33)</f>
        <v>0</v>
      </c>
      <c r="AL35" s="278"/>
      <c r="AM35" s="278"/>
      <c r="AN35" s="278"/>
      <c r="AO35" s="280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52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53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54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55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54</v>
      </c>
      <c r="AI60" s="39"/>
      <c r="AJ60" s="39"/>
      <c r="AK60" s="39"/>
      <c r="AL60" s="39"/>
      <c r="AM60" s="53" t="s">
        <v>55</v>
      </c>
      <c r="AN60" s="39"/>
      <c r="AO60" s="39"/>
      <c r="AP60" s="37"/>
      <c r="AQ60" s="37"/>
      <c r="AR60" s="40"/>
      <c r="BE60" s="35"/>
    </row>
    <row r="61" spans="2:44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56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57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54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55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54</v>
      </c>
      <c r="AI75" s="39"/>
      <c r="AJ75" s="39"/>
      <c r="AK75" s="39"/>
      <c r="AL75" s="39"/>
      <c r="AM75" s="53" t="s">
        <v>55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58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170629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81" t="str">
        <f>K6</f>
        <v>Oprava fasády objektu KAVÁRNY UNION v České Lípě - revize 21.7.2020</v>
      </c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282"/>
      <c r="AB85" s="282"/>
      <c r="AC85" s="282"/>
      <c r="AD85" s="282"/>
      <c r="AE85" s="282"/>
      <c r="AF85" s="282"/>
      <c r="AG85" s="282"/>
      <c r="AH85" s="282"/>
      <c r="AI85" s="282"/>
      <c r="AJ85" s="282"/>
      <c r="AK85" s="282"/>
      <c r="AL85" s="282"/>
      <c r="AM85" s="282"/>
      <c r="AN85" s="282"/>
      <c r="AO85" s="282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22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JINDŘICHA Z LIPÉ 113/24 Č. LÍPA, Česká Lípa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24</v>
      </c>
      <c r="AJ87" s="37"/>
      <c r="AK87" s="37"/>
      <c r="AL87" s="37"/>
      <c r="AM87" s="283" t="str">
        <f>IF(AN8="","",AN8)</f>
        <v>21. 7. 2020</v>
      </c>
      <c r="AN87" s="283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30" t="s">
        <v>28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34</v>
      </c>
      <c r="AJ89" s="37"/>
      <c r="AK89" s="37"/>
      <c r="AL89" s="37"/>
      <c r="AM89" s="284" t="str">
        <f>IF(E17="","",E17)</f>
        <v xml:space="preserve"> </v>
      </c>
      <c r="AN89" s="285"/>
      <c r="AO89" s="285"/>
      <c r="AP89" s="285"/>
      <c r="AQ89" s="37"/>
      <c r="AR89" s="40"/>
      <c r="AS89" s="286" t="s">
        <v>59</v>
      </c>
      <c r="AT89" s="287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32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36</v>
      </c>
      <c r="AJ90" s="37"/>
      <c r="AK90" s="37"/>
      <c r="AL90" s="37"/>
      <c r="AM90" s="284" t="str">
        <f>IF(E20="","",E20)</f>
        <v xml:space="preserve"> </v>
      </c>
      <c r="AN90" s="285"/>
      <c r="AO90" s="285"/>
      <c r="AP90" s="285"/>
      <c r="AQ90" s="37"/>
      <c r="AR90" s="40"/>
      <c r="AS90" s="288"/>
      <c r="AT90" s="289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90"/>
      <c r="AT91" s="291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292" t="s">
        <v>60</v>
      </c>
      <c r="D92" s="293"/>
      <c r="E92" s="293"/>
      <c r="F92" s="293"/>
      <c r="G92" s="293"/>
      <c r="H92" s="74"/>
      <c r="I92" s="294" t="s">
        <v>61</v>
      </c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93"/>
      <c r="AC92" s="293"/>
      <c r="AD92" s="293"/>
      <c r="AE92" s="293"/>
      <c r="AF92" s="293"/>
      <c r="AG92" s="295" t="s">
        <v>62</v>
      </c>
      <c r="AH92" s="293"/>
      <c r="AI92" s="293"/>
      <c r="AJ92" s="293"/>
      <c r="AK92" s="293"/>
      <c r="AL92" s="293"/>
      <c r="AM92" s="293"/>
      <c r="AN92" s="294" t="s">
        <v>63</v>
      </c>
      <c r="AO92" s="293"/>
      <c r="AP92" s="296"/>
      <c r="AQ92" s="75" t="s">
        <v>64</v>
      </c>
      <c r="AR92" s="40"/>
      <c r="AS92" s="76" t="s">
        <v>65</v>
      </c>
      <c r="AT92" s="77" t="s">
        <v>66</v>
      </c>
      <c r="AU92" s="77" t="s">
        <v>67</v>
      </c>
      <c r="AV92" s="77" t="s">
        <v>68</v>
      </c>
      <c r="AW92" s="77" t="s">
        <v>69</v>
      </c>
      <c r="AX92" s="77" t="s">
        <v>70</v>
      </c>
      <c r="AY92" s="77" t="s">
        <v>71</v>
      </c>
      <c r="AZ92" s="77" t="s">
        <v>72</v>
      </c>
      <c r="BA92" s="77" t="s">
        <v>73</v>
      </c>
      <c r="BB92" s="77" t="s">
        <v>74</v>
      </c>
      <c r="BC92" s="77" t="s">
        <v>75</v>
      </c>
      <c r="BD92" s="78" t="s">
        <v>76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77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04">
        <f>ROUND(AG95,2)</f>
        <v>0</v>
      </c>
      <c r="AH94" s="304"/>
      <c r="AI94" s="304"/>
      <c r="AJ94" s="304"/>
      <c r="AK94" s="304"/>
      <c r="AL94" s="304"/>
      <c r="AM94" s="304"/>
      <c r="AN94" s="305">
        <f>SUM(AG94,AT94)</f>
        <v>0</v>
      </c>
      <c r="AO94" s="305"/>
      <c r="AP94" s="305"/>
      <c r="AQ94" s="86" t="s">
        <v>1</v>
      </c>
      <c r="AR94" s="87"/>
      <c r="AS94" s="88">
        <f>ROUND(AS95,2)</f>
        <v>0</v>
      </c>
      <c r="AT94" s="89">
        <f>ROUND(SUM(AV94:AW94),2)</f>
        <v>0</v>
      </c>
      <c r="AU94" s="90">
        <f>ROUND(AU95,5)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ROUND(AZ95,2)</f>
        <v>0</v>
      </c>
      <c r="BA94" s="89">
        <f>ROUND(BA95,2)</f>
        <v>0</v>
      </c>
      <c r="BB94" s="89">
        <f>ROUND(BB95,2)</f>
        <v>0</v>
      </c>
      <c r="BC94" s="89">
        <f>ROUND(BC95,2)</f>
        <v>0</v>
      </c>
      <c r="BD94" s="91">
        <f>ROUND(BD95,2)</f>
        <v>0</v>
      </c>
      <c r="BS94" s="92" t="s">
        <v>78</v>
      </c>
      <c r="BT94" s="92" t="s">
        <v>79</v>
      </c>
      <c r="BU94" s="93" t="s">
        <v>80</v>
      </c>
      <c r="BV94" s="92" t="s">
        <v>81</v>
      </c>
      <c r="BW94" s="92" t="s">
        <v>5</v>
      </c>
      <c r="BX94" s="92" t="s">
        <v>82</v>
      </c>
      <c r="CL94" s="92" t="s">
        <v>1</v>
      </c>
    </row>
    <row r="95" spans="2:91" s="7" customFormat="1" ht="24.75" customHeight="1">
      <c r="B95" s="94"/>
      <c r="C95" s="95"/>
      <c r="D95" s="300" t="s">
        <v>83</v>
      </c>
      <c r="E95" s="300"/>
      <c r="F95" s="300"/>
      <c r="G95" s="300"/>
      <c r="H95" s="300"/>
      <c r="I95" s="96"/>
      <c r="J95" s="300" t="s">
        <v>84</v>
      </c>
      <c r="K95" s="300"/>
      <c r="L95" s="300"/>
      <c r="M95" s="300"/>
      <c r="N95" s="300"/>
      <c r="O95" s="300"/>
      <c r="P95" s="300"/>
      <c r="Q95" s="300"/>
      <c r="R95" s="300"/>
      <c r="S95" s="300"/>
      <c r="T95" s="300"/>
      <c r="U95" s="300"/>
      <c r="V95" s="300"/>
      <c r="W95" s="300"/>
      <c r="X95" s="300"/>
      <c r="Y95" s="300"/>
      <c r="Z95" s="300"/>
      <c r="AA95" s="300"/>
      <c r="AB95" s="300"/>
      <c r="AC95" s="300"/>
      <c r="AD95" s="300"/>
      <c r="AE95" s="300"/>
      <c r="AF95" s="300"/>
      <c r="AG95" s="299">
        <f>ROUND(SUM(AG96:AG97),2)</f>
        <v>0</v>
      </c>
      <c r="AH95" s="298"/>
      <c r="AI95" s="298"/>
      <c r="AJ95" s="298"/>
      <c r="AK95" s="298"/>
      <c r="AL95" s="298"/>
      <c r="AM95" s="298"/>
      <c r="AN95" s="297">
        <f>SUM(AG95,AT95)</f>
        <v>0</v>
      </c>
      <c r="AO95" s="298"/>
      <c r="AP95" s="298"/>
      <c r="AQ95" s="97" t="s">
        <v>85</v>
      </c>
      <c r="AR95" s="98"/>
      <c r="AS95" s="99">
        <f>ROUND(SUM(AS96:AS97),2)</f>
        <v>0</v>
      </c>
      <c r="AT95" s="100">
        <f>ROUND(SUM(AV95:AW95),2)</f>
        <v>0</v>
      </c>
      <c r="AU95" s="101">
        <f>ROUND(SUM(AU96:AU97),5)</f>
        <v>0</v>
      </c>
      <c r="AV95" s="100">
        <f>ROUND(AZ95*L29,2)</f>
        <v>0</v>
      </c>
      <c r="AW95" s="100">
        <f>ROUND(BA95*L30,2)</f>
        <v>0</v>
      </c>
      <c r="AX95" s="100">
        <f>ROUND(BB95*L29,2)</f>
        <v>0</v>
      </c>
      <c r="AY95" s="100">
        <f>ROUND(BC95*L30,2)</f>
        <v>0</v>
      </c>
      <c r="AZ95" s="100">
        <f>ROUND(SUM(AZ96:AZ97),2)</f>
        <v>0</v>
      </c>
      <c r="BA95" s="100">
        <f>ROUND(SUM(BA96:BA97),2)</f>
        <v>0</v>
      </c>
      <c r="BB95" s="100">
        <f>ROUND(SUM(BB96:BB97),2)</f>
        <v>0</v>
      </c>
      <c r="BC95" s="100">
        <f>ROUND(SUM(BC96:BC97),2)</f>
        <v>0</v>
      </c>
      <c r="BD95" s="102">
        <f>ROUND(SUM(BD96:BD97),2)</f>
        <v>0</v>
      </c>
      <c r="BS95" s="103" t="s">
        <v>78</v>
      </c>
      <c r="BT95" s="103" t="s">
        <v>21</v>
      </c>
      <c r="BU95" s="103" t="s">
        <v>80</v>
      </c>
      <c r="BV95" s="103" t="s">
        <v>81</v>
      </c>
      <c r="BW95" s="103" t="s">
        <v>86</v>
      </c>
      <c r="BX95" s="103" t="s">
        <v>5</v>
      </c>
      <c r="CL95" s="103" t="s">
        <v>1</v>
      </c>
      <c r="CM95" s="103" t="s">
        <v>87</v>
      </c>
    </row>
    <row r="96" spans="1:90" s="4" customFormat="1" ht="23.25" customHeight="1">
      <c r="A96" s="104" t="s">
        <v>88</v>
      </c>
      <c r="B96" s="59"/>
      <c r="C96" s="105"/>
      <c r="D96" s="105"/>
      <c r="E96" s="303" t="s">
        <v>89</v>
      </c>
      <c r="F96" s="303"/>
      <c r="G96" s="303"/>
      <c r="H96" s="303"/>
      <c r="I96" s="303"/>
      <c r="J96" s="105"/>
      <c r="K96" s="303" t="s">
        <v>84</v>
      </c>
      <c r="L96" s="303"/>
      <c r="M96" s="303"/>
      <c r="N96" s="303"/>
      <c r="O96" s="303"/>
      <c r="P96" s="303"/>
      <c r="Q96" s="303"/>
      <c r="R96" s="303"/>
      <c r="S96" s="303"/>
      <c r="T96" s="303"/>
      <c r="U96" s="303"/>
      <c r="V96" s="303"/>
      <c r="W96" s="303"/>
      <c r="X96" s="303"/>
      <c r="Y96" s="303"/>
      <c r="Z96" s="303"/>
      <c r="AA96" s="303"/>
      <c r="AB96" s="303"/>
      <c r="AC96" s="303"/>
      <c r="AD96" s="303"/>
      <c r="AE96" s="303"/>
      <c r="AF96" s="303"/>
      <c r="AG96" s="301">
        <f>'170629-1-1 - OPRAVA FASÁD...'!J32</f>
        <v>0</v>
      </c>
      <c r="AH96" s="302"/>
      <c r="AI96" s="302"/>
      <c r="AJ96" s="302"/>
      <c r="AK96" s="302"/>
      <c r="AL96" s="302"/>
      <c r="AM96" s="302"/>
      <c r="AN96" s="301">
        <f>SUM(AG96,AT96)</f>
        <v>0</v>
      </c>
      <c r="AO96" s="302"/>
      <c r="AP96" s="302"/>
      <c r="AQ96" s="106" t="s">
        <v>90</v>
      </c>
      <c r="AR96" s="61"/>
      <c r="AS96" s="107">
        <v>0</v>
      </c>
      <c r="AT96" s="108">
        <f>ROUND(SUM(AV96:AW96),2)</f>
        <v>0</v>
      </c>
      <c r="AU96" s="109">
        <f>'170629-1-1 - OPRAVA FASÁD...'!P130</f>
        <v>0</v>
      </c>
      <c r="AV96" s="108">
        <f>'170629-1-1 - OPRAVA FASÁD...'!J35</f>
        <v>0</v>
      </c>
      <c r="AW96" s="108">
        <f>'170629-1-1 - OPRAVA FASÁD...'!J36</f>
        <v>0</v>
      </c>
      <c r="AX96" s="108">
        <f>'170629-1-1 - OPRAVA FASÁD...'!J37</f>
        <v>0</v>
      </c>
      <c r="AY96" s="108">
        <f>'170629-1-1 - OPRAVA FASÁD...'!J38</f>
        <v>0</v>
      </c>
      <c r="AZ96" s="108">
        <f>'170629-1-1 - OPRAVA FASÁD...'!F35</f>
        <v>0</v>
      </c>
      <c r="BA96" s="108">
        <f>'170629-1-1 - OPRAVA FASÁD...'!F36</f>
        <v>0</v>
      </c>
      <c r="BB96" s="108">
        <f>'170629-1-1 - OPRAVA FASÁD...'!F37</f>
        <v>0</v>
      </c>
      <c r="BC96" s="108">
        <f>'170629-1-1 - OPRAVA FASÁD...'!F38</f>
        <v>0</v>
      </c>
      <c r="BD96" s="110">
        <f>'170629-1-1 - OPRAVA FASÁD...'!F39</f>
        <v>0</v>
      </c>
      <c r="BT96" s="111" t="s">
        <v>87</v>
      </c>
      <c r="BV96" s="111" t="s">
        <v>81</v>
      </c>
      <c r="BW96" s="111" t="s">
        <v>91</v>
      </c>
      <c r="BX96" s="111" t="s">
        <v>86</v>
      </c>
      <c r="CL96" s="111" t="s">
        <v>1</v>
      </c>
    </row>
    <row r="97" spans="1:90" s="4" customFormat="1" ht="23.25" customHeight="1">
      <c r="A97" s="104" t="s">
        <v>88</v>
      </c>
      <c r="B97" s="59"/>
      <c r="C97" s="105"/>
      <c r="D97" s="105"/>
      <c r="E97" s="303" t="s">
        <v>92</v>
      </c>
      <c r="F97" s="303"/>
      <c r="G97" s="303"/>
      <c r="H97" s="303"/>
      <c r="I97" s="303"/>
      <c r="J97" s="105"/>
      <c r="K97" s="303" t="s">
        <v>93</v>
      </c>
      <c r="L97" s="303"/>
      <c r="M97" s="303"/>
      <c r="N97" s="303"/>
      <c r="O97" s="303"/>
      <c r="P97" s="303"/>
      <c r="Q97" s="303"/>
      <c r="R97" s="303"/>
      <c r="S97" s="303"/>
      <c r="T97" s="303"/>
      <c r="U97" s="303"/>
      <c r="V97" s="303"/>
      <c r="W97" s="303"/>
      <c r="X97" s="303"/>
      <c r="Y97" s="303"/>
      <c r="Z97" s="303"/>
      <c r="AA97" s="303"/>
      <c r="AB97" s="303"/>
      <c r="AC97" s="303"/>
      <c r="AD97" s="303"/>
      <c r="AE97" s="303"/>
      <c r="AF97" s="303"/>
      <c r="AG97" s="301">
        <f>'170629-1-3 - VRN'!J32</f>
        <v>0</v>
      </c>
      <c r="AH97" s="302"/>
      <c r="AI97" s="302"/>
      <c r="AJ97" s="302"/>
      <c r="AK97" s="302"/>
      <c r="AL97" s="302"/>
      <c r="AM97" s="302"/>
      <c r="AN97" s="301">
        <f>SUM(AG97,AT97)</f>
        <v>0</v>
      </c>
      <c r="AO97" s="302"/>
      <c r="AP97" s="302"/>
      <c r="AQ97" s="106" t="s">
        <v>90</v>
      </c>
      <c r="AR97" s="61"/>
      <c r="AS97" s="112">
        <v>0</v>
      </c>
      <c r="AT97" s="113">
        <f>ROUND(SUM(AV97:AW97),2)</f>
        <v>0</v>
      </c>
      <c r="AU97" s="114">
        <f>'170629-1-3 - VRN'!P126</f>
        <v>0</v>
      </c>
      <c r="AV97" s="113">
        <f>'170629-1-3 - VRN'!J35</f>
        <v>0</v>
      </c>
      <c r="AW97" s="113">
        <f>'170629-1-3 - VRN'!J36</f>
        <v>0</v>
      </c>
      <c r="AX97" s="113">
        <f>'170629-1-3 - VRN'!J37</f>
        <v>0</v>
      </c>
      <c r="AY97" s="113">
        <f>'170629-1-3 - VRN'!J38</f>
        <v>0</v>
      </c>
      <c r="AZ97" s="113">
        <f>'170629-1-3 - VRN'!F35</f>
        <v>0</v>
      </c>
      <c r="BA97" s="113">
        <f>'170629-1-3 - VRN'!F36</f>
        <v>0</v>
      </c>
      <c r="BB97" s="113">
        <f>'170629-1-3 - VRN'!F37</f>
        <v>0</v>
      </c>
      <c r="BC97" s="113">
        <f>'170629-1-3 - VRN'!F38</f>
        <v>0</v>
      </c>
      <c r="BD97" s="115">
        <f>'170629-1-3 - VRN'!F39</f>
        <v>0</v>
      </c>
      <c r="BT97" s="111" t="s">
        <v>87</v>
      </c>
      <c r="BV97" s="111" t="s">
        <v>81</v>
      </c>
      <c r="BW97" s="111" t="s">
        <v>94</v>
      </c>
      <c r="BX97" s="111" t="s">
        <v>86</v>
      </c>
      <c r="CL97" s="111" t="s">
        <v>1</v>
      </c>
    </row>
    <row r="98" spans="1:57" s="2" customFormat="1" ht="30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40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s="2" customFormat="1" ht="6.95" customHeight="1">
      <c r="A99" s="35"/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40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</sheetData>
  <sheetProtection algorithmName="SHA-512" hashValue="6O+jycaIU3omfxxubzzkPcAbvMNp9QSABRNH4iSO8byE2JXNVsztHwVLLqoHZeqQwMsObVsx0bI5RXVjlqKmKA==" saltValue="5nYCHXVNg88lhS5UO5xAIqH4lUqqz0sGVX1nig9U9qYDmp//IfnCO5d6kZIaVCvDh51yrm5U+XQD+qmTzhrxmw==" spinCount="100000" sheet="1" objects="1" scenarios="1" formatColumns="0" formatRows="0"/>
  <mergeCells count="50">
    <mergeCell ref="AR2:BE2"/>
    <mergeCell ref="AN96:AP96"/>
    <mergeCell ref="AG96:AM96"/>
    <mergeCell ref="E96:I96"/>
    <mergeCell ref="K96:AF96"/>
    <mergeCell ref="AN97:AP97"/>
    <mergeCell ref="AG97:AM97"/>
    <mergeCell ref="E97:I97"/>
    <mergeCell ref="K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6" location="'170629-1-1 - OPRAVA FASÁD...'!C2" display="/"/>
    <hyperlink ref="A97" location="'170629-1-3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AT2" s="18" t="s">
        <v>91</v>
      </c>
    </row>
    <row r="3" spans="2:46" s="1" customFormat="1" ht="6.95" customHeight="1" hidden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87</v>
      </c>
    </row>
    <row r="4" spans="2:46" s="1" customFormat="1" ht="24.95" customHeight="1" hidden="1">
      <c r="B4" s="21"/>
      <c r="D4" s="118" t="s">
        <v>95</v>
      </c>
      <c r="L4" s="21"/>
      <c r="M4" s="119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20" t="s">
        <v>16</v>
      </c>
      <c r="L6" s="21"/>
    </row>
    <row r="7" spans="2:12" s="1" customFormat="1" ht="16.5" customHeight="1" hidden="1">
      <c r="B7" s="21"/>
      <c r="E7" s="307" t="str">
        <f>'Rekapitulace stavby'!K6</f>
        <v>Oprava fasády objektu KAVÁRNY UNION v České Lípě - revize 21.7.2020</v>
      </c>
      <c r="F7" s="308"/>
      <c r="G7" s="308"/>
      <c r="H7" s="308"/>
      <c r="L7" s="21"/>
    </row>
    <row r="8" spans="2:12" s="1" customFormat="1" ht="12" customHeight="1" hidden="1">
      <c r="B8" s="21"/>
      <c r="D8" s="120" t="s">
        <v>96</v>
      </c>
      <c r="L8" s="21"/>
    </row>
    <row r="9" spans="1:31" s="2" customFormat="1" ht="23.25" customHeight="1" hidden="1">
      <c r="A9" s="35"/>
      <c r="B9" s="40"/>
      <c r="C9" s="35"/>
      <c r="D9" s="35"/>
      <c r="E9" s="307" t="s">
        <v>97</v>
      </c>
      <c r="F9" s="309"/>
      <c r="G9" s="309"/>
      <c r="H9" s="309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 hidden="1">
      <c r="A10" s="35"/>
      <c r="B10" s="40"/>
      <c r="C10" s="35"/>
      <c r="D10" s="120" t="s">
        <v>98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24.75" customHeight="1" hidden="1">
      <c r="A11" s="35"/>
      <c r="B11" s="40"/>
      <c r="C11" s="35"/>
      <c r="D11" s="35"/>
      <c r="E11" s="310" t="s">
        <v>99</v>
      </c>
      <c r="F11" s="309"/>
      <c r="G11" s="309"/>
      <c r="H11" s="309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 hidden="1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 hidden="1">
      <c r="A13" s="35"/>
      <c r="B13" s="40"/>
      <c r="C13" s="35"/>
      <c r="D13" s="120" t="s">
        <v>19</v>
      </c>
      <c r="E13" s="35"/>
      <c r="F13" s="111" t="s">
        <v>1</v>
      </c>
      <c r="G13" s="35"/>
      <c r="H13" s="35"/>
      <c r="I13" s="120" t="s">
        <v>20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0"/>
      <c r="C14" s="35"/>
      <c r="D14" s="120" t="s">
        <v>22</v>
      </c>
      <c r="E14" s="35"/>
      <c r="F14" s="111" t="s">
        <v>23</v>
      </c>
      <c r="G14" s="35"/>
      <c r="H14" s="35"/>
      <c r="I14" s="120" t="s">
        <v>24</v>
      </c>
      <c r="J14" s="121" t="str">
        <f>'Rekapitulace stavby'!AN8</f>
        <v>21. 7. 2020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 hidden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 hidden="1">
      <c r="A16" s="35"/>
      <c r="B16" s="40"/>
      <c r="C16" s="35"/>
      <c r="D16" s="120" t="s">
        <v>28</v>
      </c>
      <c r="E16" s="35"/>
      <c r="F16" s="35"/>
      <c r="G16" s="35"/>
      <c r="H16" s="35"/>
      <c r="I16" s="120" t="s">
        <v>29</v>
      </c>
      <c r="J16" s="111" t="str">
        <f>IF('Rekapitulace stavby'!AN10="","",'Rekapitulace stavby'!AN10)</f>
        <v/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 hidden="1">
      <c r="A17" s="35"/>
      <c r="B17" s="40"/>
      <c r="C17" s="35"/>
      <c r="D17" s="35"/>
      <c r="E17" s="111" t="str">
        <f>IF('Rekapitulace stavby'!E11="","",'Rekapitulace stavby'!E11)</f>
        <v xml:space="preserve"> </v>
      </c>
      <c r="F17" s="35"/>
      <c r="G17" s="35"/>
      <c r="H17" s="35"/>
      <c r="I17" s="120" t="s">
        <v>31</v>
      </c>
      <c r="J17" s="111" t="str">
        <f>IF('Rekapitulace stavby'!AN11="","",'Rekapitulace stavby'!AN11)</f>
        <v/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 hidden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 hidden="1">
      <c r="A19" s="35"/>
      <c r="B19" s="40"/>
      <c r="C19" s="35"/>
      <c r="D19" s="120" t="s">
        <v>32</v>
      </c>
      <c r="E19" s="35"/>
      <c r="F19" s="35"/>
      <c r="G19" s="35"/>
      <c r="H19" s="35"/>
      <c r="I19" s="120" t="s">
        <v>29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 hidden="1">
      <c r="A20" s="35"/>
      <c r="B20" s="40"/>
      <c r="C20" s="35"/>
      <c r="D20" s="35"/>
      <c r="E20" s="311" t="str">
        <f>'Rekapitulace stavby'!E14</f>
        <v>Vyplň údaj</v>
      </c>
      <c r="F20" s="312"/>
      <c r="G20" s="312"/>
      <c r="H20" s="312"/>
      <c r="I20" s="120" t="s">
        <v>31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 hidden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 hidden="1">
      <c r="A22" s="35"/>
      <c r="B22" s="40"/>
      <c r="C22" s="35"/>
      <c r="D22" s="120" t="s">
        <v>34</v>
      </c>
      <c r="E22" s="35"/>
      <c r="F22" s="35"/>
      <c r="G22" s="35"/>
      <c r="H22" s="35"/>
      <c r="I22" s="120" t="s">
        <v>29</v>
      </c>
      <c r="J22" s="111" t="str">
        <f>IF('Rekapitulace stavby'!AN16="","",'Rekapitulace stavby'!AN16)</f>
        <v/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 hidden="1">
      <c r="A23" s="35"/>
      <c r="B23" s="40"/>
      <c r="C23" s="35"/>
      <c r="D23" s="35"/>
      <c r="E23" s="111" t="str">
        <f>IF('Rekapitulace stavby'!E17="","",'Rekapitulace stavby'!E17)</f>
        <v xml:space="preserve"> </v>
      </c>
      <c r="F23" s="35"/>
      <c r="G23" s="35"/>
      <c r="H23" s="35"/>
      <c r="I23" s="120" t="s">
        <v>31</v>
      </c>
      <c r="J23" s="111" t="str">
        <f>IF('Rekapitulace stavby'!AN17="","",'Rekapitulace stavby'!AN17)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 hidden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 hidden="1">
      <c r="A25" s="35"/>
      <c r="B25" s="40"/>
      <c r="C25" s="35"/>
      <c r="D25" s="120" t="s">
        <v>36</v>
      </c>
      <c r="E25" s="35"/>
      <c r="F25" s="35"/>
      <c r="G25" s="35"/>
      <c r="H25" s="35"/>
      <c r="I25" s="120" t="s">
        <v>29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 hidden="1">
      <c r="A26" s="35"/>
      <c r="B26" s="40"/>
      <c r="C26" s="35"/>
      <c r="D26" s="35"/>
      <c r="E26" s="111" t="str">
        <f>IF('Rekapitulace stavby'!E20="","",'Rekapitulace stavby'!E20)</f>
        <v xml:space="preserve"> </v>
      </c>
      <c r="F26" s="35"/>
      <c r="G26" s="35"/>
      <c r="H26" s="35"/>
      <c r="I26" s="120" t="s">
        <v>31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 hidden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 hidden="1">
      <c r="A28" s="35"/>
      <c r="B28" s="40"/>
      <c r="C28" s="35"/>
      <c r="D28" s="120" t="s">
        <v>37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 hidden="1">
      <c r="A29" s="122"/>
      <c r="B29" s="123"/>
      <c r="C29" s="122"/>
      <c r="D29" s="122"/>
      <c r="E29" s="313" t="s">
        <v>1</v>
      </c>
      <c r="F29" s="313"/>
      <c r="G29" s="313"/>
      <c r="H29" s="313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 hidden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hidden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 hidden="1">
      <c r="A32" s="35"/>
      <c r="B32" s="40"/>
      <c r="C32" s="35"/>
      <c r="D32" s="126" t="s">
        <v>39</v>
      </c>
      <c r="E32" s="35"/>
      <c r="F32" s="35"/>
      <c r="G32" s="35"/>
      <c r="H32" s="35"/>
      <c r="I32" s="35"/>
      <c r="J32" s="127">
        <f>ROUND(J130,2)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 hidden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35"/>
      <c r="F34" s="128" t="s">
        <v>41</v>
      </c>
      <c r="G34" s="35"/>
      <c r="H34" s="35"/>
      <c r="I34" s="128" t="s">
        <v>40</v>
      </c>
      <c r="J34" s="128" t="s">
        <v>42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129" t="s">
        <v>43</v>
      </c>
      <c r="E35" s="120" t="s">
        <v>44</v>
      </c>
      <c r="F35" s="130">
        <f>ROUND((SUM(BE130:BE327)),2)</f>
        <v>0</v>
      </c>
      <c r="G35" s="35"/>
      <c r="H35" s="35"/>
      <c r="I35" s="131">
        <v>0.21</v>
      </c>
      <c r="J35" s="130">
        <f>ROUND(((SUM(BE130:BE327))*I35),2)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20" t="s">
        <v>45</v>
      </c>
      <c r="F36" s="130">
        <f>ROUND((SUM(BF130:BF327)),2)</f>
        <v>0</v>
      </c>
      <c r="G36" s="35"/>
      <c r="H36" s="35"/>
      <c r="I36" s="131">
        <v>0.15</v>
      </c>
      <c r="J36" s="130">
        <f>ROUND(((SUM(BF130:BF327))*I36),2)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46</v>
      </c>
      <c r="F37" s="130">
        <f>ROUND((SUM(BG130:BG327)),2)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0" t="s">
        <v>47</v>
      </c>
      <c r="F38" s="130">
        <f>ROUND((SUM(BH130:BH327)),2)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0" t="s">
        <v>48</v>
      </c>
      <c r="F39" s="130">
        <f>ROUND((SUM(BI130:BI327)),2)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 hidden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 hidden="1">
      <c r="A41" s="35"/>
      <c r="B41" s="40"/>
      <c r="C41" s="132"/>
      <c r="D41" s="133" t="s">
        <v>49</v>
      </c>
      <c r="E41" s="134"/>
      <c r="F41" s="134"/>
      <c r="G41" s="135" t="s">
        <v>50</v>
      </c>
      <c r="H41" s="136" t="s">
        <v>51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 hidden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 hidden="1">
      <c r="B43" s="21"/>
      <c r="L43" s="21"/>
    </row>
    <row r="44" spans="2:12" s="1" customFormat="1" ht="14.45" customHeight="1" hidden="1">
      <c r="B44" s="21"/>
      <c r="L44" s="21"/>
    </row>
    <row r="45" spans="2:12" s="1" customFormat="1" ht="14.45" customHeight="1" hidden="1">
      <c r="B45" s="21"/>
      <c r="L45" s="21"/>
    </row>
    <row r="46" spans="2:12" s="1" customFormat="1" ht="14.45" customHeight="1" hidden="1">
      <c r="B46" s="21"/>
      <c r="L46" s="21"/>
    </row>
    <row r="47" spans="2:12" s="1" customFormat="1" ht="14.45" customHeight="1" hidden="1">
      <c r="B47" s="21"/>
      <c r="L47" s="21"/>
    </row>
    <row r="48" spans="2:12" s="1" customFormat="1" ht="14.45" customHeight="1" hidden="1">
      <c r="B48" s="21"/>
      <c r="L48" s="21"/>
    </row>
    <row r="49" spans="2:12" s="1" customFormat="1" ht="14.45" customHeight="1" hidden="1">
      <c r="B49" s="21"/>
      <c r="L49" s="21"/>
    </row>
    <row r="50" spans="2:12" s="2" customFormat="1" ht="14.45" customHeight="1" hidden="1">
      <c r="B50" s="52"/>
      <c r="D50" s="139" t="s">
        <v>52</v>
      </c>
      <c r="E50" s="140"/>
      <c r="F50" s="140"/>
      <c r="G50" s="139" t="s">
        <v>53</v>
      </c>
      <c r="H50" s="140"/>
      <c r="I50" s="140"/>
      <c r="J50" s="140"/>
      <c r="K50" s="140"/>
      <c r="L50" s="52"/>
    </row>
    <row r="51" spans="2:12" ht="11.25" hidden="1">
      <c r="B51" s="21"/>
      <c r="L51" s="21"/>
    </row>
    <row r="52" spans="2:12" ht="11.25" hidden="1">
      <c r="B52" s="21"/>
      <c r="L52" s="21"/>
    </row>
    <row r="53" spans="2:12" ht="11.25" hidden="1">
      <c r="B53" s="21"/>
      <c r="L53" s="21"/>
    </row>
    <row r="54" spans="2:12" ht="11.25" hidden="1">
      <c r="B54" s="21"/>
      <c r="L54" s="21"/>
    </row>
    <row r="55" spans="2:12" ht="11.25" hidden="1">
      <c r="B55" s="21"/>
      <c r="L55" s="21"/>
    </row>
    <row r="56" spans="2:12" ht="11.25" hidden="1">
      <c r="B56" s="21"/>
      <c r="L56" s="21"/>
    </row>
    <row r="57" spans="2:12" ht="11.25" hidden="1">
      <c r="B57" s="21"/>
      <c r="L57" s="21"/>
    </row>
    <row r="58" spans="2:12" ht="11.25" hidden="1">
      <c r="B58" s="21"/>
      <c r="L58" s="21"/>
    </row>
    <row r="59" spans="2:12" ht="11.25" hidden="1">
      <c r="B59" s="21"/>
      <c r="L59" s="21"/>
    </row>
    <row r="60" spans="2:12" ht="11.25" hidden="1">
      <c r="B60" s="21"/>
      <c r="L60" s="21"/>
    </row>
    <row r="61" spans="1:31" s="2" customFormat="1" ht="12.75" hidden="1">
      <c r="A61" s="35"/>
      <c r="B61" s="40"/>
      <c r="C61" s="35"/>
      <c r="D61" s="141" t="s">
        <v>54</v>
      </c>
      <c r="E61" s="142"/>
      <c r="F61" s="143" t="s">
        <v>55</v>
      </c>
      <c r="G61" s="141" t="s">
        <v>54</v>
      </c>
      <c r="H61" s="142"/>
      <c r="I61" s="142"/>
      <c r="J61" s="144" t="s">
        <v>55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 hidden="1">
      <c r="B62" s="21"/>
      <c r="L62" s="21"/>
    </row>
    <row r="63" spans="2:12" ht="11.25" hidden="1">
      <c r="B63" s="21"/>
      <c r="L63" s="21"/>
    </row>
    <row r="64" spans="2:12" ht="11.25" hidden="1">
      <c r="B64" s="21"/>
      <c r="L64" s="21"/>
    </row>
    <row r="65" spans="1:31" s="2" customFormat="1" ht="12.75" hidden="1">
      <c r="A65" s="35"/>
      <c r="B65" s="40"/>
      <c r="C65" s="35"/>
      <c r="D65" s="139" t="s">
        <v>56</v>
      </c>
      <c r="E65" s="145"/>
      <c r="F65" s="145"/>
      <c r="G65" s="139" t="s">
        <v>57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 hidden="1">
      <c r="B66" s="21"/>
      <c r="L66" s="21"/>
    </row>
    <row r="67" spans="2:12" ht="11.25" hidden="1">
      <c r="B67" s="21"/>
      <c r="L67" s="21"/>
    </row>
    <row r="68" spans="2:12" ht="11.25" hidden="1">
      <c r="B68" s="21"/>
      <c r="L68" s="21"/>
    </row>
    <row r="69" spans="2:12" ht="11.25" hidden="1">
      <c r="B69" s="21"/>
      <c r="L69" s="21"/>
    </row>
    <row r="70" spans="2:12" ht="11.25" hidden="1">
      <c r="B70" s="21"/>
      <c r="L70" s="21"/>
    </row>
    <row r="71" spans="2:12" ht="11.25" hidden="1">
      <c r="B71" s="21"/>
      <c r="L71" s="21"/>
    </row>
    <row r="72" spans="2:12" ht="11.25" hidden="1">
      <c r="B72" s="21"/>
      <c r="L72" s="21"/>
    </row>
    <row r="73" spans="2:12" ht="11.25" hidden="1">
      <c r="B73" s="21"/>
      <c r="L73" s="21"/>
    </row>
    <row r="74" spans="2:12" ht="11.25" hidden="1">
      <c r="B74" s="21"/>
      <c r="L74" s="21"/>
    </row>
    <row r="75" spans="2:12" ht="11.25" hidden="1">
      <c r="B75" s="21"/>
      <c r="L75" s="21"/>
    </row>
    <row r="76" spans="1:31" s="2" customFormat="1" ht="12.75" hidden="1">
      <c r="A76" s="35"/>
      <c r="B76" s="40"/>
      <c r="C76" s="35"/>
      <c r="D76" s="141" t="s">
        <v>54</v>
      </c>
      <c r="E76" s="142"/>
      <c r="F76" s="143" t="s">
        <v>55</v>
      </c>
      <c r="G76" s="141" t="s">
        <v>54</v>
      </c>
      <c r="H76" s="142"/>
      <c r="I76" s="142"/>
      <c r="J76" s="144" t="s">
        <v>55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 hidden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t="11.25" hidden="1"/>
    <row r="79" ht="11.25" hidden="1"/>
    <row r="80" ht="11.25" hidden="1"/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100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4" t="str">
        <f>E7</f>
        <v>Oprava fasády objektu KAVÁRNY UNION v České Lípě - revize 21.7.2020</v>
      </c>
      <c r="F85" s="315"/>
      <c r="G85" s="315"/>
      <c r="H85" s="31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96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23.25" customHeight="1">
      <c r="A87" s="35"/>
      <c r="B87" s="36"/>
      <c r="C87" s="37"/>
      <c r="D87" s="37"/>
      <c r="E87" s="314" t="s">
        <v>97</v>
      </c>
      <c r="F87" s="316"/>
      <c r="G87" s="316"/>
      <c r="H87" s="316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98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24.75" customHeight="1">
      <c r="A89" s="35"/>
      <c r="B89" s="36"/>
      <c r="C89" s="37"/>
      <c r="D89" s="37"/>
      <c r="E89" s="281" t="str">
        <f>E11</f>
        <v>170629-1-1 - OPRAVA FASÁDY KAVÁRNY UNION V ČESKÉ LÍPĚ - revize 21.7.2020</v>
      </c>
      <c r="F89" s="316"/>
      <c r="G89" s="316"/>
      <c r="H89" s="316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22</v>
      </c>
      <c r="D91" s="37"/>
      <c r="E91" s="37"/>
      <c r="F91" s="28" t="str">
        <f>F14</f>
        <v>JINDŘICHA Z LIPÉ 113/24 Č. LÍPA, Česká Lípa</v>
      </c>
      <c r="G91" s="37"/>
      <c r="H91" s="37"/>
      <c r="I91" s="30" t="s">
        <v>24</v>
      </c>
      <c r="J91" s="67" t="str">
        <f>IF(J14="","",J14)</f>
        <v>21. 7. 2020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28</v>
      </c>
      <c r="D93" s="37"/>
      <c r="E93" s="37"/>
      <c r="F93" s="28" t="str">
        <f>E17</f>
        <v xml:space="preserve"> </v>
      </c>
      <c r="G93" s="37"/>
      <c r="H93" s="37"/>
      <c r="I93" s="30" t="s">
        <v>34</v>
      </c>
      <c r="J93" s="33" t="str">
        <f>E23</f>
        <v xml:space="preserve"> 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32</v>
      </c>
      <c r="D94" s="37"/>
      <c r="E94" s="37"/>
      <c r="F94" s="28" t="str">
        <f>IF(E20="","",E20)</f>
        <v>Vyplň údaj</v>
      </c>
      <c r="G94" s="37"/>
      <c r="H94" s="37"/>
      <c r="I94" s="30" t="s">
        <v>36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101</v>
      </c>
      <c r="D96" s="151"/>
      <c r="E96" s="151"/>
      <c r="F96" s="151"/>
      <c r="G96" s="151"/>
      <c r="H96" s="151"/>
      <c r="I96" s="151"/>
      <c r="J96" s="152" t="s">
        <v>102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3" t="s">
        <v>103</v>
      </c>
      <c r="D98" s="37"/>
      <c r="E98" s="37"/>
      <c r="F98" s="37"/>
      <c r="G98" s="37"/>
      <c r="H98" s="37"/>
      <c r="I98" s="37"/>
      <c r="J98" s="85">
        <f>J130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104</v>
      </c>
    </row>
    <row r="99" spans="2:12" s="9" customFormat="1" ht="24.95" customHeight="1">
      <c r="B99" s="154"/>
      <c r="C99" s="155"/>
      <c r="D99" s="156" t="s">
        <v>105</v>
      </c>
      <c r="E99" s="157"/>
      <c r="F99" s="157"/>
      <c r="G99" s="157"/>
      <c r="H99" s="157"/>
      <c r="I99" s="157"/>
      <c r="J99" s="158">
        <f>J131</f>
        <v>0</v>
      </c>
      <c r="K99" s="155"/>
      <c r="L99" s="159"/>
    </row>
    <row r="100" spans="2:12" s="10" customFormat="1" ht="19.9" customHeight="1">
      <c r="B100" s="160"/>
      <c r="C100" s="105"/>
      <c r="D100" s="161" t="s">
        <v>106</v>
      </c>
      <c r="E100" s="162"/>
      <c r="F100" s="162"/>
      <c r="G100" s="162"/>
      <c r="H100" s="162"/>
      <c r="I100" s="162"/>
      <c r="J100" s="163">
        <f>J132</f>
        <v>0</v>
      </c>
      <c r="K100" s="105"/>
      <c r="L100" s="164"/>
    </row>
    <row r="101" spans="2:12" s="10" customFormat="1" ht="19.9" customHeight="1">
      <c r="B101" s="160"/>
      <c r="C101" s="105"/>
      <c r="D101" s="161" t="s">
        <v>107</v>
      </c>
      <c r="E101" s="162"/>
      <c r="F101" s="162"/>
      <c r="G101" s="162"/>
      <c r="H101" s="162"/>
      <c r="I101" s="162"/>
      <c r="J101" s="163">
        <f>J163</f>
        <v>0</v>
      </c>
      <c r="K101" s="105"/>
      <c r="L101" s="164"/>
    </row>
    <row r="102" spans="2:12" s="10" customFormat="1" ht="19.9" customHeight="1">
      <c r="B102" s="160"/>
      <c r="C102" s="105"/>
      <c r="D102" s="161" t="s">
        <v>108</v>
      </c>
      <c r="E102" s="162"/>
      <c r="F102" s="162"/>
      <c r="G102" s="162"/>
      <c r="H102" s="162"/>
      <c r="I102" s="162"/>
      <c r="J102" s="163">
        <f>J188</f>
        <v>0</v>
      </c>
      <c r="K102" s="105"/>
      <c r="L102" s="164"/>
    </row>
    <row r="103" spans="2:12" s="10" customFormat="1" ht="19.9" customHeight="1">
      <c r="B103" s="160"/>
      <c r="C103" s="105"/>
      <c r="D103" s="161" t="s">
        <v>109</v>
      </c>
      <c r="E103" s="162"/>
      <c r="F103" s="162"/>
      <c r="G103" s="162"/>
      <c r="H103" s="162"/>
      <c r="I103" s="162"/>
      <c r="J103" s="163">
        <f>J222</f>
        <v>0</v>
      </c>
      <c r="K103" s="105"/>
      <c r="L103" s="164"/>
    </row>
    <row r="104" spans="2:12" s="10" customFormat="1" ht="19.9" customHeight="1">
      <c r="B104" s="160"/>
      <c r="C104" s="105"/>
      <c r="D104" s="161" t="s">
        <v>110</v>
      </c>
      <c r="E104" s="162"/>
      <c r="F104" s="162"/>
      <c r="G104" s="162"/>
      <c r="H104" s="162"/>
      <c r="I104" s="162"/>
      <c r="J104" s="163">
        <f>J234</f>
        <v>0</v>
      </c>
      <c r="K104" s="105"/>
      <c r="L104" s="164"/>
    </row>
    <row r="105" spans="2:12" s="9" customFormat="1" ht="24.95" customHeight="1">
      <c r="B105" s="154"/>
      <c r="C105" s="155"/>
      <c r="D105" s="156" t="s">
        <v>111</v>
      </c>
      <c r="E105" s="157"/>
      <c r="F105" s="157"/>
      <c r="G105" s="157"/>
      <c r="H105" s="157"/>
      <c r="I105" s="157"/>
      <c r="J105" s="158">
        <f>J237</f>
        <v>0</v>
      </c>
      <c r="K105" s="155"/>
      <c r="L105" s="159"/>
    </row>
    <row r="106" spans="2:12" s="10" customFormat="1" ht="19.9" customHeight="1">
      <c r="B106" s="160"/>
      <c r="C106" s="105"/>
      <c r="D106" s="161" t="s">
        <v>112</v>
      </c>
      <c r="E106" s="162"/>
      <c r="F106" s="162"/>
      <c r="G106" s="162"/>
      <c r="H106" s="162"/>
      <c r="I106" s="162"/>
      <c r="J106" s="163">
        <f>J238</f>
        <v>0</v>
      </c>
      <c r="K106" s="105"/>
      <c r="L106" s="164"/>
    </row>
    <row r="107" spans="2:12" s="10" customFormat="1" ht="19.9" customHeight="1">
      <c r="B107" s="160"/>
      <c r="C107" s="105"/>
      <c r="D107" s="161" t="s">
        <v>113</v>
      </c>
      <c r="E107" s="162"/>
      <c r="F107" s="162"/>
      <c r="G107" s="162"/>
      <c r="H107" s="162"/>
      <c r="I107" s="162"/>
      <c r="J107" s="163">
        <f>J261</f>
        <v>0</v>
      </c>
      <c r="K107" s="105"/>
      <c r="L107" s="164"/>
    </row>
    <row r="108" spans="2:12" s="10" customFormat="1" ht="19.9" customHeight="1">
      <c r="B108" s="160"/>
      <c r="C108" s="105"/>
      <c r="D108" s="161" t="s">
        <v>114</v>
      </c>
      <c r="E108" s="162"/>
      <c r="F108" s="162"/>
      <c r="G108" s="162"/>
      <c r="H108" s="162"/>
      <c r="I108" s="162"/>
      <c r="J108" s="163">
        <f>J307</f>
        <v>0</v>
      </c>
      <c r="K108" s="105"/>
      <c r="L108" s="164"/>
    </row>
    <row r="109" spans="1:31" s="2" customFormat="1" ht="21.7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31" s="2" customFormat="1" ht="6.95" customHeight="1">
      <c r="A114" s="35"/>
      <c r="B114" s="57"/>
      <c r="C114" s="58"/>
      <c r="D114" s="58"/>
      <c r="E114" s="58"/>
      <c r="F114" s="58"/>
      <c r="G114" s="58"/>
      <c r="H114" s="58"/>
      <c r="I114" s="58"/>
      <c r="J114" s="58"/>
      <c r="K114" s="58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4.95" customHeight="1">
      <c r="A115" s="35"/>
      <c r="B115" s="36"/>
      <c r="C115" s="24" t="s">
        <v>115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16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314" t="str">
        <f>E7</f>
        <v>Oprava fasády objektu KAVÁRNY UNION v České Lípě - revize 21.7.2020</v>
      </c>
      <c r="F118" s="315"/>
      <c r="G118" s="315"/>
      <c r="H118" s="315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2:12" s="1" customFormat="1" ht="12" customHeight="1">
      <c r="B119" s="22"/>
      <c r="C119" s="30" t="s">
        <v>96</v>
      </c>
      <c r="D119" s="23"/>
      <c r="E119" s="23"/>
      <c r="F119" s="23"/>
      <c r="G119" s="23"/>
      <c r="H119" s="23"/>
      <c r="I119" s="23"/>
      <c r="J119" s="23"/>
      <c r="K119" s="23"/>
      <c r="L119" s="21"/>
    </row>
    <row r="120" spans="1:31" s="2" customFormat="1" ht="23.25" customHeight="1">
      <c r="A120" s="35"/>
      <c r="B120" s="36"/>
      <c r="C120" s="37"/>
      <c r="D120" s="37"/>
      <c r="E120" s="314" t="s">
        <v>97</v>
      </c>
      <c r="F120" s="316"/>
      <c r="G120" s="316"/>
      <c r="H120" s="316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98</v>
      </c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24.75" customHeight="1">
      <c r="A122" s="35"/>
      <c r="B122" s="36"/>
      <c r="C122" s="37"/>
      <c r="D122" s="37"/>
      <c r="E122" s="281" t="str">
        <f>E11</f>
        <v>170629-1-1 - OPRAVA FASÁDY KAVÁRNY UNION V ČESKÉ LÍPĚ - revize 21.7.2020</v>
      </c>
      <c r="F122" s="316"/>
      <c r="G122" s="316"/>
      <c r="H122" s="316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30" t="s">
        <v>22</v>
      </c>
      <c r="D124" s="37"/>
      <c r="E124" s="37"/>
      <c r="F124" s="28" t="str">
        <f>F14</f>
        <v>JINDŘICHA Z LIPÉ 113/24 Č. LÍPA, Česká Lípa</v>
      </c>
      <c r="G124" s="37"/>
      <c r="H124" s="37"/>
      <c r="I124" s="30" t="s">
        <v>24</v>
      </c>
      <c r="J124" s="67" t="str">
        <f>IF(J14="","",J14)</f>
        <v>21. 7. 2020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2" customHeight="1">
      <c r="A126" s="35"/>
      <c r="B126" s="36"/>
      <c r="C126" s="30" t="s">
        <v>28</v>
      </c>
      <c r="D126" s="37"/>
      <c r="E126" s="37"/>
      <c r="F126" s="28" t="str">
        <f>E17</f>
        <v xml:space="preserve"> </v>
      </c>
      <c r="G126" s="37"/>
      <c r="H126" s="37"/>
      <c r="I126" s="30" t="s">
        <v>34</v>
      </c>
      <c r="J126" s="33" t="str">
        <f>E23</f>
        <v xml:space="preserve"> 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2" customHeight="1">
      <c r="A127" s="35"/>
      <c r="B127" s="36"/>
      <c r="C127" s="30" t="s">
        <v>32</v>
      </c>
      <c r="D127" s="37"/>
      <c r="E127" s="37"/>
      <c r="F127" s="28" t="str">
        <f>IF(E20="","",E20)</f>
        <v>Vyplň údaj</v>
      </c>
      <c r="G127" s="37"/>
      <c r="H127" s="37"/>
      <c r="I127" s="30" t="s">
        <v>36</v>
      </c>
      <c r="J127" s="33" t="str">
        <f>E26</f>
        <v xml:space="preserve"> 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0.35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11" customFormat="1" ht="29.25" customHeight="1">
      <c r="A129" s="165"/>
      <c r="B129" s="166"/>
      <c r="C129" s="167" t="s">
        <v>116</v>
      </c>
      <c r="D129" s="168" t="s">
        <v>64</v>
      </c>
      <c r="E129" s="168" t="s">
        <v>60</v>
      </c>
      <c r="F129" s="168" t="s">
        <v>61</v>
      </c>
      <c r="G129" s="168" t="s">
        <v>117</v>
      </c>
      <c r="H129" s="168" t="s">
        <v>118</v>
      </c>
      <c r="I129" s="168" t="s">
        <v>119</v>
      </c>
      <c r="J129" s="168" t="s">
        <v>102</v>
      </c>
      <c r="K129" s="169" t="s">
        <v>120</v>
      </c>
      <c r="L129" s="170"/>
      <c r="M129" s="76" t="s">
        <v>1</v>
      </c>
      <c r="N129" s="77" t="s">
        <v>43</v>
      </c>
      <c r="O129" s="77" t="s">
        <v>121</v>
      </c>
      <c r="P129" s="77" t="s">
        <v>122</v>
      </c>
      <c r="Q129" s="77" t="s">
        <v>123</v>
      </c>
      <c r="R129" s="77" t="s">
        <v>124</v>
      </c>
      <c r="S129" s="77" t="s">
        <v>125</v>
      </c>
      <c r="T129" s="78" t="s">
        <v>126</v>
      </c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</row>
    <row r="130" spans="1:63" s="2" customFormat="1" ht="22.9" customHeight="1">
      <c r="A130" s="35"/>
      <c r="B130" s="36"/>
      <c r="C130" s="83" t="s">
        <v>127</v>
      </c>
      <c r="D130" s="37"/>
      <c r="E130" s="37"/>
      <c r="F130" s="37"/>
      <c r="G130" s="37"/>
      <c r="H130" s="37"/>
      <c r="I130" s="37"/>
      <c r="J130" s="171">
        <f>BK130</f>
        <v>0</v>
      </c>
      <c r="K130" s="37"/>
      <c r="L130" s="40"/>
      <c r="M130" s="79"/>
      <c r="N130" s="172"/>
      <c r="O130" s="80"/>
      <c r="P130" s="173">
        <f>P131+P237</f>
        <v>0</v>
      </c>
      <c r="Q130" s="80"/>
      <c r="R130" s="173">
        <f>R131+R237</f>
        <v>5.96894237717</v>
      </c>
      <c r="S130" s="80"/>
      <c r="T130" s="174">
        <f>T131+T237</f>
        <v>6.0930599999999995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78</v>
      </c>
      <c r="AU130" s="18" t="s">
        <v>104</v>
      </c>
      <c r="BK130" s="175">
        <f>BK131+BK237</f>
        <v>0</v>
      </c>
    </row>
    <row r="131" spans="2:63" s="12" customFormat="1" ht="25.9" customHeight="1">
      <c r="B131" s="176"/>
      <c r="C131" s="177"/>
      <c r="D131" s="178" t="s">
        <v>78</v>
      </c>
      <c r="E131" s="179" t="s">
        <v>128</v>
      </c>
      <c r="F131" s="179" t="s">
        <v>129</v>
      </c>
      <c r="G131" s="177"/>
      <c r="H131" s="177"/>
      <c r="I131" s="180"/>
      <c r="J131" s="181">
        <f>BK131</f>
        <v>0</v>
      </c>
      <c r="K131" s="177"/>
      <c r="L131" s="182"/>
      <c r="M131" s="183"/>
      <c r="N131" s="184"/>
      <c r="O131" s="184"/>
      <c r="P131" s="185">
        <f>P132+P163+P188+P222+P234</f>
        <v>0</v>
      </c>
      <c r="Q131" s="184"/>
      <c r="R131" s="185">
        <f>R132+R163+R188+R222+R234</f>
        <v>4.851</v>
      </c>
      <c r="S131" s="184"/>
      <c r="T131" s="186">
        <f>T132+T163+T188+T222+T234</f>
        <v>5.8999999999999995</v>
      </c>
      <c r="AR131" s="187" t="s">
        <v>21</v>
      </c>
      <c r="AT131" s="188" t="s">
        <v>78</v>
      </c>
      <c r="AU131" s="188" t="s">
        <v>79</v>
      </c>
      <c r="AY131" s="187" t="s">
        <v>130</v>
      </c>
      <c r="BK131" s="189">
        <f>BK132+BK163+BK188+BK222+BK234</f>
        <v>0</v>
      </c>
    </row>
    <row r="132" spans="2:63" s="12" customFormat="1" ht="22.9" customHeight="1">
      <c r="B132" s="176"/>
      <c r="C132" s="177"/>
      <c r="D132" s="178" t="s">
        <v>78</v>
      </c>
      <c r="E132" s="190" t="s">
        <v>131</v>
      </c>
      <c r="F132" s="190" t="s">
        <v>132</v>
      </c>
      <c r="G132" s="177"/>
      <c r="H132" s="177"/>
      <c r="I132" s="180"/>
      <c r="J132" s="191">
        <f>BK132</f>
        <v>0</v>
      </c>
      <c r="K132" s="177"/>
      <c r="L132" s="182"/>
      <c r="M132" s="183"/>
      <c r="N132" s="184"/>
      <c r="O132" s="184"/>
      <c r="P132" s="185">
        <f>SUM(P133:P162)</f>
        <v>0</v>
      </c>
      <c r="Q132" s="184"/>
      <c r="R132" s="185">
        <f>SUM(R133:R162)</f>
        <v>4.851</v>
      </c>
      <c r="S132" s="184"/>
      <c r="T132" s="186">
        <f>SUM(T133:T162)</f>
        <v>0</v>
      </c>
      <c r="AR132" s="187" t="s">
        <v>21</v>
      </c>
      <c r="AT132" s="188" t="s">
        <v>78</v>
      </c>
      <c r="AU132" s="188" t="s">
        <v>21</v>
      </c>
      <c r="AY132" s="187" t="s">
        <v>130</v>
      </c>
      <c r="BK132" s="189">
        <f>SUM(BK133:BK162)</f>
        <v>0</v>
      </c>
    </row>
    <row r="133" spans="1:65" s="2" customFormat="1" ht="24.2" customHeight="1">
      <c r="A133" s="35"/>
      <c r="B133" s="36"/>
      <c r="C133" s="192" t="s">
        <v>21</v>
      </c>
      <c r="D133" s="192" t="s">
        <v>133</v>
      </c>
      <c r="E133" s="193" t="s">
        <v>134</v>
      </c>
      <c r="F133" s="194" t="s">
        <v>135</v>
      </c>
      <c r="G133" s="195" t="s">
        <v>136</v>
      </c>
      <c r="H133" s="196">
        <v>100</v>
      </c>
      <c r="I133" s="197"/>
      <c r="J133" s="198">
        <f>ROUND(I133*H133,2)</f>
        <v>0</v>
      </c>
      <c r="K133" s="194" t="s">
        <v>137</v>
      </c>
      <c r="L133" s="40"/>
      <c r="M133" s="199" t="s">
        <v>1</v>
      </c>
      <c r="N133" s="200" t="s">
        <v>44</v>
      </c>
      <c r="O133" s="72"/>
      <c r="P133" s="201">
        <f>O133*H133</f>
        <v>0</v>
      </c>
      <c r="Q133" s="201">
        <v>0.04851</v>
      </c>
      <c r="R133" s="201">
        <f>Q133*H133</f>
        <v>4.851</v>
      </c>
      <c r="S133" s="201">
        <v>0</v>
      </c>
      <c r="T133" s="20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3" t="s">
        <v>138</v>
      </c>
      <c r="AT133" s="203" t="s">
        <v>133</v>
      </c>
      <c r="AU133" s="203" t="s">
        <v>87</v>
      </c>
      <c r="AY133" s="18" t="s">
        <v>130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8" t="s">
        <v>21</v>
      </c>
      <c r="BK133" s="204">
        <f>ROUND(I133*H133,2)</f>
        <v>0</v>
      </c>
      <c r="BL133" s="18" t="s">
        <v>138</v>
      </c>
      <c r="BM133" s="203" t="s">
        <v>139</v>
      </c>
    </row>
    <row r="134" spans="1:47" s="2" customFormat="1" ht="19.5">
      <c r="A134" s="35"/>
      <c r="B134" s="36"/>
      <c r="C134" s="37"/>
      <c r="D134" s="205" t="s">
        <v>140</v>
      </c>
      <c r="E134" s="37"/>
      <c r="F134" s="206" t="s">
        <v>141</v>
      </c>
      <c r="G134" s="37"/>
      <c r="H134" s="37"/>
      <c r="I134" s="207"/>
      <c r="J134" s="37"/>
      <c r="K134" s="37"/>
      <c r="L134" s="40"/>
      <c r="M134" s="208"/>
      <c r="N134" s="209"/>
      <c r="O134" s="72"/>
      <c r="P134" s="72"/>
      <c r="Q134" s="72"/>
      <c r="R134" s="72"/>
      <c r="S134" s="72"/>
      <c r="T134" s="73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140</v>
      </c>
      <c r="AU134" s="18" t="s">
        <v>87</v>
      </c>
    </row>
    <row r="135" spans="1:47" s="2" customFormat="1" ht="29.25">
      <c r="A135" s="35"/>
      <c r="B135" s="36"/>
      <c r="C135" s="37"/>
      <c r="D135" s="205" t="s">
        <v>142</v>
      </c>
      <c r="E135" s="37"/>
      <c r="F135" s="210" t="s">
        <v>143</v>
      </c>
      <c r="G135" s="37"/>
      <c r="H135" s="37"/>
      <c r="I135" s="207"/>
      <c r="J135" s="37"/>
      <c r="K135" s="37"/>
      <c r="L135" s="40"/>
      <c r="M135" s="208"/>
      <c r="N135" s="209"/>
      <c r="O135" s="72"/>
      <c r="P135" s="72"/>
      <c r="Q135" s="72"/>
      <c r="R135" s="72"/>
      <c r="S135" s="72"/>
      <c r="T135" s="73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142</v>
      </c>
      <c r="AU135" s="18" t="s">
        <v>87</v>
      </c>
    </row>
    <row r="136" spans="2:51" s="13" customFormat="1" ht="11.25">
      <c r="B136" s="211"/>
      <c r="C136" s="212"/>
      <c r="D136" s="205" t="s">
        <v>144</v>
      </c>
      <c r="E136" s="213" t="s">
        <v>1</v>
      </c>
      <c r="F136" s="214" t="s">
        <v>145</v>
      </c>
      <c r="G136" s="212"/>
      <c r="H136" s="215">
        <v>100</v>
      </c>
      <c r="I136" s="216"/>
      <c r="J136" s="212"/>
      <c r="K136" s="212"/>
      <c r="L136" s="217"/>
      <c r="M136" s="218"/>
      <c r="N136" s="219"/>
      <c r="O136" s="219"/>
      <c r="P136" s="219"/>
      <c r="Q136" s="219"/>
      <c r="R136" s="219"/>
      <c r="S136" s="219"/>
      <c r="T136" s="220"/>
      <c r="AT136" s="221" t="s">
        <v>144</v>
      </c>
      <c r="AU136" s="221" t="s">
        <v>87</v>
      </c>
      <c r="AV136" s="13" t="s">
        <v>87</v>
      </c>
      <c r="AW136" s="13" t="s">
        <v>35</v>
      </c>
      <c r="AX136" s="13" t="s">
        <v>21</v>
      </c>
      <c r="AY136" s="221" t="s">
        <v>130</v>
      </c>
    </row>
    <row r="137" spans="1:65" s="2" customFormat="1" ht="14.45" customHeight="1">
      <c r="A137" s="35"/>
      <c r="B137" s="36"/>
      <c r="C137" s="192" t="s">
        <v>87</v>
      </c>
      <c r="D137" s="192" t="s">
        <v>133</v>
      </c>
      <c r="E137" s="193" t="s">
        <v>146</v>
      </c>
      <c r="F137" s="194" t="s">
        <v>147</v>
      </c>
      <c r="G137" s="195" t="s">
        <v>136</v>
      </c>
      <c r="H137" s="196">
        <v>25.8</v>
      </c>
      <c r="I137" s="197"/>
      <c r="J137" s="198">
        <f>ROUND(I137*H137,2)</f>
        <v>0</v>
      </c>
      <c r="K137" s="194" t="s">
        <v>137</v>
      </c>
      <c r="L137" s="40"/>
      <c r="M137" s="199" t="s">
        <v>1</v>
      </c>
      <c r="N137" s="200" t="s">
        <v>44</v>
      </c>
      <c r="O137" s="72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3" t="s">
        <v>138</v>
      </c>
      <c r="AT137" s="203" t="s">
        <v>133</v>
      </c>
      <c r="AU137" s="203" t="s">
        <v>87</v>
      </c>
      <c r="AY137" s="18" t="s">
        <v>130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8" t="s">
        <v>21</v>
      </c>
      <c r="BK137" s="204">
        <f>ROUND(I137*H137,2)</f>
        <v>0</v>
      </c>
      <c r="BL137" s="18" t="s">
        <v>138</v>
      </c>
      <c r="BM137" s="203" t="s">
        <v>148</v>
      </c>
    </row>
    <row r="138" spans="1:47" s="2" customFormat="1" ht="19.5">
      <c r="A138" s="35"/>
      <c r="B138" s="36"/>
      <c r="C138" s="37"/>
      <c r="D138" s="205" t="s">
        <v>140</v>
      </c>
      <c r="E138" s="37"/>
      <c r="F138" s="206" t="s">
        <v>149</v>
      </c>
      <c r="G138" s="37"/>
      <c r="H138" s="37"/>
      <c r="I138" s="207"/>
      <c r="J138" s="37"/>
      <c r="K138" s="37"/>
      <c r="L138" s="40"/>
      <c r="M138" s="208"/>
      <c r="N138" s="209"/>
      <c r="O138" s="72"/>
      <c r="P138" s="72"/>
      <c r="Q138" s="72"/>
      <c r="R138" s="72"/>
      <c r="S138" s="72"/>
      <c r="T138" s="73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140</v>
      </c>
      <c r="AU138" s="18" t="s">
        <v>87</v>
      </c>
    </row>
    <row r="139" spans="2:51" s="14" customFormat="1" ht="11.25">
      <c r="B139" s="222"/>
      <c r="C139" s="223"/>
      <c r="D139" s="205" t="s">
        <v>144</v>
      </c>
      <c r="E139" s="224" t="s">
        <v>1</v>
      </c>
      <c r="F139" s="225" t="s">
        <v>150</v>
      </c>
      <c r="G139" s="223"/>
      <c r="H139" s="224" t="s">
        <v>1</v>
      </c>
      <c r="I139" s="226"/>
      <c r="J139" s="223"/>
      <c r="K139" s="223"/>
      <c r="L139" s="227"/>
      <c r="M139" s="228"/>
      <c r="N139" s="229"/>
      <c r="O139" s="229"/>
      <c r="P139" s="229"/>
      <c r="Q139" s="229"/>
      <c r="R139" s="229"/>
      <c r="S139" s="229"/>
      <c r="T139" s="230"/>
      <c r="AT139" s="231" t="s">
        <v>144</v>
      </c>
      <c r="AU139" s="231" t="s">
        <v>87</v>
      </c>
      <c r="AV139" s="14" t="s">
        <v>21</v>
      </c>
      <c r="AW139" s="14" t="s">
        <v>35</v>
      </c>
      <c r="AX139" s="14" t="s">
        <v>79</v>
      </c>
      <c r="AY139" s="231" t="s">
        <v>130</v>
      </c>
    </row>
    <row r="140" spans="2:51" s="13" customFormat="1" ht="11.25">
      <c r="B140" s="211"/>
      <c r="C140" s="212"/>
      <c r="D140" s="205" t="s">
        <v>144</v>
      </c>
      <c r="E140" s="213" t="s">
        <v>1</v>
      </c>
      <c r="F140" s="214" t="s">
        <v>151</v>
      </c>
      <c r="G140" s="212"/>
      <c r="H140" s="215">
        <v>25.8</v>
      </c>
      <c r="I140" s="216"/>
      <c r="J140" s="212"/>
      <c r="K140" s="212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144</v>
      </c>
      <c r="AU140" s="221" t="s">
        <v>87</v>
      </c>
      <c r="AV140" s="13" t="s">
        <v>87</v>
      </c>
      <c r="AW140" s="13" t="s">
        <v>35</v>
      </c>
      <c r="AX140" s="13" t="s">
        <v>21</v>
      </c>
      <c r="AY140" s="221" t="s">
        <v>130</v>
      </c>
    </row>
    <row r="141" spans="1:65" s="2" customFormat="1" ht="24.2" customHeight="1">
      <c r="A141" s="35"/>
      <c r="B141" s="36"/>
      <c r="C141" s="192" t="s">
        <v>152</v>
      </c>
      <c r="D141" s="192" t="s">
        <v>133</v>
      </c>
      <c r="E141" s="193" t="s">
        <v>153</v>
      </c>
      <c r="F141" s="194" t="s">
        <v>154</v>
      </c>
      <c r="G141" s="195" t="s">
        <v>136</v>
      </c>
      <c r="H141" s="196">
        <v>251.916</v>
      </c>
      <c r="I141" s="197"/>
      <c r="J141" s="198">
        <f>ROUND(I141*H141,2)</f>
        <v>0</v>
      </c>
      <c r="K141" s="194" t="s">
        <v>137</v>
      </c>
      <c r="L141" s="40"/>
      <c r="M141" s="199" t="s">
        <v>1</v>
      </c>
      <c r="N141" s="200" t="s">
        <v>44</v>
      </c>
      <c r="O141" s="72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3" t="s">
        <v>138</v>
      </c>
      <c r="AT141" s="203" t="s">
        <v>133</v>
      </c>
      <c r="AU141" s="203" t="s">
        <v>87</v>
      </c>
      <c r="AY141" s="18" t="s">
        <v>130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8" t="s">
        <v>21</v>
      </c>
      <c r="BK141" s="204">
        <f>ROUND(I141*H141,2)</f>
        <v>0</v>
      </c>
      <c r="BL141" s="18" t="s">
        <v>138</v>
      </c>
      <c r="BM141" s="203" t="s">
        <v>155</v>
      </c>
    </row>
    <row r="142" spans="1:47" s="2" customFormat="1" ht="19.5">
      <c r="A142" s="35"/>
      <c r="B142" s="36"/>
      <c r="C142" s="37"/>
      <c r="D142" s="205" t="s">
        <v>140</v>
      </c>
      <c r="E142" s="37"/>
      <c r="F142" s="206" t="s">
        <v>156</v>
      </c>
      <c r="G142" s="37"/>
      <c r="H142" s="37"/>
      <c r="I142" s="207"/>
      <c r="J142" s="37"/>
      <c r="K142" s="37"/>
      <c r="L142" s="40"/>
      <c r="M142" s="208"/>
      <c r="N142" s="209"/>
      <c r="O142" s="72"/>
      <c r="P142" s="72"/>
      <c r="Q142" s="72"/>
      <c r="R142" s="72"/>
      <c r="S142" s="72"/>
      <c r="T142" s="73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140</v>
      </c>
      <c r="AU142" s="18" t="s">
        <v>87</v>
      </c>
    </row>
    <row r="143" spans="2:51" s="14" customFormat="1" ht="11.25">
      <c r="B143" s="222"/>
      <c r="C143" s="223"/>
      <c r="D143" s="205" t="s">
        <v>144</v>
      </c>
      <c r="E143" s="224" t="s">
        <v>1</v>
      </c>
      <c r="F143" s="225" t="s">
        <v>157</v>
      </c>
      <c r="G143" s="223"/>
      <c r="H143" s="224" t="s">
        <v>1</v>
      </c>
      <c r="I143" s="226"/>
      <c r="J143" s="223"/>
      <c r="K143" s="223"/>
      <c r="L143" s="227"/>
      <c r="M143" s="228"/>
      <c r="N143" s="229"/>
      <c r="O143" s="229"/>
      <c r="P143" s="229"/>
      <c r="Q143" s="229"/>
      <c r="R143" s="229"/>
      <c r="S143" s="229"/>
      <c r="T143" s="230"/>
      <c r="AT143" s="231" t="s">
        <v>144</v>
      </c>
      <c r="AU143" s="231" t="s">
        <v>87</v>
      </c>
      <c r="AV143" s="14" t="s">
        <v>21</v>
      </c>
      <c r="AW143" s="14" t="s">
        <v>35</v>
      </c>
      <c r="AX143" s="14" t="s">
        <v>79</v>
      </c>
      <c r="AY143" s="231" t="s">
        <v>130</v>
      </c>
    </row>
    <row r="144" spans="2:51" s="13" customFormat="1" ht="11.25">
      <c r="B144" s="211"/>
      <c r="C144" s="212"/>
      <c r="D144" s="205" t="s">
        <v>144</v>
      </c>
      <c r="E144" s="213" t="s">
        <v>1</v>
      </c>
      <c r="F144" s="214" t="s">
        <v>158</v>
      </c>
      <c r="G144" s="212"/>
      <c r="H144" s="215">
        <v>231.916</v>
      </c>
      <c r="I144" s="216"/>
      <c r="J144" s="212"/>
      <c r="K144" s="212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144</v>
      </c>
      <c r="AU144" s="221" t="s">
        <v>87</v>
      </c>
      <c r="AV144" s="13" t="s">
        <v>87</v>
      </c>
      <c r="AW144" s="13" t="s">
        <v>35</v>
      </c>
      <c r="AX144" s="13" t="s">
        <v>79</v>
      </c>
      <c r="AY144" s="221" t="s">
        <v>130</v>
      </c>
    </row>
    <row r="145" spans="2:51" s="14" customFormat="1" ht="11.25">
      <c r="B145" s="222"/>
      <c r="C145" s="223"/>
      <c r="D145" s="205" t="s">
        <v>144</v>
      </c>
      <c r="E145" s="224" t="s">
        <v>1</v>
      </c>
      <c r="F145" s="225" t="s">
        <v>159</v>
      </c>
      <c r="G145" s="223"/>
      <c r="H145" s="224" t="s">
        <v>1</v>
      </c>
      <c r="I145" s="226"/>
      <c r="J145" s="223"/>
      <c r="K145" s="223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144</v>
      </c>
      <c r="AU145" s="231" t="s">
        <v>87</v>
      </c>
      <c r="AV145" s="14" t="s">
        <v>21</v>
      </c>
      <c r="AW145" s="14" t="s">
        <v>35</v>
      </c>
      <c r="AX145" s="14" t="s">
        <v>79</v>
      </c>
      <c r="AY145" s="231" t="s">
        <v>130</v>
      </c>
    </row>
    <row r="146" spans="2:51" s="13" customFormat="1" ht="11.25">
      <c r="B146" s="211"/>
      <c r="C146" s="212"/>
      <c r="D146" s="205" t="s">
        <v>144</v>
      </c>
      <c r="E146" s="213" t="s">
        <v>1</v>
      </c>
      <c r="F146" s="214" t="s">
        <v>160</v>
      </c>
      <c r="G146" s="212"/>
      <c r="H146" s="215">
        <v>20</v>
      </c>
      <c r="I146" s="216"/>
      <c r="J146" s="212"/>
      <c r="K146" s="212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144</v>
      </c>
      <c r="AU146" s="221" t="s">
        <v>87</v>
      </c>
      <c r="AV146" s="13" t="s">
        <v>87</v>
      </c>
      <c r="AW146" s="13" t="s">
        <v>35</v>
      </c>
      <c r="AX146" s="13" t="s">
        <v>79</v>
      </c>
      <c r="AY146" s="221" t="s">
        <v>130</v>
      </c>
    </row>
    <row r="147" spans="2:51" s="15" customFormat="1" ht="11.25">
      <c r="B147" s="232"/>
      <c r="C147" s="233"/>
      <c r="D147" s="205" t="s">
        <v>144</v>
      </c>
      <c r="E147" s="234" t="s">
        <v>1</v>
      </c>
      <c r="F147" s="235" t="s">
        <v>161</v>
      </c>
      <c r="G147" s="233"/>
      <c r="H147" s="236">
        <v>251.916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AT147" s="242" t="s">
        <v>144</v>
      </c>
      <c r="AU147" s="242" t="s">
        <v>87</v>
      </c>
      <c r="AV147" s="15" t="s">
        <v>138</v>
      </c>
      <c r="AW147" s="15" t="s">
        <v>35</v>
      </c>
      <c r="AX147" s="15" t="s">
        <v>21</v>
      </c>
      <c r="AY147" s="242" t="s">
        <v>130</v>
      </c>
    </row>
    <row r="148" spans="1:65" s="2" customFormat="1" ht="24.2" customHeight="1">
      <c r="A148" s="35"/>
      <c r="B148" s="36"/>
      <c r="C148" s="192" t="s">
        <v>138</v>
      </c>
      <c r="D148" s="192" t="s">
        <v>133</v>
      </c>
      <c r="E148" s="193" t="s">
        <v>162</v>
      </c>
      <c r="F148" s="194" t="s">
        <v>163</v>
      </c>
      <c r="G148" s="195" t="s">
        <v>136</v>
      </c>
      <c r="H148" s="196">
        <v>1020.341</v>
      </c>
      <c r="I148" s="197"/>
      <c r="J148" s="198">
        <f>ROUND(I148*H148,2)</f>
        <v>0</v>
      </c>
      <c r="K148" s="194" t="s">
        <v>1</v>
      </c>
      <c r="L148" s="40"/>
      <c r="M148" s="199" t="s">
        <v>1</v>
      </c>
      <c r="N148" s="200" t="s">
        <v>44</v>
      </c>
      <c r="O148" s="72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3" t="s">
        <v>138</v>
      </c>
      <c r="AT148" s="203" t="s">
        <v>133</v>
      </c>
      <c r="AU148" s="203" t="s">
        <v>87</v>
      </c>
      <c r="AY148" s="18" t="s">
        <v>130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8" t="s">
        <v>21</v>
      </c>
      <c r="BK148" s="204">
        <f>ROUND(I148*H148,2)</f>
        <v>0</v>
      </c>
      <c r="BL148" s="18" t="s">
        <v>138</v>
      </c>
      <c r="BM148" s="203" t="s">
        <v>164</v>
      </c>
    </row>
    <row r="149" spans="1:47" s="2" customFormat="1" ht="19.5">
      <c r="A149" s="35"/>
      <c r="B149" s="36"/>
      <c r="C149" s="37"/>
      <c r="D149" s="205" t="s">
        <v>140</v>
      </c>
      <c r="E149" s="37"/>
      <c r="F149" s="206" t="s">
        <v>163</v>
      </c>
      <c r="G149" s="37"/>
      <c r="H149" s="37"/>
      <c r="I149" s="207"/>
      <c r="J149" s="37"/>
      <c r="K149" s="37"/>
      <c r="L149" s="40"/>
      <c r="M149" s="208"/>
      <c r="N149" s="209"/>
      <c r="O149" s="72"/>
      <c r="P149" s="72"/>
      <c r="Q149" s="72"/>
      <c r="R149" s="72"/>
      <c r="S149" s="72"/>
      <c r="T149" s="73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140</v>
      </c>
      <c r="AU149" s="18" t="s">
        <v>87</v>
      </c>
    </row>
    <row r="150" spans="2:51" s="14" customFormat="1" ht="11.25">
      <c r="B150" s="222"/>
      <c r="C150" s="223"/>
      <c r="D150" s="205" t="s">
        <v>144</v>
      </c>
      <c r="E150" s="224" t="s">
        <v>1</v>
      </c>
      <c r="F150" s="225" t="s">
        <v>165</v>
      </c>
      <c r="G150" s="223"/>
      <c r="H150" s="224" t="s">
        <v>1</v>
      </c>
      <c r="I150" s="226"/>
      <c r="J150" s="223"/>
      <c r="K150" s="223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144</v>
      </c>
      <c r="AU150" s="231" t="s">
        <v>87</v>
      </c>
      <c r="AV150" s="14" t="s">
        <v>21</v>
      </c>
      <c r="AW150" s="14" t="s">
        <v>35</v>
      </c>
      <c r="AX150" s="14" t="s">
        <v>79</v>
      </c>
      <c r="AY150" s="231" t="s">
        <v>130</v>
      </c>
    </row>
    <row r="151" spans="2:51" s="13" customFormat="1" ht="11.25">
      <c r="B151" s="211"/>
      <c r="C151" s="212"/>
      <c r="D151" s="205" t="s">
        <v>144</v>
      </c>
      <c r="E151" s="213" t="s">
        <v>1</v>
      </c>
      <c r="F151" s="214" t="s">
        <v>166</v>
      </c>
      <c r="G151" s="212"/>
      <c r="H151" s="215">
        <v>528.656</v>
      </c>
      <c r="I151" s="216"/>
      <c r="J151" s="212"/>
      <c r="K151" s="212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144</v>
      </c>
      <c r="AU151" s="221" t="s">
        <v>87</v>
      </c>
      <c r="AV151" s="13" t="s">
        <v>87</v>
      </c>
      <c r="AW151" s="13" t="s">
        <v>35</v>
      </c>
      <c r="AX151" s="13" t="s">
        <v>79</v>
      </c>
      <c r="AY151" s="221" t="s">
        <v>130</v>
      </c>
    </row>
    <row r="152" spans="2:51" s="16" customFormat="1" ht="11.25">
      <c r="B152" s="243"/>
      <c r="C152" s="244"/>
      <c r="D152" s="205" t="s">
        <v>144</v>
      </c>
      <c r="E152" s="245" t="s">
        <v>1</v>
      </c>
      <c r="F152" s="246" t="s">
        <v>167</v>
      </c>
      <c r="G152" s="244"/>
      <c r="H152" s="247">
        <v>528.656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AT152" s="253" t="s">
        <v>144</v>
      </c>
      <c r="AU152" s="253" t="s">
        <v>87</v>
      </c>
      <c r="AV152" s="16" t="s">
        <v>152</v>
      </c>
      <c r="AW152" s="16" t="s">
        <v>35</v>
      </c>
      <c r="AX152" s="16" t="s">
        <v>79</v>
      </c>
      <c r="AY152" s="253" t="s">
        <v>130</v>
      </c>
    </row>
    <row r="153" spans="2:51" s="14" customFormat="1" ht="11.25">
      <c r="B153" s="222"/>
      <c r="C153" s="223"/>
      <c r="D153" s="205" t="s">
        <v>144</v>
      </c>
      <c r="E153" s="224" t="s">
        <v>1</v>
      </c>
      <c r="F153" s="225" t="s">
        <v>168</v>
      </c>
      <c r="G153" s="223"/>
      <c r="H153" s="224" t="s">
        <v>1</v>
      </c>
      <c r="I153" s="226"/>
      <c r="J153" s="223"/>
      <c r="K153" s="223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144</v>
      </c>
      <c r="AU153" s="231" t="s">
        <v>87</v>
      </c>
      <c r="AV153" s="14" t="s">
        <v>21</v>
      </c>
      <c r="AW153" s="14" t="s">
        <v>35</v>
      </c>
      <c r="AX153" s="14" t="s">
        <v>79</v>
      </c>
      <c r="AY153" s="231" t="s">
        <v>130</v>
      </c>
    </row>
    <row r="154" spans="2:51" s="13" customFormat="1" ht="11.25">
      <c r="B154" s="211"/>
      <c r="C154" s="212"/>
      <c r="D154" s="205" t="s">
        <v>144</v>
      </c>
      <c r="E154" s="213" t="s">
        <v>1</v>
      </c>
      <c r="F154" s="214" t="s">
        <v>169</v>
      </c>
      <c r="G154" s="212"/>
      <c r="H154" s="215">
        <v>232</v>
      </c>
      <c r="I154" s="216"/>
      <c r="J154" s="212"/>
      <c r="K154" s="212"/>
      <c r="L154" s="217"/>
      <c r="M154" s="218"/>
      <c r="N154" s="219"/>
      <c r="O154" s="219"/>
      <c r="P154" s="219"/>
      <c r="Q154" s="219"/>
      <c r="R154" s="219"/>
      <c r="S154" s="219"/>
      <c r="T154" s="220"/>
      <c r="AT154" s="221" t="s">
        <v>144</v>
      </c>
      <c r="AU154" s="221" t="s">
        <v>87</v>
      </c>
      <c r="AV154" s="13" t="s">
        <v>87</v>
      </c>
      <c r="AW154" s="13" t="s">
        <v>35</v>
      </c>
      <c r="AX154" s="13" t="s">
        <v>79</v>
      </c>
      <c r="AY154" s="221" t="s">
        <v>130</v>
      </c>
    </row>
    <row r="155" spans="2:51" s="13" customFormat="1" ht="11.25">
      <c r="B155" s="211"/>
      <c r="C155" s="212"/>
      <c r="D155" s="205" t="s">
        <v>144</v>
      </c>
      <c r="E155" s="213" t="s">
        <v>1</v>
      </c>
      <c r="F155" s="214" t="s">
        <v>170</v>
      </c>
      <c r="G155" s="212"/>
      <c r="H155" s="215">
        <v>213.885</v>
      </c>
      <c r="I155" s="216"/>
      <c r="J155" s="212"/>
      <c r="K155" s="212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144</v>
      </c>
      <c r="AU155" s="221" t="s">
        <v>87</v>
      </c>
      <c r="AV155" s="13" t="s">
        <v>87</v>
      </c>
      <c r="AW155" s="13" t="s">
        <v>35</v>
      </c>
      <c r="AX155" s="13" t="s">
        <v>79</v>
      </c>
      <c r="AY155" s="221" t="s">
        <v>130</v>
      </c>
    </row>
    <row r="156" spans="2:51" s="16" customFormat="1" ht="11.25">
      <c r="B156" s="243"/>
      <c r="C156" s="244"/>
      <c r="D156" s="205" t="s">
        <v>144</v>
      </c>
      <c r="E156" s="245" t="s">
        <v>1</v>
      </c>
      <c r="F156" s="246" t="s">
        <v>167</v>
      </c>
      <c r="G156" s="244"/>
      <c r="H156" s="247">
        <v>445.885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AT156" s="253" t="s">
        <v>144</v>
      </c>
      <c r="AU156" s="253" t="s">
        <v>87</v>
      </c>
      <c r="AV156" s="16" t="s">
        <v>152</v>
      </c>
      <c r="AW156" s="16" t="s">
        <v>35</v>
      </c>
      <c r="AX156" s="16" t="s">
        <v>79</v>
      </c>
      <c r="AY156" s="253" t="s">
        <v>130</v>
      </c>
    </row>
    <row r="157" spans="2:51" s="14" customFormat="1" ht="11.25">
      <c r="B157" s="222"/>
      <c r="C157" s="223"/>
      <c r="D157" s="205" t="s">
        <v>144</v>
      </c>
      <c r="E157" s="224" t="s">
        <v>1</v>
      </c>
      <c r="F157" s="225" t="s">
        <v>171</v>
      </c>
      <c r="G157" s="223"/>
      <c r="H157" s="224" t="s">
        <v>1</v>
      </c>
      <c r="I157" s="226"/>
      <c r="J157" s="223"/>
      <c r="K157" s="223"/>
      <c r="L157" s="227"/>
      <c r="M157" s="228"/>
      <c r="N157" s="229"/>
      <c r="O157" s="229"/>
      <c r="P157" s="229"/>
      <c r="Q157" s="229"/>
      <c r="R157" s="229"/>
      <c r="S157" s="229"/>
      <c r="T157" s="230"/>
      <c r="AT157" s="231" t="s">
        <v>144</v>
      </c>
      <c r="AU157" s="231" t="s">
        <v>87</v>
      </c>
      <c r="AV157" s="14" t="s">
        <v>21</v>
      </c>
      <c r="AW157" s="14" t="s">
        <v>35</v>
      </c>
      <c r="AX157" s="14" t="s">
        <v>79</v>
      </c>
      <c r="AY157" s="231" t="s">
        <v>130</v>
      </c>
    </row>
    <row r="158" spans="2:51" s="13" customFormat="1" ht="11.25">
      <c r="B158" s="211"/>
      <c r="C158" s="212"/>
      <c r="D158" s="205" t="s">
        <v>144</v>
      </c>
      <c r="E158" s="213" t="s">
        <v>1</v>
      </c>
      <c r="F158" s="214" t="s">
        <v>151</v>
      </c>
      <c r="G158" s="212"/>
      <c r="H158" s="215">
        <v>25.8</v>
      </c>
      <c r="I158" s="216"/>
      <c r="J158" s="212"/>
      <c r="K158" s="212"/>
      <c r="L158" s="217"/>
      <c r="M158" s="218"/>
      <c r="N158" s="219"/>
      <c r="O158" s="219"/>
      <c r="P158" s="219"/>
      <c r="Q158" s="219"/>
      <c r="R158" s="219"/>
      <c r="S158" s="219"/>
      <c r="T158" s="220"/>
      <c r="AT158" s="221" t="s">
        <v>144</v>
      </c>
      <c r="AU158" s="221" t="s">
        <v>87</v>
      </c>
      <c r="AV158" s="13" t="s">
        <v>87</v>
      </c>
      <c r="AW158" s="13" t="s">
        <v>35</v>
      </c>
      <c r="AX158" s="13" t="s">
        <v>79</v>
      </c>
      <c r="AY158" s="221" t="s">
        <v>130</v>
      </c>
    </row>
    <row r="159" spans="2:51" s="16" customFormat="1" ht="11.25">
      <c r="B159" s="243"/>
      <c r="C159" s="244"/>
      <c r="D159" s="205" t="s">
        <v>144</v>
      </c>
      <c r="E159" s="245" t="s">
        <v>1</v>
      </c>
      <c r="F159" s="246" t="s">
        <v>167</v>
      </c>
      <c r="G159" s="244"/>
      <c r="H159" s="247">
        <v>25.8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AT159" s="253" t="s">
        <v>144</v>
      </c>
      <c r="AU159" s="253" t="s">
        <v>87</v>
      </c>
      <c r="AV159" s="16" t="s">
        <v>152</v>
      </c>
      <c r="AW159" s="16" t="s">
        <v>35</v>
      </c>
      <c r="AX159" s="16" t="s">
        <v>79</v>
      </c>
      <c r="AY159" s="253" t="s">
        <v>130</v>
      </c>
    </row>
    <row r="160" spans="2:51" s="14" customFormat="1" ht="11.25">
      <c r="B160" s="222"/>
      <c r="C160" s="223"/>
      <c r="D160" s="205" t="s">
        <v>144</v>
      </c>
      <c r="E160" s="224" t="s">
        <v>1</v>
      </c>
      <c r="F160" s="225" t="s">
        <v>172</v>
      </c>
      <c r="G160" s="223"/>
      <c r="H160" s="224" t="s">
        <v>1</v>
      </c>
      <c r="I160" s="226"/>
      <c r="J160" s="223"/>
      <c r="K160" s="223"/>
      <c r="L160" s="227"/>
      <c r="M160" s="228"/>
      <c r="N160" s="229"/>
      <c r="O160" s="229"/>
      <c r="P160" s="229"/>
      <c r="Q160" s="229"/>
      <c r="R160" s="229"/>
      <c r="S160" s="229"/>
      <c r="T160" s="230"/>
      <c r="AT160" s="231" t="s">
        <v>144</v>
      </c>
      <c r="AU160" s="231" t="s">
        <v>87</v>
      </c>
      <c r="AV160" s="14" t="s">
        <v>21</v>
      </c>
      <c r="AW160" s="14" t="s">
        <v>35</v>
      </c>
      <c r="AX160" s="14" t="s">
        <v>79</v>
      </c>
      <c r="AY160" s="231" t="s">
        <v>130</v>
      </c>
    </row>
    <row r="161" spans="2:51" s="13" customFormat="1" ht="11.25">
      <c r="B161" s="211"/>
      <c r="C161" s="212"/>
      <c r="D161" s="205" t="s">
        <v>144</v>
      </c>
      <c r="E161" s="213" t="s">
        <v>1</v>
      </c>
      <c r="F161" s="214" t="s">
        <v>160</v>
      </c>
      <c r="G161" s="212"/>
      <c r="H161" s="215">
        <v>20</v>
      </c>
      <c r="I161" s="216"/>
      <c r="J161" s="212"/>
      <c r="K161" s="212"/>
      <c r="L161" s="217"/>
      <c r="M161" s="218"/>
      <c r="N161" s="219"/>
      <c r="O161" s="219"/>
      <c r="P161" s="219"/>
      <c r="Q161" s="219"/>
      <c r="R161" s="219"/>
      <c r="S161" s="219"/>
      <c r="T161" s="220"/>
      <c r="AT161" s="221" t="s">
        <v>144</v>
      </c>
      <c r="AU161" s="221" t="s">
        <v>87</v>
      </c>
      <c r="AV161" s="13" t="s">
        <v>87</v>
      </c>
      <c r="AW161" s="13" t="s">
        <v>35</v>
      </c>
      <c r="AX161" s="13" t="s">
        <v>79</v>
      </c>
      <c r="AY161" s="221" t="s">
        <v>130</v>
      </c>
    </row>
    <row r="162" spans="2:51" s="15" customFormat="1" ht="11.25">
      <c r="B162" s="232"/>
      <c r="C162" s="233"/>
      <c r="D162" s="205" t="s">
        <v>144</v>
      </c>
      <c r="E162" s="234" t="s">
        <v>1</v>
      </c>
      <c r="F162" s="235" t="s">
        <v>161</v>
      </c>
      <c r="G162" s="233"/>
      <c r="H162" s="236">
        <v>1020.3409999999999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AT162" s="242" t="s">
        <v>144</v>
      </c>
      <c r="AU162" s="242" t="s">
        <v>87</v>
      </c>
      <c r="AV162" s="15" t="s">
        <v>138</v>
      </c>
      <c r="AW162" s="15" t="s">
        <v>35</v>
      </c>
      <c r="AX162" s="15" t="s">
        <v>21</v>
      </c>
      <c r="AY162" s="242" t="s">
        <v>130</v>
      </c>
    </row>
    <row r="163" spans="2:63" s="12" customFormat="1" ht="22.9" customHeight="1">
      <c r="B163" s="176"/>
      <c r="C163" s="177"/>
      <c r="D163" s="178" t="s">
        <v>78</v>
      </c>
      <c r="E163" s="190" t="s">
        <v>173</v>
      </c>
      <c r="F163" s="190" t="s">
        <v>174</v>
      </c>
      <c r="G163" s="177"/>
      <c r="H163" s="177"/>
      <c r="I163" s="180"/>
      <c r="J163" s="191">
        <f>BK163</f>
        <v>0</v>
      </c>
      <c r="K163" s="177"/>
      <c r="L163" s="182"/>
      <c r="M163" s="183"/>
      <c r="N163" s="184"/>
      <c r="O163" s="184"/>
      <c r="P163" s="185">
        <f>SUM(P164:P187)</f>
        <v>0</v>
      </c>
      <c r="Q163" s="184"/>
      <c r="R163" s="185">
        <f>SUM(R164:R187)</f>
        <v>0</v>
      </c>
      <c r="S163" s="184"/>
      <c r="T163" s="186">
        <f>SUM(T164:T187)</f>
        <v>0</v>
      </c>
      <c r="AR163" s="187" t="s">
        <v>21</v>
      </c>
      <c r="AT163" s="188" t="s">
        <v>78</v>
      </c>
      <c r="AU163" s="188" t="s">
        <v>21</v>
      </c>
      <c r="AY163" s="187" t="s">
        <v>130</v>
      </c>
      <c r="BK163" s="189">
        <f>SUM(BK164:BK187)</f>
        <v>0</v>
      </c>
    </row>
    <row r="164" spans="1:65" s="2" customFormat="1" ht="14.45" customHeight="1">
      <c r="A164" s="35"/>
      <c r="B164" s="36"/>
      <c r="C164" s="192" t="s">
        <v>175</v>
      </c>
      <c r="D164" s="192" t="s">
        <v>133</v>
      </c>
      <c r="E164" s="193" t="s">
        <v>176</v>
      </c>
      <c r="F164" s="194" t="s">
        <v>177</v>
      </c>
      <c r="G164" s="195" t="s">
        <v>178</v>
      </c>
      <c r="H164" s="196">
        <v>6</v>
      </c>
      <c r="I164" s="197"/>
      <c r="J164" s="198">
        <f>ROUND(I164*H164,2)</f>
        <v>0</v>
      </c>
      <c r="K164" s="194" t="s">
        <v>1</v>
      </c>
      <c r="L164" s="40"/>
      <c r="M164" s="199" t="s">
        <v>1</v>
      </c>
      <c r="N164" s="200" t="s">
        <v>44</v>
      </c>
      <c r="O164" s="72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3" t="s">
        <v>138</v>
      </c>
      <c r="AT164" s="203" t="s">
        <v>133</v>
      </c>
      <c r="AU164" s="203" t="s">
        <v>87</v>
      </c>
      <c r="AY164" s="18" t="s">
        <v>130</v>
      </c>
      <c r="BE164" s="204">
        <f>IF(N164="základní",J164,0)</f>
        <v>0</v>
      </c>
      <c r="BF164" s="204">
        <f>IF(N164="snížená",J164,0)</f>
        <v>0</v>
      </c>
      <c r="BG164" s="204">
        <f>IF(N164="zákl. přenesená",J164,0)</f>
        <v>0</v>
      </c>
      <c r="BH164" s="204">
        <f>IF(N164="sníž. přenesená",J164,0)</f>
        <v>0</v>
      </c>
      <c r="BI164" s="204">
        <f>IF(N164="nulová",J164,0)</f>
        <v>0</v>
      </c>
      <c r="BJ164" s="18" t="s">
        <v>21</v>
      </c>
      <c r="BK164" s="204">
        <f>ROUND(I164*H164,2)</f>
        <v>0</v>
      </c>
      <c r="BL164" s="18" t="s">
        <v>138</v>
      </c>
      <c r="BM164" s="203" t="s">
        <v>179</v>
      </c>
    </row>
    <row r="165" spans="1:47" s="2" customFormat="1" ht="11.25">
      <c r="A165" s="35"/>
      <c r="B165" s="36"/>
      <c r="C165" s="37"/>
      <c r="D165" s="205" t="s">
        <v>140</v>
      </c>
      <c r="E165" s="37"/>
      <c r="F165" s="206" t="s">
        <v>177</v>
      </c>
      <c r="G165" s="37"/>
      <c r="H165" s="37"/>
      <c r="I165" s="207"/>
      <c r="J165" s="37"/>
      <c r="K165" s="37"/>
      <c r="L165" s="40"/>
      <c r="M165" s="208"/>
      <c r="N165" s="209"/>
      <c r="O165" s="72"/>
      <c r="P165" s="72"/>
      <c r="Q165" s="72"/>
      <c r="R165" s="72"/>
      <c r="S165" s="72"/>
      <c r="T165" s="73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140</v>
      </c>
      <c r="AU165" s="18" t="s">
        <v>87</v>
      </c>
    </row>
    <row r="166" spans="1:47" s="2" customFormat="1" ht="78">
      <c r="A166" s="35"/>
      <c r="B166" s="36"/>
      <c r="C166" s="37"/>
      <c r="D166" s="205" t="s">
        <v>142</v>
      </c>
      <c r="E166" s="37"/>
      <c r="F166" s="210" t="s">
        <v>180</v>
      </c>
      <c r="G166" s="37"/>
      <c r="H166" s="37"/>
      <c r="I166" s="207"/>
      <c r="J166" s="37"/>
      <c r="K166" s="37"/>
      <c r="L166" s="40"/>
      <c r="M166" s="208"/>
      <c r="N166" s="209"/>
      <c r="O166" s="72"/>
      <c r="P166" s="72"/>
      <c r="Q166" s="72"/>
      <c r="R166" s="72"/>
      <c r="S166" s="72"/>
      <c r="T166" s="73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142</v>
      </c>
      <c r="AU166" s="18" t="s">
        <v>87</v>
      </c>
    </row>
    <row r="167" spans="1:65" s="2" customFormat="1" ht="14.45" customHeight="1">
      <c r="A167" s="35"/>
      <c r="B167" s="36"/>
      <c r="C167" s="192" t="s">
        <v>131</v>
      </c>
      <c r="D167" s="192" t="s">
        <v>133</v>
      </c>
      <c r="E167" s="193" t="s">
        <v>181</v>
      </c>
      <c r="F167" s="194" t="s">
        <v>182</v>
      </c>
      <c r="G167" s="195" t="s">
        <v>178</v>
      </c>
      <c r="H167" s="196">
        <v>4</v>
      </c>
      <c r="I167" s="197"/>
      <c r="J167" s="198">
        <f>ROUND(I167*H167,2)</f>
        <v>0</v>
      </c>
      <c r="K167" s="194" t="s">
        <v>1</v>
      </c>
      <c r="L167" s="40"/>
      <c r="M167" s="199" t="s">
        <v>1</v>
      </c>
      <c r="N167" s="200" t="s">
        <v>44</v>
      </c>
      <c r="O167" s="72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3" t="s">
        <v>138</v>
      </c>
      <c r="AT167" s="203" t="s">
        <v>133</v>
      </c>
      <c r="AU167" s="203" t="s">
        <v>87</v>
      </c>
      <c r="AY167" s="18" t="s">
        <v>130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8" t="s">
        <v>21</v>
      </c>
      <c r="BK167" s="204">
        <f>ROUND(I167*H167,2)</f>
        <v>0</v>
      </c>
      <c r="BL167" s="18" t="s">
        <v>138</v>
      </c>
      <c r="BM167" s="203" t="s">
        <v>183</v>
      </c>
    </row>
    <row r="168" spans="1:47" s="2" customFormat="1" ht="11.25">
      <c r="A168" s="35"/>
      <c r="B168" s="36"/>
      <c r="C168" s="37"/>
      <c r="D168" s="205" t="s">
        <v>140</v>
      </c>
      <c r="E168" s="37"/>
      <c r="F168" s="206" t="s">
        <v>182</v>
      </c>
      <c r="G168" s="37"/>
      <c r="H168" s="37"/>
      <c r="I168" s="207"/>
      <c r="J168" s="37"/>
      <c r="K168" s="37"/>
      <c r="L168" s="40"/>
      <c r="M168" s="208"/>
      <c r="N168" s="209"/>
      <c r="O168" s="72"/>
      <c r="P168" s="72"/>
      <c r="Q168" s="72"/>
      <c r="R168" s="72"/>
      <c r="S168" s="72"/>
      <c r="T168" s="73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140</v>
      </c>
      <c r="AU168" s="18" t="s">
        <v>87</v>
      </c>
    </row>
    <row r="169" spans="1:47" s="2" customFormat="1" ht="48.75">
      <c r="A169" s="35"/>
      <c r="B169" s="36"/>
      <c r="C169" s="37"/>
      <c r="D169" s="205" t="s">
        <v>142</v>
      </c>
      <c r="E169" s="37"/>
      <c r="F169" s="210" t="s">
        <v>184</v>
      </c>
      <c r="G169" s="37"/>
      <c r="H169" s="37"/>
      <c r="I169" s="207"/>
      <c r="J169" s="37"/>
      <c r="K169" s="37"/>
      <c r="L169" s="40"/>
      <c r="M169" s="208"/>
      <c r="N169" s="209"/>
      <c r="O169" s="72"/>
      <c r="P169" s="72"/>
      <c r="Q169" s="72"/>
      <c r="R169" s="72"/>
      <c r="S169" s="72"/>
      <c r="T169" s="73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142</v>
      </c>
      <c r="AU169" s="18" t="s">
        <v>87</v>
      </c>
    </row>
    <row r="170" spans="1:65" s="2" customFormat="1" ht="14.45" customHeight="1">
      <c r="A170" s="35"/>
      <c r="B170" s="36"/>
      <c r="C170" s="192" t="s">
        <v>185</v>
      </c>
      <c r="D170" s="192" t="s">
        <v>133</v>
      </c>
      <c r="E170" s="193" t="s">
        <v>186</v>
      </c>
      <c r="F170" s="194" t="s">
        <v>187</v>
      </c>
      <c r="G170" s="195" t="s">
        <v>188</v>
      </c>
      <c r="H170" s="196">
        <v>30</v>
      </c>
      <c r="I170" s="197"/>
      <c r="J170" s="198">
        <f>ROUND(I170*H170,2)</f>
        <v>0</v>
      </c>
      <c r="K170" s="194" t="s">
        <v>1</v>
      </c>
      <c r="L170" s="40"/>
      <c r="M170" s="199" t="s">
        <v>1</v>
      </c>
      <c r="N170" s="200" t="s">
        <v>44</v>
      </c>
      <c r="O170" s="72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3" t="s">
        <v>138</v>
      </c>
      <c r="AT170" s="203" t="s">
        <v>133</v>
      </c>
      <c r="AU170" s="203" t="s">
        <v>87</v>
      </c>
      <c r="AY170" s="18" t="s">
        <v>130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18" t="s">
        <v>21</v>
      </c>
      <c r="BK170" s="204">
        <f>ROUND(I170*H170,2)</f>
        <v>0</v>
      </c>
      <c r="BL170" s="18" t="s">
        <v>138</v>
      </c>
      <c r="BM170" s="203" t="s">
        <v>189</v>
      </c>
    </row>
    <row r="171" spans="1:47" s="2" customFormat="1" ht="11.25">
      <c r="A171" s="35"/>
      <c r="B171" s="36"/>
      <c r="C171" s="37"/>
      <c r="D171" s="205" t="s">
        <v>140</v>
      </c>
      <c r="E171" s="37"/>
      <c r="F171" s="206" t="s">
        <v>187</v>
      </c>
      <c r="G171" s="37"/>
      <c r="H171" s="37"/>
      <c r="I171" s="207"/>
      <c r="J171" s="37"/>
      <c r="K171" s="37"/>
      <c r="L171" s="40"/>
      <c r="M171" s="208"/>
      <c r="N171" s="209"/>
      <c r="O171" s="72"/>
      <c r="P171" s="72"/>
      <c r="Q171" s="72"/>
      <c r="R171" s="72"/>
      <c r="S171" s="72"/>
      <c r="T171" s="73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140</v>
      </c>
      <c r="AU171" s="18" t="s">
        <v>87</v>
      </c>
    </row>
    <row r="172" spans="1:47" s="2" customFormat="1" ht="29.25">
      <c r="A172" s="35"/>
      <c r="B172" s="36"/>
      <c r="C172" s="37"/>
      <c r="D172" s="205" t="s">
        <v>142</v>
      </c>
      <c r="E172" s="37"/>
      <c r="F172" s="210" t="s">
        <v>190</v>
      </c>
      <c r="G172" s="37"/>
      <c r="H172" s="37"/>
      <c r="I172" s="207"/>
      <c r="J172" s="37"/>
      <c r="K172" s="37"/>
      <c r="L172" s="40"/>
      <c r="M172" s="208"/>
      <c r="N172" s="209"/>
      <c r="O172" s="72"/>
      <c r="P172" s="72"/>
      <c r="Q172" s="72"/>
      <c r="R172" s="72"/>
      <c r="S172" s="72"/>
      <c r="T172" s="73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142</v>
      </c>
      <c r="AU172" s="18" t="s">
        <v>87</v>
      </c>
    </row>
    <row r="173" spans="2:51" s="14" customFormat="1" ht="11.25">
      <c r="B173" s="222"/>
      <c r="C173" s="223"/>
      <c r="D173" s="205" t="s">
        <v>144</v>
      </c>
      <c r="E173" s="224" t="s">
        <v>1</v>
      </c>
      <c r="F173" s="225" t="s">
        <v>191</v>
      </c>
      <c r="G173" s="223"/>
      <c r="H173" s="224" t="s">
        <v>1</v>
      </c>
      <c r="I173" s="226"/>
      <c r="J173" s="223"/>
      <c r="K173" s="223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144</v>
      </c>
      <c r="AU173" s="231" t="s">
        <v>87</v>
      </c>
      <c r="AV173" s="14" t="s">
        <v>21</v>
      </c>
      <c r="AW173" s="14" t="s">
        <v>35</v>
      </c>
      <c r="AX173" s="14" t="s">
        <v>79</v>
      </c>
      <c r="AY173" s="231" t="s">
        <v>130</v>
      </c>
    </row>
    <row r="174" spans="2:51" s="13" customFormat="1" ht="11.25">
      <c r="B174" s="211"/>
      <c r="C174" s="212"/>
      <c r="D174" s="205" t="s">
        <v>144</v>
      </c>
      <c r="E174" s="213" t="s">
        <v>1</v>
      </c>
      <c r="F174" s="214" t="s">
        <v>192</v>
      </c>
      <c r="G174" s="212"/>
      <c r="H174" s="215">
        <v>30</v>
      </c>
      <c r="I174" s="216"/>
      <c r="J174" s="212"/>
      <c r="K174" s="212"/>
      <c r="L174" s="217"/>
      <c r="M174" s="218"/>
      <c r="N174" s="219"/>
      <c r="O174" s="219"/>
      <c r="P174" s="219"/>
      <c r="Q174" s="219"/>
      <c r="R174" s="219"/>
      <c r="S174" s="219"/>
      <c r="T174" s="220"/>
      <c r="AT174" s="221" t="s">
        <v>144</v>
      </c>
      <c r="AU174" s="221" t="s">
        <v>87</v>
      </c>
      <c r="AV174" s="13" t="s">
        <v>87</v>
      </c>
      <c r="AW174" s="13" t="s">
        <v>35</v>
      </c>
      <c r="AX174" s="13" t="s">
        <v>21</v>
      </c>
      <c r="AY174" s="221" t="s">
        <v>130</v>
      </c>
    </row>
    <row r="175" spans="1:65" s="2" customFormat="1" ht="14.45" customHeight="1">
      <c r="A175" s="35"/>
      <c r="B175" s="36"/>
      <c r="C175" s="192" t="s">
        <v>193</v>
      </c>
      <c r="D175" s="192" t="s">
        <v>133</v>
      </c>
      <c r="E175" s="193" t="s">
        <v>194</v>
      </c>
      <c r="F175" s="194" t="s">
        <v>195</v>
      </c>
      <c r="G175" s="195" t="s">
        <v>136</v>
      </c>
      <c r="H175" s="196">
        <v>25</v>
      </c>
      <c r="I175" s="197"/>
      <c r="J175" s="198">
        <f>ROUND(I175*H175,2)</f>
        <v>0</v>
      </c>
      <c r="K175" s="194" t="s">
        <v>1</v>
      </c>
      <c r="L175" s="40"/>
      <c r="M175" s="199" t="s">
        <v>1</v>
      </c>
      <c r="N175" s="200" t="s">
        <v>44</v>
      </c>
      <c r="O175" s="72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3" t="s">
        <v>138</v>
      </c>
      <c r="AT175" s="203" t="s">
        <v>133</v>
      </c>
      <c r="AU175" s="203" t="s">
        <v>87</v>
      </c>
      <c r="AY175" s="18" t="s">
        <v>130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18" t="s">
        <v>21</v>
      </c>
      <c r="BK175" s="204">
        <f>ROUND(I175*H175,2)</f>
        <v>0</v>
      </c>
      <c r="BL175" s="18" t="s">
        <v>138</v>
      </c>
      <c r="BM175" s="203" t="s">
        <v>196</v>
      </c>
    </row>
    <row r="176" spans="1:47" s="2" customFormat="1" ht="11.25">
      <c r="A176" s="35"/>
      <c r="B176" s="36"/>
      <c r="C176" s="37"/>
      <c r="D176" s="205" t="s">
        <v>140</v>
      </c>
      <c r="E176" s="37"/>
      <c r="F176" s="206" t="s">
        <v>195</v>
      </c>
      <c r="G176" s="37"/>
      <c r="H176" s="37"/>
      <c r="I176" s="207"/>
      <c r="J176" s="37"/>
      <c r="K176" s="37"/>
      <c r="L176" s="40"/>
      <c r="M176" s="208"/>
      <c r="N176" s="209"/>
      <c r="O176" s="72"/>
      <c r="P176" s="72"/>
      <c r="Q176" s="72"/>
      <c r="R176" s="72"/>
      <c r="S176" s="72"/>
      <c r="T176" s="73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140</v>
      </c>
      <c r="AU176" s="18" t="s">
        <v>87</v>
      </c>
    </row>
    <row r="177" spans="1:47" s="2" customFormat="1" ht="39">
      <c r="A177" s="35"/>
      <c r="B177" s="36"/>
      <c r="C177" s="37"/>
      <c r="D177" s="205" t="s">
        <v>142</v>
      </c>
      <c r="E177" s="37"/>
      <c r="F177" s="210" t="s">
        <v>197</v>
      </c>
      <c r="G177" s="37"/>
      <c r="H177" s="37"/>
      <c r="I177" s="207"/>
      <c r="J177" s="37"/>
      <c r="K177" s="37"/>
      <c r="L177" s="40"/>
      <c r="M177" s="208"/>
      <c r="N177" s="209"/>
      <c r="O177" s="72"/>
      <c r="P177" s="72"/>
      <c r="Q177" s="72"/>
      <c r="R177" s="72"/>
      <c r="S177" s="72"/>
      <c r="T177" s="73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142</v>
      </c>
      <c r="AU177" s="18" t="s">
        <v>87</v>
      </c>
    </row>
    <row r="178" spans="2:51" s="14" customFormat="1" ht="11.25">
      <c r="B178" s="222"/>
      <c r="C178" s="223"/>
      <c r="D178" s="205" t="s">
        <v>144</v>
      </c>
      <c r="E178" s="224" t="s">
        <v>1</v>
      </c>
      <c r="F178" s="225" t="s">
        <v>191</v>
      </c>
      <c r="G178" s="223"/>
      <c r="H178" s="224" t="s">
        <v>1</v>
      </c>
      <c r="I178" s="226"/>
      <c r="J178" s="223"/>
      <c r="K178" s="223"/>
      <c r="L178" s="227"/>
      <c r="M178" s="228"/>
      <c r="N178" s="229"/>
      <c r="O178" s="229"/>
      <c r="P178" s="229"/>
      <c r="Q178" s="229"/>
      <c r="R178" s="229"/>
      <c r="S178" s="229"/>
      <c r="T178" s="230"/>
      <c r="AT178" s="231" t="s">
        <v>144</v>
      </c>
      <c r="AU178" s="231" t="s">
        <v>87</v>
      </c>
      <c r="AV178" s="14" t="s">
        <v>21</v>
      </c>
      <c r="AW178" s="14" t="s">
        <v>35</v>
      </c>
      <c r="AX178" s="14" t="s">
        <v>79</v>
      </c>
      <c r="AY178" s="231" t="s">
        <v>130</v>
      </c>
    </row>
    <row r="179" spans="2:51" s="13" customFormat="1" ht="11.25">
      <c r="B179" s="211"/>
      <c r="C179" s="212"/>
      <c r="D179" s="205" t="s">
        <v>144</v>
      </c>
      <c r="E179" s="213" t="s">
        <v>1</v>
      </c>
      <c r="F179" s="214" t="s">
        <v>198</v>
      </c>
      <c r="G179" s="212"/>
      <c r="H179" s="215">
        <v>25</v>
      </c>
      <c r="I179" s="216"/>
      <c r="J179" s="212"/>
      <c r="K179" s="212"/>
      <c r="L179" s="217"/>
      <c r="M179" s="218"/>
      <c r="N179" s="219"/>
      <c r="O179" s="219"/>
      <c r="P179" s="219"/>
      <c r="Q179" s="219"/>
      <c r="R179" s="219"/>
      <c r="S179" s="219"/>
      <c r="T179" s="220"/>
      <c r="AT179" s="221" t="s">
        <v>144</v>
      </c>
      <c r="AU179" s="221" t="s">
        <v>87</v>
      </c>
      <c r="AV179" s="13" t="s">
        <v>87</v>
      </c>
      <c r="AW179" s="13" t="s">
        <v>35</v>
      </c>
      <c r="AX179" s="13" t="s">
        <v>21</v>
      </c>
      <c r="AY179" s="221" t="s">
        <v>130</v>
      </c>
    </row>
    <row r="180" spans="1:65" s="2" customFormat="1" ht="14.45" customHeight="1">
      <c r="A180" s="35"/>
      <c r="B180" s="36"/>
      <c r="C180" s="192" t="s">
        <v>199</v>
      </c>
      <c r="D180" s="192" t="s">
        <v>133</v>
      </c>
      <c r="E180" s="193" t="s">
        <v>200</v>
      </c>
      <c r="F180" s="194" t="s">
        <v>201</v>
      </c>
      <c r="G180" s="195" t="s">
        <v>136</v>
      </c>
      <c r="H180" s="196">
        <v>30</v>
      </c>
      <c r="I180" s="197"/>
      <c r="J180" s="198">
        <f>ROUND(I180*H180,2)</f>
        <v>0</v>
      </c>
      <c r="K180" s="194" t="s">
        <v>1</v>
      </c>
      <c r="L180" s="40"/>
      <c r="M180" s="199" t="s">
        <v>1</v>
      </c>
      <c r="N180" s="200" t="s">
        <v>44</v>
      </c>
      <c r="O180" s="72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3" t="s">
        <v>138</v>
      </c>
      <c r="AT180" s="203" t="s">
        <v>133</v>
      </c>
      <c r="AU180" s="203" t="s">
        <v>87</v>
      </c>
      <c r="AY180" s="18" t="s">
        <v>130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18" t="s">
        <v>21</v>
      </c>
      <c r="BK180" s="204">
        <f>ROUND(I180*H180,2)</f>
        <v>0</v>
      </c>
      <c r="BL180" s="18" t="s">
        <v>138</v>
      </c>
      <c r="BM180" s="203" t="s">
        <v>202</v>
      </c>
    </row>
    <row r="181" spans="1:47" s="2" customFormat="1" ht="11.25">
      <c r="A181" s="35"/>
      <c r="B181" s="36"/>
      <c r="C181" s="37"/>
      <c r="D181" s="205" t="s">
        <v>140</v>
      </c>
      <c r="E181" s="37"/>
      <c r="F181" s="206" t="s">
        <v>201</v>
      </c>
      <c r="G181" s="37"/>
      <c r="H181" s="37"/>
      <c r="I181" s="207"/>
      <c r="J181" s="37"/>
      <c r="K181" s="37"/>
      <c r="L181" s="40"/>
      <c r="M181" s="208"/>
      <c r="N181" s="209"/>
      <c r="O181" s="72"/>
      <c r="P181" s="72"/>
      <c r="Q181" s="72"/>
      <c r="R181" s="72"/>
      <c r="S181" s="72"/>
      <c r="T181" s="73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140</v>
      </c>
      <c r="AU181" s="18" t="s">
        <v>87</v>
      </c>
    </row>
    <row r="182" spans="1:47" s="2" customFormat="1" ht="39">
      <c r="A182" s="35"/>
      <c r="B182" s="36"/>
      <c r="C182" s="37"/>
      <c r="D182" s="205" t="s">
        <v>142</v>
      </c>
      <c r="E182" s="37"/>
      <c r="F182" s="210" t="s">
        <v>203</v>
      </c>
      <c r="G182" s="37"/>
      <c r="H182" s="37"/>
      <c r="I182" s="207"/>
      <c r="J182" s="37"/>
      <c r="K182" s="37"/>
      <c r="L182" s="40"/>
      <c r="M182" s="208"/>
      <c r="N182" s="209"/>
      <c r="O182" s="72"/>
      <c r="P182" s="72"/>
      <c r="Q182" s="72"/>
      <c r="R182" s="72"/>
      <c r="S182" s="72"/>
      <c r="T182" s="73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142</v>
      </c>
      <c r="AU182" s="18" t="s">
        <v>87</v>
      </c>
    </row>
    <row r="183" spans="2:51" s="14" customFormat="1" ht="11.25">
      <c r="B183" s="222"/>
      <c r="C183" s="223"/>
      <c r="D183" s="205" t="s">
        <v>144</v>
      </c>
      <c r="E183" s="224" t="s">
        <v>1</v>
      </c>
      <c r="F183" s="225" t="s">
        <v>191</v>
      </c>
      <c r="G183" s="223"/>
      <c r="H183" s="224" t="s">
        <v>1</v>
      </c>
      <c r="I183" s="226"/>
      <c r="J183" s="223"/>
      <c r="K183" s="223"/>
      <c r="L183" s="227"/>
      <c r="M183" s="228"/>
      <c r="N183" s="229"/>
      <c r="O183" s="229"/>
      <c r="P183" s="229"/>
      <c r="Q183" s="229"/>
      <c r="R183" s="229"/>
      <c r="S183" s="229"/>
      <c r="T183" s="230"/>
      <c r="AT183" s="231" t="s">
        <v>144</v>
      </c>
      <c r="AU183" s="231" t="s">
        <v>87</v>
      </c>
      <c r="AV183" s="14" t="s">
        <v>21</v>
      </c>
      <c r="AW183" s="14" t="s">
        <v>35</v>
      </c>
      <c r="AX183" s="14" t="s">
        <v>79</v>
      </c>
      <c r="AY183" s="231" t="s">
        <v>130</v>
      </c>
    </row>
    <row r="184" spans="2:51" s="13" customFormat="1" ht="11.25">
      <c r="B184" s="211"/>
      <c r="C184" s="212"/>
      <c r="D184" s="205" t="s">
        <v>144</v>
      </c>
      <c r="E184" s="213" t="s">
        <v>1</v>
      </c>
      <c r="F184" s="214" t="s">
        <v>192</v>
      </c>
      <c r="G184" s="212"/>
      <c r="H184" s="215">
        <v>30</v>
      </c>
      <c r="I184" s="216"/>
      <c r="J184" s="212"/>
      <c r="K184" s="212"/>
      <c r="L184" s="217"/>
      <c r="M184" s="218"/>
      <c r="N184" s="219"/>
      <c r="O184" s="219"/>
      <c r="P184" s="219"/>
      <c r="Q184" s="219"/>
      <c r="R184" s="219"/>
      <c r="S184" s="219"/>
      <c r="T184" s="220"/>
      <c r="AT184" s="221" t="s">
        <v>144</v>
      </c>
      <c r="AU184" s="221" t="s">
        <v>87</v>
      </c>
      <c r="AV184" s="13" t="s">
        <v>87</v>
      </c>
      <c r="AW184" s="13" t="s">
        <v>35</v>
      </c>
      <c r="AX184" s="13" t="s">
        <v>21</v>
      </c>
      <c r="AY184" s="221" t="s">
        <v>130</v>
      </c>
    </row>
    <row r="185" spans="1:65" s="2" customFormat="1" ht="14.45" customHeight="1">
      <c r="A185" s="35"/>
      <c r="B185" s="36"/>
      <c r="C185" s="192" t="s">
        <v>26</v>
      </c>
      <c r="D185" s="192" t="s">
        <v>133</v>
      </c>
      <c r="E185" s="193" t="s">
        <v>204</v>
      </c>
      <c r="F185" s="194" t="s">
        <v>205</v>
      </c>
      <c r="G185" s="195" t="s">
        <v>206</v>
      </c>
      <c r="H185" s="196">
        <v>1</v>
      </c>
      <c r="I185" s="197"/>
      <c r="J185" s="198">
        <f>ROUND(I185*H185,2)</f>
        <v>0</v>
      </c>
      <c r="K185" s="194" t="s">
        <v>1</v>
      </c>
      <c r="L185" s="40"/>
      <c r="M185" s="199" t="s">
        <v>1</v>
      </c>
      <c r="N185" s="200" t="s">
        <v>44</v>
      </c>
      <c r="O185" s="72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3" t="s">
        <v>138</v>
      </c>
      <c r="AT185" s="203" t="s">
        <v>133</v>
      </c>
      <c r="AU185" s="203" t="s">
        <v>87</v>
      </c>
      <c r="AY185" s="18" t="s">
        <v>130</v>
      </c>
      <c r="BE185" s="204">
        <f>IF(N185="základní",J185,0)</f>
        <v>0</v>
      </c>
      <c r="BF185" s="204">
        <f>IF(N185="snížená",J185,0)</f>
        <v>0</v>
      </c>
      <c r="BG185" s="204">
        <f>IF(N185="zákl. přenesená",J185,0)</f>
        <v>0</v>
      </c>
      <c r="BH185" s="204">
        <f>IF(N185="sníž. přenesená",J185,0)</f>
        <v>0</v>
      </c>
      <c r="BI185" s="204">
        <f>IF(N185="nulová",J185,0)</f>
        <v>0</v>
      </c>
      <c r="BJ185" s="18" t="s">
        <v>21</v>
      </c>
      <c r="BK185" s="204">
        <f>ROUND(I185*H185,2)</f>
        <v>0</v>
      </c>
      <c r="BL185" s="18" t="s">
        <v>138</v>
      </c>
      <c r="BM185" s="203" t="s">
        <v>207</v>
      </c>
    </row>
    <row r="186" spans="1:47" s="2" customFormat="1" ht="11.25">
      <c r="A186" s="35"/>
      <c r="B186" s="36"/>
      <c r="C186" s="37"/>
      <c r="D186" s="205" t="s">
        <v>140</v>
      </c>
      <c r="E186" s="37"/>
      <c r="F186" s="206" t="s">
        <v>205</v>
      </c>
      <c r="G186" s="37"/>
      <c r="H186" s="37"/>
      <c r="I186" s="207"/>
      <c r="J186" s="37"/>
      <c r="K186" s="37"/>
      <c r="L186" s="40"/>
      <c r="M186" s="208"/>
      <c r="N186" s="209"/>
      <c r="O186" s="72"/>
      <c r="P186" s="72"/>
      <c r="Q186" s="72"/>
      <c r="R186" s="72"/>
      <c r="S186" s="72"/>
      <c r="T186" s="73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140</v>
      </c>
      <c r="AU186" s="18" t="s">
        <v>87</v>
      </c>
    </row>
    <row r="187" spans="1:47" s="2" customFormat="1" ht="29.25">
      <c r="A187" s="35"/>
      <c r="B187" s="36"/>
      <c r="C187" s="37"/>
      <c r="D187" s="205" t="s">
        <v>142</v>
      </c>
      <c r="E187" s="37"/>
      <c r="F187" s="210" t="s">
        <v>208</v>
      </c>
      <c r="G187" s="37"/>
      <c r="H187" s="37"/>
      <c r="I187" s="207"/>
      <c r="J187" s="37"/>
      <c r="K187" s="37"/>
      <c r="L187" s="40"/>
      <c r="M187" s="208"/>
      <c r="N187" s="209"/>
      <c r="O187" s="72"/>
      <c r="P187" s="72"/>
      <c r="Q187" s="72"/>
      <c r="R187" s="72"/>
      <c r="S187" s="72"/>
      <c r="T187" s="73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8" t="s">
        <v>142</v>
      </c>
      <c r="AU187" s="18" t="s">
        <v>87</v>
      </c>
    </row>
    <row r="188" spans="2:63" s="12" customFormat="1" ht="22.9" customHeight="1">
      <c r="B188" s="176"/>
      <c r="C188" s="177"/>
      <c r="D188" s="178" t="s">
        <v>78</v>
      </c>
      <c r="E188" s="190" t="s">
        <v>199</v>
      </c>
      <c r="F188" s="190" t="s">
        <v>209</v>
      </c>
      <c r="G188" s="177"/>
      <c r="H188" s="177"/>
      <c r="I188" s="180"/>
      <c r="J188" s="191">
        <f>BK188</f>
        <v>0</v>
      </c>
      <c r="K188" s="177"/>
      <c r="L188" s="182"/>
      <c r="M188" s="183"/>
      <c r="N188" s="184"/>
      <c r="O188" s="184"/>
      <c r="P188" s="185">
        <f>SUM(P189:P221)</f>
        <v>0</v>
      </c>
      <c r="Q188" s="184"/>
      <c r="R188" s="185">
        <f>SUM(R189:R221)</f>
        <v>0</v>
      </c>
      <c r="S188" s="184"/>
      <c r="T188" s="186">
        <f>SUM(T189:T221)</f>
        <v>5.8999999999999995</v>
      </c>
      <c r="AR188" s="187" t="s">
        <v>21</v>
      </c>
      <c r="AT188" s="188" t="s">
        <v>78</v>
      </c>
      <c r="AU188" s="188" t="s">
        <v>21</v>
      </c>
      <c r="AY188" s="187" t="s">
        <v>130</v>
      </c>
      <c r="BK188" s="189">
        <f>SUM(BK189:BK221)</f>
        <v>0</v>
      </c>
    </row>
    <row r="189" spans="1:65" s="2" customFormat="1" ht="24.2" customHeight="1">
      <c r="A189" s="35"/>
      <c r="B189" s="36"/>
      <c r="C189" s="192" t="s">
        <v>210</v>
      </c>
      <c r="D189" s="192" t="s">
        <v>133</v>
      </c>
      <c r="E189" s="193" t="s">
        <v>211</v>
      </c>
      <c r="F189" s="194" t="s">
        <v>212</v>
      </c>
      <c r="G189" s="195" t="s">
        <v>136</v>
      </c>
      <c r="H189" s="196">
        <v>1311.243</v>
      </c>
      <c r="I189" s="197"/>
      <c r="J189" s="198">
        <f>ROUND(I189*H189,2)</f>
        <v>0</v>
      </c>
      <c r="K189" s="194" t="s">
        <v>137</v>
      </c>
      <c r="L189" s="40"/>
      <c r="M189" s="199" t="s">
        <v>1</v>
      </c>
      <c r="N189" s="200" t="s">
        <v>44</v>
      </c>
      <c r="O189" s="72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3" t="s">
        <v>138</v>
      </c>
      <c r="AT189" s="203" t="s">
        <v>133</v>
      </c>
      <c r="AU189" s="203" t="s">
        <v>87</v>
      </c>
      <c r="AY189" s="18" t="s">
        <v>130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18" t="s">
        <v>21</v>
      </c>
      <c r="BK189" s="204">
        <f>ROUND(I189*H189,2)</f>
        <v>0</v>
      </c>
      <c r="BL189" s="18" t="s">
        <v>138</v>
      </c>
      <c r="BM189" s="203" t="s">
        <v>213</v>
      </c>
    </row>
    <row r="190" spans="1:47" s="2" customFormat="1" ht="19.5">
      <c r="A190" s="35"/>
      <c r="B190" s="36"/>
      <c r="C190" s="37"/>
      <c r="D190" s="205" t="s">
        <v>140</v>
      </c>
      <c r="E190" s="37"/>
      <c r="F190" s="206" t="s">
        <v>212</v>
      </c>
      <c r="G190" s="37"/>
      <c r="H190" s="37"/>
      <c r="I190" s="207"/>
      <c r="J190" s="37"/>
      <c r="K190" s="37"/>
      <c r="L190" s="40"/>
      <c r="M190" s="208"/>
      <c r="N190" s="209"/>
      <c r="O190" s="72"/>
      <c r="P190" s="72"/>
      <c r="Q190" s="72"/>
      <c r="R190" s="72"/>
      <c r="S190" s="72"/>
      <c r="T190" s="73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140</v>
      </c>
      <c r="AU190" s="18" t="s">
        <v>87</v>
      </c>
    </row>
    <row r="191" spans="2:51" s="13" customFormat="1" ht="11.25">
      <c r="B191" s="211"/>
      <c r="C191" s="212"/>
      <c r="D191" s="205" t="s">
        <v>144</v>
      </c>
      <c r="E191" s="213" t="s">
        <v>1</v>
      </c>
      <c r="F191" s="214" t="s">
        <v>214</v>
      </c>
      <c r="G191" s="212"/>
      <c r="H191" s="215">
        <v>919.635</v>
      </c>
      <c r="I191" s="216"/>
      <c r="J191" s="212"/>
      <c r="K191" s="212"/>
      <c r="L191" s="217"/>
      <c r="M191" s="218"/>
      <c r="N191" s="219"/>
      <c r="O191" s="219"/>
      <c r="P191" s="219"/>
      <c r="Q191" s="219"/>
      <c r="R191" s="219"/>
      <c r="S191" s="219"/>
      <c r="T191" s="220"/>
      <c r="AT191" s="221" t="s">
        <v>144</v>
      </c>
      <c r="AU191" s="221" t="s">
        <v>87</v>
      </c>
      <c r="AV191" s="13" t="s">
        <v>87</v>
      </c>
      <c r="AW191" s="13" t="s">
        <v>35</v>
      </c>
      <c r="AX191" s="13" t="s">
        <v>79</v>
      </c>
      <c r="AY191" s="221" t="s">
        <v>130</v>
      </c>
    </row>
    <row r="192" spans="2:51" s="13" customFormat="1" ht="11.25">
      <c r="B192" s="211"/>
      <c r="C192" s="212"/>
      <c r="D192" s="205" t="s">
        <v>144</v>
      </c>
      <c r="E192" s="213" t="s">
        <v>1</v>
      </c>
      <c r="F192" s="214" t="s">
        <v>215</v>
      </c>
      <c r="G192" s="212"/>
      <c r="H192" s="215">
        <v>118.8</v>
      </c>
      <c r="I192" s="216"/>
      <c r="J192" s="212"/>
      <c r="K192" s="212"/>
      <c r="L192" s="217"/>
      <c r="M192" s="218"/>
      <c r="N192" s="219"/>
      <c r="O192" s="219"/>
      <c r="P192" s="219"/>
      <c r="Q192" s="219"/>
      <c r="R192" s="219"/>
      <c r="S192" s="219"/>
      <c r="T192" s="220"/>
      <c r="AT192" s="221" t="s">
        <v>144</v>
      </c>
      <c r="AU192" s="221" t="s">
        <v>87</v>
      </c>
      <c r="AV192" s="13" t="s">
        <v>87</v>
      </c>
      <c r="AW192" s="13" t="s">
        <v>35</v>
      </c>
      <c r="AX192" s="13" t="s">
        <v>79</v>
      </c>
      <c r="AY192" s="221" t="s">
        <v>130</v>
      </c>
    </row>
    <row r="193" spans="2:51" s="13" customFormat="1" ht="11.25">
      <c r="B193" s="211"/>
      <c r="C193" s="212"/>
      <c r="D193" s="205" t="s">
        <v>144</v>
      </c>
      <c r="E193" s="213" t="s">
        <v>1</v>
      </c>
      <c r="F193" s="214" t="s">
        <v>216</v>
      </c>
      <c r="G193" s="212"/>
      <c r="H193" s="215">
        <v>272.808</v>
      </c>
      <c r="I193" s="216"/>
      <c r="J193" s="212"/>
      <c r="K193" s="212"/>
      <c r="L193" s="217"/>
      <c r="M193" s="218"/>
      <c r="N193" s="219"/>
      <c r="O193" s="219"/>
      <c r="P193" s="219"/>
      <c r="Q193" s="219"/>
      <c r="R193" s="219"/>
      <c r="S193" s="219"/>
      <c r="T193" s="220"/>
      <c r="AT193" s="221" t="s">
        <v>144</v>
      </c>
      <c r="AU193" s="221" t="s">
        <v>87</v>
      </c>
      <c r="AV193" s="13" t="s">
        <v>87</v>
      </c>
      <c r="AW193" s="13" t="s">
        <v>35</v>
      </c>
      <c r="AX193" s="13" t="s">
        <v>79</v>
      </c>
      <c r="AY193" s="221" t="s">
        <v>130</v>
      </c>
    </row>
    <row r="194" spans="2:51" s="15" customFormat="1" ht="11.25">
      <c r="B194" s="232"/>
      <c r="C194" s="233"/>
      <c r="D194" s="205" t="s">
        <v>144</v>
      </c>
      <c r="E194" s="234" t="s">
        <v>1</v>
      </c>
      <c r="F194" s="235" t="s">
        <v>161</v>
      </c>
      <c r="G194" s="233"/>
      <c r="H194" s="236">
        <v>1311.243</v>
      </c>
      <c r="I194" s="237"/>
      <c r="J194" s="233"/>
      <c r="K194" s="233"/>
      <c r="L194" s="238"/>
      <c r="M194" s="239"/>
      <c r="N194" s="240"/>
      <c r="O194" s="240"/>
      <c r="P194" s="240"/>
      <c r="Q194" s="240"/>
      <c r="R194" s="240"/>
      <c r="S194" s="240"/>
      <c r="T194" s="241"/>
      <c r="AT194" s="242" t="s">
        <v>144</v>
      </c>
      <c r="AU194" s="242" t="s">
        <v>87</v>
      </c>
      <c r="AV194" s="15" t="s">
        <v>138</v>
      </c>
      <c r="AW194" s="15" t="s">
        <v>35</v>
      </c>
      <c r="AX194" s="15" t="s">
        <v>21</v>
      </c>
      <c r="AY194" s="242" t="s">
        <v>130</v>
      </c>
    </row>
    <row r="195" spans="1:65" s="2" customFormat="1" ht="24.2" customHeight="1">
      <c r="A195" s="35"/>
      <c r="B195" s="36"/>
      <c r="C195" s="192" t="s">
        <v>217</v>
      </c>
      <c r="D195" s="192" t="s">
        <v>133</v>
      </c>
      <c r="E195" s="193" t="s">
        <v>218</v>
      </c>
      <c r="F195" s="194" t="s">
        <v>219</v>
      </c>
      <c r="G195" s="195" t="s">
        <v>136</v>
      </c>
      <c r="H195" s="196">
        <v>157349.16</v>
      </c>
      <c r="I195" s="197"/>
      <c r="J195" s="198">
        <f>ROUND(I195*H195,2)</f>
        <v>0</v>
      </c>
      <c r="K195" s="194" t="s">
        <v>137</v>
      </c>
      <c r="L195" s="40"/>
      <c r="M195" s="199" t="s">
        <v>1</v>
      </c>
      <c r="N195" s="200" t="s">
        <v>44</v>
      </c>
      <c r="O195" s="72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3" t="s">
        <v>138</v>
      </c>
      <c r="AT195" s="203" t="s">
        <v>133</v>
      </c>
      <c r="AU195" s="203" t="s">
        <v>87</v>
      </c>
      <c r="AY195" s="18" t="s">
        <v>130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18" t="s">
        <v>21</v>
      </c>
      <c r="BK195" s="204">
        <f>ROUND(I195*H195,2)</f>
        <v>0</v>
      </c>
      <c r="BL195" s="18" t="s">
        <v>138</v>
      </c>
      <c r="BM195" s="203" t="s">
        <v>220</v>
      </c>
    </row>
    <row r="196" spans="1:47" s="2" customFormat="1" ht="19.5">
      <c r="A196" s="35"/>
      <c r="B196" s="36"/>
      <c r="C196" s="37"/>
      <c r="D196" s="205" t="s">
        <v>140</v>
      </c>
      <c r="E196" s="37"/>
      <c r="F196" s="206" t="s">
        <v>219</v>
      </c>
      <c r="G196" s="37"/>
      <c r="H196" s="37"/>
      <c r="I196" s="207"/>
      <c r="J196" s="37"/>
      <c r="K196" s="37"/>
      <c r="L196" s="40"/>
      <c r="M196" s="208"/>
      <c r="N196" s="209"/>
      <c r="O196" s="72"/>
      <c r="P196" s="72"/>
      <c r="Q196" s="72"/>
      <c r="R196" s="72"/>
      <c r="S196" s="72"/>
      <c r="T196" s="73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8" t="s">
        <v>140</v>
      </c>
      <c r="AU196" s="18" t="s">
        <v>87</v>
      </c>
    </row>
    <row r="197" spans="2:51" s="13" customFormat="1" ht="11.25">
      <c r="B197" s="211"/>
      <c r="C197" s="212"/>
      <c r="D197" s="205" t="s">
        <v>144</v>
      </c>
      <c r="E197" s="213" t="s">
        <v>1</v>
      </c>
      <c r="F197" s="214" t="s">
        <v>221</v>
      </c>
      <c r="G197" s="212"/>
      <c r="H197" s="215">
        <v>157349.16</v>
      </c>
      <c r="I197" s="216"/>
      <c r="J197" s="212"/>
      <c r="K197" s="212"/>
      <c r="L197" s="217"/>
      <c r="M197" s="218"/>
      <c r="N197" s="219"/>
      <c r="O197" s="219"/>
      <c r="P197" s="219"/>
      <c r="Q197" s="219"/>
      <c r="R197" s="219"/>
      <c r="S197" s="219"/>
      <c r="T197" s="220"/>
      <c r="AT197" s="221" t="s">
        <v>144</v>
      </c>
      <c r="AU197" s="221" t="s">
        <v>87</v>
      </c>
      <c r="AV197" s="13" t="s">
        <v>87</v>
      </c>
      <c r="AW197" s="13" t="s">
        <v>35</v>
      </c>
      <c r="AX197" s="13" t="s">
        <v>21</v>
      </c>
      <c r="AY197" s="221" t="s">
        <v>130</v>
      </c>
    </row>
    <row r="198" spans="1:65" s="2" customFormat="1" ht="24.2" customHeight="1">
      <c r="A198" s="35"/>
      <c r="B198" s="36"/>
      <c r="C198" s="192" t="s">
        <v>222</v>
      </c>
      <c r="D198" s="192" t="s">
        <v>133</v>
      </c>
      <c r="E198" s="193" t="s">
        <v>223</v>
      </c>
      <c r="F198" s="194" t="s">
        <v>224</v>
      </c>
      <c r="G198" s="195" t="s">
        <v>136</v>
      </c>
      <c r="H198" s="196">
        <v>1311.243</v>
      </c>
      <c r="I198" s="197"/>
      <c r="J198" s="198">
        <f>ROUND(I198*H198,2)</f>
        <v>0</v>
      </c>
      <c r="K198" s="194" t="s">
        <v>137</v>
      </c>
      <c r="L198" s="40"/>
      <c r="M198" s="199" t="s">
        <v>1</v>
      </c>
      <c r="N198" s="200" t="s">
        <v>44</v>
      </c>
      <c r="O198" s="72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3" t="s">
        <v>138</v>
      </c>
      <c r="AT198" s="203" t="s">
        <v>133</v>
      </c>
      <c r="AU198" s="203" t="s">
        <v>87</v>
      </c>
      <c r="AY198" s="18" t="s">
        <v>130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18" t="s">
        <v>21</v>
      </c>
      <c r="BK198" s="204">
        <f>ROUND(I198*H198,2)</f>
        <v>0</v>
      </c>
      <c r="BL198" s="18" t="s">
        <v>138</v>
      </c>
      <c r="BM198" s="203" t="s">
        <v>225</v>
      </c>
    </row>
    <row r="199" spans="1:47" s="2" customFormat="1" ht="19.5">
      <c r="A199" s="35"/>
      <c r="B199" s="36"/>
      <c r="C199" s="37"/>
      <c r="D199" s="205" t="s">
        <v>140</v>
      </c>
      <c r="E199" s="37"/>
      <c r="F199" s="206" t="s">
        <v>224</v>
      </c>
      <c r="G199" s="37"/>
      <c r="H199" s="37"/>
      <c r="I199" s="207"/>
      <c r="J199" s="37"/>
      <c r="K199" s="37"/>
      <c r="L199" s="40"/>
      <c r="M199" s="208"/>
      <c r="N199" s="209"/>
      <c r="O199" s="72"/>
      <c r="P199" s="72"/>
      <c r="Q199" s="72"/>
      <c r="R199" s="72"/>
      <c r="S199" s="72"/>
      <c r="T199" s="73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140</v>
      </c>
      <c r="AU199" s="18" t="s">
        <v>87</v>
      </c>
    </row>
    <row r="200" spans="1:65" s="2" customFormat="1" ht="14.45" customHeight="1">
      <c r="A200" s="35"/>
      <c r="B200" s="36"/>
      <c r="C200" s="192" t="s">
        <v>226</v>
      </c>
      <c r="D200" s="192" t="s">
        <v>133</v>
      </c>
      <c r="E200" s="193" t="s">
        <v>227</v>
      </c>
      <c r="F200" s="194" t="s">
        <v>228</v>
      </c>
      <c r="G200" s="195" t="s">
        <v>136</v>
      </c>
      <c r="H200" s="196">
        <v>1311.243</v>
      </c>
      <c r="I200" s="197"/>
      <c r="J200" s="198">
        <f>ROUND(I200*H200,2)</f>
        <v>0</v>
      </c>
      <c r="K200" s="194" t="s">
        <v>137</v>
      </c>
      <c r="L200" s="40"/>
      <c r="M200" s="199" t="s">
        <v>1</v>
      </c>
      <c r="N200" s="200" t="s">
        <v>44</v>
      </c>
      <c r="O200" s="72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3" t="s">
        <v>138</v>
      </c>
      <c r="AT200" s="203" t="s">
        <v>133</v>
      </c>
      <c r="AU200" s="203" t="s">
        <v>87</v>
      </c>
      <c r="AY200" s="18" t="s">
        <v>130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18" t="s">
        <v>21</v>
      </c>
      <c r="BK200" s="204">
        <f>ROUND(I200*H200,2)</f>
        <v>0</v>
      </c>
      <c r="BL200" s="18" t="s">
        <v>138</v>
      </c>
      <c r="BM200" s="203" t="s">
        <v>229</v>
      </c>
    </row>
    <row r="201" spans="1:47" s="2" customFormat="1" ht="11.25">
      <c r="A201" s="35"/>
      <c r="B201" s="36"/>
      <c r="C201" s="37"/>
      <c r="D201" s="205" t="s">
        <v>140</v>
      </c>
      <c r="E201" s="37"/>
      <c r="F201" s="206" t="s">
        <v>228</v>
      </c>
      <c r="G201" s="37"/>
      <c r="H201" s="37"/>
      <c r="I201" s="207"/>
      <c r="J201" s="37"/>
      <c r="K201" s="37"/>
      <c r="L201" s="40"/>
      <c r="M201" s="208"/>
      <c r="N201" s="209"/>
      <c r="O201" s="72"/>
      <c r="P201" s="72"/>
      <c r="Q201" s="72"/>
      <c r="R201" s="72"/>
      <c r="S201" s="72"/>
      <c r="T201" s="73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140</v>
      </c>
      <c r="AU201" s="18" t="s">
        <v>87</v>
      </c>
    </row>
    <row r="202" spans="2:51" s="13" customFormat="1" ht="11.25">
      <c r="B202" s="211"/>
      <c r="C202" s="212"/>
      <c r="D202" s="205" t="s">
        <v>144</v>
      </c>
      <c r="E202" s="213" t="s">
        <v>1</v>
      </c>
      <c r="F202" s="214" t="s">
        <v>214</v>
      </c>
      <c r="G202" s="212"/>
      <c r="H202" s="215">
        <v>919.635</v>
      </c>
      <c r="I202" s="216"/>
      <c r="J202" s="212"/>
      <c r="K202" s="212"/>
      <c r="L202" s="217"/>
      <c r="M202" s="218"/>
      <c r="N202" s="219"/>
      <c r="O202" s="219"/>
      <c r="P202" s="219"/>
      <c r="Q202" s="219"/>
      <c r="R202" s="219"/>
      <c r="S202" s="219"/>
      <c r="T202" s="220"/>
      <c r="AT202" s="221" t="s">
        <v>144</v>
      </c>
      <c r="AU202" s="221" t="s">
        <v>87</v>
      </c>
      <c r="AV202" s="13" t="s">
        <v>87</v>
      </c>
      <c r="AW202" s="13" t="s">
        <v>35</v>
      </c>
      <c r="AX202" s="13" t="s">
        <v>79</v>
      </c>
      <c r="AY202" s="221" t="s">
        <v>130</v>
      </c>
    </row>
    <row r="203" spans="2:51" s="13" customFormat="1" ht="11.25">
      <c r="B203" s="211"/>
      <c r="C203" s="212"/>
      <c r="D203" s="205" t="s">
        <v>144</v>
      </c>
      <c r="E203" s="213" t="s">
        <v>1</v>
      </c>
      <c r="F203" s="214" t="s">
        <v>215</v>
      </c>
      <c r="G203" s="212"/>
      <c r="H203" s="215">
        <v>118.8</v>
      </c>
      <c r="I203" s="216"/>
      <c r="J203" s="212"/>
      <c r="K203" s="212"/>
      <c r="L203" s="217"/>
      <c r="M203" s="218"/>
      <c r="N203" s="219"/>
      <c r="O203" s="219"/>
      <c r="P203" s="219"/>
      <c r="Q203" s="219"/>
      <c r="R203" s="219"/>
      <c r="S203" s="219"/>
      <c r="T203" s="220"/>
      <c r="AT203" s="221" t="s">
        <v>144</v>
      </c>
      <c r="AU203" s="221" t="s">
        <v>87</v>
      </c>
      <c r="AV203" s="13" t="s">
        <v>87</v>
      </c>
      <c r="AW203" s="13" t="s">
        <v>35</v>
      </c>
      <c r="AX203" s="13" t="s">
        <v>79</v>
      </c>
      <c r="AY203" s="221" t="s">
        <v>130</v>
      </c>
    </row>
    <row r="204" spans="2:51" s="13" customFormat="1" ht="11.25">
      <c r="B204" s="211"/>
      <c r="C204" s="212"/>
      <c r="D204" s="205" t="s">
        <v>144</v>
      </c>
      <c r="E204" s="213" t="s">
        <v>1</v>
      </c>
      <c r="F204" s="214" t="s">
        <v>216</v>
      </c>
      <c r="G204" s="212"/>
      <c r="H204" s="215">
        <v>272.808</v>
      </c>
      <c r="I204" s="216"/>
      <c r="J204" s="212"/>
      <c r="K204" s="212"/>
      <c r="L204" s="217"/>
      <c r="M204" s="218"/>
      <c r="N204" s="219"/>
      <c r="O204" s="219"/>
      <c r="P204" s="219"/>
      <c r="Q204" s="219"/>
      <c r="R204" s="219"/>
      <c r="S204" s="219"/>
      <c r="T204" s="220"/>
      <c r="AT204" s="221" t="s">
        <v>144</v>
      </c>
      <c r="AU204" s="221" t="s">
        <v>87</v>
      </c>
      <c r="AV204" s="13" t="s">
        <v>87</v>
      </c>
      <c r="AW204" s="13" t="s">
        <v>35</v>
      </c>
      <c r="AX204" s="13" t="s">
        <v>79</v>
      </c>
      <c r="AY204" s="221" t="s">
        <v>130</v>
      </c>
    </row>
    <row r="205" spans="2:51" s="15" customFormat="1" ht="11.25">
      <c r="B205" s="232"/>
      <c r="C205" s="233"/>
      <c r="D205" s="205" t="s">
        <v>144</v>
      </c>
      <c r="E205" s="234" t="s">
        <v>1</v>
      </c>
      <c r="F205" s="235" t="s">
        <v>161</v>
      </c>
      <c r="G205" s="233"/>
      <c r="H205" s="236">
        <v>1311.243</v>
      </c>
      <c r="I205" s="237"/>
      <c r="J205" s="233"/>
      <c r="K205" s="233"/>
      <c r="L205" s="238"/>
      <c r="M205" s="239"/>
      <c r="N205" s="240"/>
      <c r="O205" s="240"/>
      <c r="P205" s="240"/>
      <c r="Q205" s="240"/>
      <c r="R205" s="240"/>
      <c r="S205" s="240"/>
      <c r="T205" s="241"/>
      <c r="AT205" s="242" t="s">
        <v>144</v>
      </c>
      <c r="AU205" s="242" t="s">
        <v>87</v>
      </c>
      <c r="AV205" s="15" t="s">
        <v>138</v>
      </c>
      <c r="AW205" s="15" t="s">
        <v>35</v>
      </c>
      <c r="AX205" s="15" t="s">
        <v>21</v>
      </c>
      <c r="AY205" s="242" t="s">
        <v>130</v>
      </c>
    </row>
    <row r="206" spans="1:65" s="2" customFormat="1" ht="14.45" customHeight="1">
      <c r="A206" s="35"/>
      <c r="B206" s="36"/>
      <c r="C206" s="192" t="s">
        <v>8</v>
      </c>
      <c r="D206" s="192" t="s">
        <v>133</v>
      </c>
      <c r="E206" s="193" t="s">
        <v>230</v>
      </c>
      <c r="F206" s="194" t="s">
        <v>231</v>
      </c>
      <c r="G206" s="195" t="s">
        <v>136</v>
      </c>
      <c r="H206" s="196">
        <v>157349.16</v>
      </c>
      <c r="I206" s="197"/>
      <c r="J206" s="198">
        <f>ROUND(I206*H206,2)</f>
        <v>0</v>
      </c>
      <c r="K206" s="194" t="s">
        <v>137</v>
      </c>
      <c r="L206" s="40"/>
      <c r="M206" s="199" t="s">
        <v>1</v>
      </c>
      <c r="N206" s="200" t="s">
        <v>44</v>
      </c>
      <c r="O206" s="72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3" t="s">
        <v>138</v>
      </c>
      <c r="AT206" s="203" t="s">
        <v>133</v>
      </c>
      <c r="AU206" s="203" t="s">
        <v>87</v>
      </c>
      <c r="AY206" s="18" t="s">
        <v>130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18" t="s">
        <v>21</v>
      </c>
      <c r="BK206" s="204">
        <f>ROUND(I206*H206,2)</f>
        <v>0</v>
      </c>
      <c r="BL206" s="18" t="s">
        <v>138</v>
      </c>
      <c r="BM206" s="203" t="s">
        <v>232</v>
      </c>
    </row>
    <row r="207" spans="1:47" s="2" customFormat="1" ht="11.25">
      <c r="A207" s="35"/>
      <c r="B207" s="36"/>
      <c r="C207" s="37"/>
      <c r="D207" s="205" t="s">
        <v>140</v>
      </c>
      <c r="E207" s="37"/>
      <c r="F207" s="206" t="s">
        <v>231</v>
      </c>
      <c r="G207" s="37"/>
      <c r="H207" s="37"/>
      <c r="I207" s="207"/>
      <c r="J207" s="37"/>
      <c r="K207" s="37"/>
      <c r="L207" s="40"/>
      <c r="M207" s="208"/>
      <c r="N207" s="209"/>
      <c r="O207" s="72"/>
      <c r="P207" s="72"/>
      <c r="Q207" s="72"/>
      <c r="R207" s="72"/>
      <c r="S207" s="72"/>
      <c r="T207" s="73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140</v>
      </c>
      <c r="AU207" s="18" t="s">
        <v>87</v>
      </c>
    </row>
    <row r="208" spans="2:51" s="13" customFormat="1" ht="11.25">
      <c r="B208" s="211"/>
      <c r="C208" s="212"/>
      <c r="D208" s="205" t="s">
        <v>144</v>
      </c>
      <c r="E208" s="213" t="s">
        <v>1</v>
      </c>
      <c r="F208" s="214" t="s">
        <v>221</v>
      </c>
      <c r="G208" s="212"/>
      <c r="H208" s="215">
        <v>157349.16</v>
      </c>
      <c r="I208" s="216"/>
      <c r="J208" s="212"/>
      <c r="K208" s="212"/>
      <c r="L208" s="217"/>
      <c r="M208" s="218"/>
      <c r="N208" s="219"/>
      <c r="O208" s="219"/>
      <c r="P208" s="219"/>
      <c r="Q208" s="219"/>
      <c r="R208" s="219"/>
      <c r="S208" s="219"/>
      <c r="T208" s="220"/>
      <c r="AT208" s="221" t="s">
        <v>144</v>
      </c>
      <c r="AU208" s="221" t="s">
        <v>87</v>
      </c>
      <c r="AV208" s="13" t="s">
        <v>87</v>
      </c>
      <c r="AW208" s="13" t="s">
        <v>35</v>
      </c>
      <c r="AX208" s="13" t="s">
        <v>21</v>
      </c>
      <c r="AY208" s="221" t="s">
        <v>130</v>
      </c>
    </row>
    <row r="209" spans="1:65" s="2" customFormat="1" ht="14.45" customHeight="1">
      <c r="A209" s="35"/>
      <c r="B209" s="36"/>
      <c r="C209" s="192" t="s">
        <v>233</v>
      </c>
      <c r="D209" s="192" t="s">
        <v>133</v>
      </c>
      <c r="E209" s="193" t="s">
        <v>234</v>
      </c>
      <c r="F209" s="194" t="s">
        <v>235</v>
      </c>
      <c r="G209" s="195" t="s">
        <v>136</v>
      </c>
      <c r="H209" s="196">
        <v>1311.243</v>
      </c>
      <c r="I209" s="197"/>
      <c r="J209" s="198">
        <f>ROUND(I209*H209,2)</f>
        <v>0</v>
      </c>
      <c r="K209" s="194" t="s">
        <v>137</v>
      </c>
      <c r="L209" s="40"/>
      <c r="M209" s="199" t="s">
        <v>1</v>
      </c>
      <c r="N209" s="200" t="s">
        <v>44</v>
      </c>
      <c r="O209" s="72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03" t="s">
        <v>138</v>
      </c>
      <c r="AT209" s="203" t="s">
        <v>133</v>
      </c>
      <c r="AU209" s="203" t="s">
        <v>87</v>
      </c>
      <c r="AY209" s="18" t="s">
        <v>130</v>
      </c>
      <c r="BE209" s="204">
        <f>IF(N209="základní",J209,0)</f>
        <v>0</v>
      </c>
      <c r="BF209" s="204">
        <f>IF(N209="snížená",J209,0)</f>
        <v>0</v>
      </c>
      <c r="BG209" s="204">
        <f>IF(N209="zákl. přenesená",J209,0)</f>
        <v>0</v>
      </c>
      <c r="BH209" s="204">
        <f>IF(N209="sníž. přenesená",J209,0)</f>
        <v>0</v>
      </c>
      <c r="BI209" s="204">
        <f>IF(N209="nulová",J209,0)</f>
        <v>0</v>
      </c>
      <c r="BJ209" s="18" t="s">
        <v>21</v>
      </c>
      <c r="BK209" s="204">
        <f>ROUND(I209*H209,2)</f>
        <v>0</v>
      </c>
      <c r="BL209" s="18" t="s">
        <v>138</v>
      </c>
      <c r="BM209" s="203" t="s">
        <v>236</v>
      </c>
    </row>
    <row r="210" spans="1:47" s="2" customFormat="1" ht="11.25">
      <c r="A210" s="35"/>
      <c r="B210" s="36"/>
      <c r="C210" s="37"/>
      <c r="D210" s="205" t="s">
        <v>140</v>
      </c>
      <c r="E210" s="37"/>
      <c r="F210" s="206" t="s">
        <v>235</v>
      </c>
      <c r="G210" s="37"/>
      <c r="H210" s="37"/>
      <c r="I210" s="207"/>
      <c r="J210" s="37"/>
      <c r="K210" s="37"/>
      <c r="L210" s="40"/>
      <c r="M210" s="208"/>
      <c r="N210" s="209"/>
      <c r="O210" s="72"/>
      <c r="P210" s="72"/>
      <c r="Q210" s="72"/>
      <c r="R210" s="72"/>
      <c r="S210" s="72"/>
      <c r="T210" s="73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8" t="s">
        <v>140</v>
      </c>
      <c r="AU210" s="18" t="s">
        <v>87</v>
      </c>
    </row>
    <row r="211" spans="1:65" s="2" customFormat="1" ht="14.45" customHeight="1">
      <c r="A211" s="35"/>
      <c r="B211" s="36"/>
      <c r="C211" s="192" t="s">
        <v>237</v>
      </c>
      <c r="D211" s="192" t="s">
        <v>133</v>
      </c>
      <c r="E211" s="193" t="s">
        <v>238</v>
      </c>
      <c r="F211" s="194" t="s">
        <v>239</v>
      </c>
      <c r="G211" s="195" t="s">
        <v>240</v>
      </c>
      <c r="H211" s="196">
        <v>4.5</v>
      </c>
      <c r="I211" s="197"/>
      <c r="J211" s="198">
        <f>ROUND(I211*H211,2)</f>
        <v>0</v>
      </c>
      <c r="K211" s="194" t="s">
        <v>137</v>
      </c>
      <c r="L211" s="40"/>
      <c r="M211" s="199" t="s">
        <v>1</v>
      </c>
      <c r="N211" s="200" t="s">
        <v>44</v>
      </c>
      <c r="O211" s="72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3" t="s">
        <v>138</v>
      </c>
      <c r="AT211" s="203" t="s">
        <v>133</v>
      </c>
      <c r="AU211" s="203" t="s">
        <v>87</v>
      </c>
      <c r="AY211" s="18" t="s">
        <v>130</v>
      </c>
      <c r="BE211" s="204">
        <f>IF(N211="základní",J211,0)</f>
        <v>0</v>
      </c>
      <c r="BF211" s="204">
        <f>IF(N211="snížená",J211,0)</f>
        <v>0</v>
      </c>
      <c r="BG211" s="204">
        <f>IF(N211="zákl. přenesená",J211,0)</f>
        <v>0</v>
      </c>
      <c r="BH211" s="204">
        <f>IF(N211="sníž. přenesená",J211,0)</f>
        <v>0</v>
      </c>
      <c r="BI211" s="204">
        <f>IF(N211="nulová",J211,0)</f>
        <v>0</v>
      </c>
      <c r="BJ211" s="18" t="s">
        <v>21</v>
      </c>
      <c r="BK211" s="204">
        <f>ROUND(I211*H211,2)</f>
        <v>0</v>
      </c>
      <c r="BL211" s="18" t="s">
        <v>138</v>
      </c>
      <c r="BM211" s="203" t="s">
        <v>241</v>
      </c>
    </row>
    <row r="212" spans="1:47" s="2" customFormat="1" ht="11.25">
      <c r="A212" s="35"/>
      <c r="B212" s="36"/>
      <c r="C212" s="37"/>
      <c r="D212" s="205" t="s">
        <v>140</v>
      </c>
      <c r="E212" s="37"/>
      <c r="F212" s="206" t="s">
        <v>239</v>
      </c>
      <c r="G212" s="37"/>
      <c r="H212" s="37"/>
      <c r="I212" s="207"/>
      <c r="J212" s="37"/>
      <c r="K212" s="37"/>
      <c r="L212" s="40"/>
      <c r="M212" s="208"/>
      <c r="N212" s="209"/>
      <c r="O212" s="72"/>
      <c r="P212" s="72"/>
      <c r="Q212" s="72"/>
      <c r="R212" s="72"/>
      <c r="S212" s="72"/>
      <c r="T212" s="73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8" t="s">
        <v>140</v>
      </c>
      <c r="AU212" s="18" t="s">
        <v>87</v>
      </c>
    </row>
    <row r="213" spans="2:51" s="13" customFormat="1" ht="11.25">
      <c r="B213" s="211"/>
      <c r="C213" s="212"/>
      <c r="D213" s="205" t="s">
        <v>144</v>
      </c>
      <c r="E213" s="213" t="s">
        <v>1</v>
      </c>
      <c r="F213" s="214" t="s">
        <v>242</v>
      </c>
      <c r="G213" s="212"/>
      <c r="H213" s="215">
        <v>4.5</v>
      </c>
      <c r="I213" s="216"/>
      <c r="J213" s="212"/>
      <c r="K213" s="212"/>
      <c r="L213" s="217"/>
      <c r="M213" s="218"/>
      <c r="N213" s="219"/>
      <c r="O213" s="219"/>
      <c r="P213" s="219"/>
      <c r="Q213" s="219"/>
      <c r="R213" s="219"/>
      <c r="S213" s="219"/>
      <c r="T213" s="220"/>
      <c r="AT213" s="221" t="s">
        <v>144</v>
      </c>
      <c r="AU213" s="221" t="s">
        <v>87</v>
      </c>
      <c r="AV213" s="13" t="s">
        <v>87</v>
      </c>
      <c r="AW213" s="13" t="s">
        <v>35</v>
      </c>
      <c r="AX213" s="13" t="s">
        <v>21</v>
      </c>
      <c r="AY213" s="221" t="s">
        <v>130</v>
      </c>
    </row>
    <row r="214" spans="1:65" s="2" customFormat="1" ht="24.2" customHeight="1">
      <c r="A214" s="35"/>
      <c r="B214" s="36"/>
      <c r="C214" s="192" t="s">
        <v>243</v>
      </c>
      <c r="D214" s="192" t="s">
        <v>133</v>
      </c>
      <c r="E214" s="193" t="s">
        <v>244</v>
      </c>
      <c r="F214" s="194" t="s">
        <v>245</v>
      </c>
      <c r="G214" s="195" t="s">
        <v>240</v>
      </c>
      <c r="H214" s="196">
        <v>540</v>
      </c>
      <c r="I214" s="197"/>
      <c r="J214" s="198">
        <f>ROUND(I214*H214,2)</f>
        <v>0</v>
      </c>
      <c r="K214" s="194" t="s">
        <v>137</v>
      </c>
      <c r="L214" s="40"/>
      <c r="M214" s="199" t="s">
        <v>1</v>
      </c>
      <c r="N214" s="200" t="s">
        <v>44</v>
      </c>
      <c r="O214" s="72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3" t="s">
        <v>138</v>
      </c>
      <c r="AT214" s="203" t="s">
        <v>133</v>
      </c>
      <c r="AU214" s="203" t="s">
        <v>87</v>
      </c>
      <c r="AY214" s="18" t="s">
        <v>130</v>
      </c>
      <c r="BE214" s="204">
        <f>IF(N214="základní",J214,0)</f>
        <v>0</v>
      </c>
      <c r="BF214" s="204">
        <f>IF(N214="snížená",J214,0)</f>
        <v>0</v>
      </c>
      <c r="BG214" s="204">
        <f>IF(N214="zákl. přenesená",J214,0)</f>
        <v>0</v>
      </c>
      <c r="BH214" s="204">
        <f>IF(N214="sníž. přenesená",J214,0)</f>
        <v>0</v>
      </c>
      <c r="BI214" s="204">
        <f>IF(N214="nulová",J214,0)</f>
        <v>0</v>
      </c>
      <c r="BJ214" s="18" t="s">
        <v>21</v>
      </c>
      <c r="BK214" s="204">
        <f>ROUND(I214*H214,2)</f>
        <v>0</v>
      </c>
      <c r="BL214" s="18" t="s">
        <v>138</v>
      </c>
      <c r="BM214" s="203" t="s">
        <v>246</v>
      </c>
    </row>
    <row r="215" spans="1:47" s="2" customFormat="1" ht="11.25">
      <c r="A215" s="35"/>
      <c r="B215" s="36"/>
      <c r="C215" s="37"/>
      <c r="D215" s="205" t="s">
        <v>140</v>
      </c>
      <c r="E215" s="37"/>
      <c r="F215" s="206" t="s">
        <v>245</v>
      </c>
      <c r="G215" s="37"/>
      <c r="H215" s="37"/>
      <c r="I215" s="207"/>
      <c r="J215" s="37"/>
      <c r="K215" s="37"/>
      <c r="L215" s="40"/>
      <c r="M215" s="208"/>
      <c r="N215" s="209"/>
      <c r="O215" s="72"/>
      <c r="P215" s="72"/>
      <c r="Q215" s="72"/>
      <c r="R215" s="72"/>
      <c r="S215" s="72"/>
      <c r="T215" s="73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8" t="s">
        <v>140</v>
      </c>
      <c r="AU215" s="18" t="s">
        <v>87</v>
      </c>
    </row>
    <row r="216" spans="2:51" s="13" customFormat="1" ht="11.25">
      <c r="B216" s="211"/>
      <c r="C216" s="212"/>
      <c r="D216" s="205" t="s">
        <v>144</v>
      </c>
      <c r="E216" s="213" t="s">
        <v>1</v>
      </c>
      <c r="F216" s="214" t="s">
        <v>247</v>
      </c>
      <c r="G216" s="212"/>
      <c r="H216" s="215">
        <v>540</v>
      </c>
      <c r="I216" s="216"/>
      <c r="J216" s="212"/>
      <c r="K216" s="212"/>
      <c r="L216" s="217"/>
      <c r="M216" s="218"/>
      <c r="N216" s="219"/>
      <c r="O216" s="219"/>
      <c r="P216" s="219"/>
      <c r="Q216" s="219"/>
      <c r="R216" s="219"/>
      <c r="S216" s="219"/>
      <c r="T216" s="220"/>
      <c r="AT216" s="221" t="s">
        <v>144</v>
      </c>
      <c r="AU216" s="221" t="s">
        <v>87</v>
      </c>
      <c r="AV216" s="13" t="s">
        <v>87</v>
      </c>
      <c r="AW216" s="13" t="s">
        <v>35</v>
      </c>
      <c r="AX216" s="13" t="s">
        <v>21</v>
      </c>
      <c r="AY216" s="221" t="s">
        <v>130</v>
      </c>
    </row>
    <row r="217" spans="1:65" s="2" customFormat="1" ht="14.45" customHeight="1">
      <c r="A217" s="35"/>
      <c r="B217" s="36"/>
      <c r="C217" s="192" t="s">
        <v>248</v>
      </c>
      <c r="D217" s="192" t="s">
        <v>133</v>
      </c>
      <c r="E217" s="193" t="s">
        <v>249</v>
      </c>
      <c r="F217" s="194" t="s">
        <v>250</v>
      </c>
      <c r="G217" s="195" t="s">
        <v>240</v>
      </c>
      <c r="H217" s="196">
        <v>4.5</v>
      </c>
      <c r="I217" s="197"/>
      <c r="J217" s="198">
        <f>ROUND(I217*H217,2)</f>
        <v>0</v>
      </c>
      <c r="K217" s="194" t="s">
        <v>137</v>
      </c>
      <c r="L217" s="40"/>
      <c r="M217" s="199" t="s">
        <v>1</v>
      </c>
      <c r="N217" s="200" t="s">
        <v>44</v>
      </c>
      <c r="O217" s="72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3" t="s">
        <v>138</v>
      </c>
      <c r="AT217" s="203" t="s">
        <v>133</v>
      </c>
      <c r="AU217" s="203" t="s">
        <v>87</v>
      </c>
      <c r="AY217" s="18" t="s">
        <v>130</v>
      </c>
      <c r="BE217" s="204">
        <f>IF(N217="základní",J217,0)</f>
        <v>0</v>
      </c>
      <c r="BF217" s="204">
        <f>IF(N217="snížená",J217,0)</f>
        <v>0</v>
      </c>
      <c r="BG217" s="204">
        <f>IF(N217="zákl. přenesená",J217,0)</f>
        <v>0</v>
      </c>
      <c r="BH217" s="204">
        <f>IF(N217="sníž. přenesená",J217,0)</f>
        <v>0</v>
      </c>
      <c r="BI217" s="204">
        <f>IF(N217="nulová",J217,0)</f>
        <v>0</v>
      </c>
      <c r="BJ217" s="18" t="s">
        <v>21</v>
      </c>
      <c r="BK217" s="204">
        <f>ROUND(I217*H217,2)</f>
        <v>0</v>
      </c>
      <c r="BL217" s="18" t="s">
        <v>138</v>
      </c>
      <c r="BM217" s="203" t="s">
        <v>251</v>
      </c>
    </row>
    <row r="218" spans="1:47" s="2" customFormat="1" ht="11.25">
      <c r="A218" s="35"/>
      <c r="B218" s="36"/>
      <c r="C218" s="37"/>
      <c r="D218" s="205" t="s">
        <v>140</v>
      </c>
      <c r="E218" s="37"/>
      <c r="F218" s="206" t="s">
        <v>250</v>
      </c>
      <c r="G218" s="37"/>
      <c r="H218" s="37"/>
      <c r="I218" s="207"/>
      <c r="J218" s="37"/>
      <c r="K218" s="37"/>
      <c r="L218" s="40"/>
      <c r="M218" s="208"/>
      <c r="N218" s="209"/>
      <c r="O218" s="72"/>
      <c r="P218" s="72"/>
      <c r="Q218" s="72"/>
      <c r="R218" s="72"/>
      <c r="S218" s="72"/>
      <c r="T218" s="73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140</v>
      </c>
      <c r="AU218" s="18" t="s">
        <v>87</v>
      </c>
    </row>
    <row r="219" spans="1:65" s="2" customFormat="1" ht="24.2" customHeight="1">
      <c r="A219" s="35"/>
      <c r="B219" s="36"/>
      <c r="C219" s="192" t="s">
        <v>252</v>
      </c>
      <c r="D219" s="192" t="s">
        <v>133</v>
      </c>
      <c r="E219" s="193" t="s">
        <v>253</v>
      </c>
      <c r="F219" s="194" t="s">
        <v>254</v>
      </c>
      <c r="G219" s="195" t="s">
        <v>136</v>
      </c>
      <c r="H219" s="196">
        <v>100</v>
      </c>
      <c r="I219" s="197"/>
      <c r="J219" s="198">
        <f>ROUND(I219*H219,2)</f>
        <v>0</v>
      </c>
      <c r="K219" s="194" t="s">
        <v>137</v>
      </c>
      <c r="L219" s="40"/>
      <c r="M219" s="199" t="s">
        <v>1</v>
      </c>
      <c r="N219" s="200" t="s">
        <v>44</v>
      </c>
      <c r="O219" s="72"/>
      <c r="P219" s="201">
        <f>O219*H219</f>
        <v>0</v>
      </c>
      <c r="Q219" s="201">
        <v>0</v>
      </c>
      <c r="R219" s="201">
        <f>Q219*H219</f>
        <v>0</v>
      </c>
      <c r="S219" s="201">
        <v>0.059</v>
      </c>
      <c r="T219" s="202">
        <f>S219*H219</f>
        <v>5.8999999999999995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3" t="s">
        <v>138</v>
      </c>
      <c r="AT219" s="203" t="s">
        <v>133</v>
      </c>
      <c r="AU219" s="203" t="s">
        <v>87</v>
      </c>
      <c r="AY219" s="18" t="s">
        <v>130</v>
      </c>
      <c r="BE219" s="204">
        <f>IF(N219="základní",J219,0)</f>
        <v>0</v>
      </c>
      <c r="BF219" s="204">
        <f>IF(N219="snížená",J219,0)</f>
        <v>0</v>
      </c>
      <c r="BG219" s="204">
        <f>IF(N219="zákl. přenesená",J219,0)</f>
        <v>0</v>
      </c>
      <c r="BH219" s="204">
        <f>IF(N219="sníž. přenesená",J219,0)</f>
        <v>0</v>
      </c>
      <c r="BI219" s="204">
        <f>IF(N219="nulová",J219,0)</f>
        <v>0</v>
      </c>
      <c r="BJ219" s="18" t="s">
        <v>21</v>
      </c>
      <c r="BK219" s="204">
        <f>ROUND(I219*H219,2)</f>
        <v>0</v>
      </c>
      <c r="BL219" s="18" t="s">
        <v>138</v>
      </c>
      <c r="BM219" s="203" t="s">
        <v>255</v>
      </c>
    </row>
    <row r="220" spans="1:47" s="2" customFormat="1" ht="29.25">
      <c r="A220" s="35"/>
      <c r="B220" s="36"/>
      <c r="C220" s="37"/>
      <c r="D220" s="205" t="s">
        <v>140</v>
      </c>
      <c r="E220" s="37"/>
      <c r="F220" s="206" t="s">
        <v>256</v>
      </c>
      <c r="G220" s="37"/>
      <c r="H220" s="37"/>
      <c r="I220" s="207"/>
      <c r="J220" s="37"/>
      <c r="K220" s="37"/>
      <c r="L220" s="40"/>
      <c r="M220" s="208"/>
      <c r="N220" s="209"/>
      <c r="O220" s="72"/>
      <c r="P220" s="72"/>
      <c r="Q220" s="72"/>
      <c r="R220" s="72"/>
      <c r="S220" s="72"/>
      <c r="T220" s="73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140</v>
      </c>
      <c r="AU220" s="18" t="s">
        <v>87</v>
      </c>
    </row>
    <row r="221" spans="2:51" s="13" customFormat="1" ht="11.25">
      <c r="B221" s="211"/>
      <c r="C221" s="212"/>
      <c r="D221" s="205" t="s">
        <v>144</v>
      </c>
      <c r="E221" s="213" t="s">
        <v>1</v>
      </c>
      <c r="F221" s="214" t="s">
        <v>145</v>
      </c>
      <c r="G221" s="212"/>
      <c r="H221" s="215">
        <v>100</v>
      </c>
      <c r="I221" s="216"/>
      <c r="J221" s="212"/>
      <c r="K221" s="212"/>
      <c r="L221" s="217"/>
      <c r="M221" s="218"/>
      <c r="N221" s="219"/>
      <c r="O221" s="219"/>
      <c r="P221" s="219"/>
      <c r="Q221" s="219"/>
      <c r="R221" s="219"/>
      <c r="S221" s="219"/>
      <c r="T221" s="220"/>
      <c r="AT221" s="221" t="s">
        <v>144</v>
      </c>
      <c r="AU221" s="221" t="s">
        <v>87</v>
      </c>
      <c r="AV221" s="13" t="s">
        <v>87</v>
      </c>
      <c r="AW221" s="13" t="s">
        <v>35</v>
      </c>
      <c r="AX221" s="13" t="s">
        <v>21</v>
      </c>
      <c r="AY221" s="221" t="s">
        <v>130</v>
      </c>
    </row>
    <row r="222" spans="2:63" s="12" customFormat="1" ht="22.9" customHeight="1">
      <c r="B222" s="176"/>
      <c r="C222" s="177"/>
      <c r="D222" s="178" t="s">
        <v>78</v>
      </c>
      <c r="E222" s="190" t="s">
        <v>257</v>
      </c>
      <c r="F222" s="190" t="s">
        <v>258</v>
      </c>
      <c r="G222" s="177"/>
      <c r="H222" s="177"/>
      <c r="I222" s="180"/>
      <c r="J222" s="191">
        <f>BK222</f>
        <v>0</v>
      </c>
      <c r="K222" s="177"/>
      <c r="L222" s="182"/>
      <c r="M222" s="183"/>
      <c r="N222" s="184"/>
      <c r="O222" s="184"/>
      <c r="P222" s="185">
        <f>SUM(P223:P233)</f>
        <v>0</v>
      </c>
      <c r="Q222" s="184"/>
      <c r="R222" s="185">
        <f>SUM(R223:R233)</f>
        <v>0</v>
      </c>
      <c r="S222" s="184"/>
      <c r="T222" s="186">
        <f>SUM(T223:T233)</f>
        <v>0</v>
      </c>
      <c r="AR222" s="187" t="s">
        <v>21</v>
      </c>
      <c r="AT222" s="188" t="s">
        <v>78</v>
      </c>
      <c r="AU222" s="188" t="s">
        <v>21</v>
      </c>
      <c r="AY222" s="187" t="s">
        <v>130</v>
      </c>
      <c r="BK222" s="189">
        <f>SUM(BK223:BK233)</f>
        <v>0</v>
      </c>
    </row>
    <row r="223" spans="1:65" s="2" customFormat="1" ht="24.2" customHeight="1">
      <c r="A223" s="35"/>
      <c r="B223" s="36"/>
      <c r="C223" s="192" t="s">
        <v>7</v>
      </c>
      <c r="D223" s="192" t="s">
        <v>133</v>
      </c>
      <c r="E223" s="193" t="s">
        <v>259</v>
      </c>
      <c r="F223" s="194" t="s">
        <v>260</v>
      </c>
      <c r="G223" s="195" t="s">
        <v>261</v>
      </c>
      <c r="H223" s="196">
        <v>6.093</v>
      </c>
      <c r="I223" s="197"/>
      <c r="J223" s="198">
        <f>ROUND(I223*H223,2)</f>
        <v>0</v>
      </c>
      <c r="K223" s="194" t="s">
        <v>137</v>
      </c>
      <c r="L223" s="40"/>
      <c r="M223" s="199" t="s">
        <v>1</v>
      </c>
      <c r="N223" s="200" t="s">
        <v>44</v>
      </c>
      <c r="O223" s="72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3" t="s">
        <v>138</v>
      </c>
      <c r="AT223" s="203" t="s">
        <v>133</v>
      </c>
      <c r="AU223" s="203" t="s">
        <v>87</v>
      </c>
      <c r="AY223" s="18" t="s">
        <v>130</v>
      </c>
      <c r="BE223" s="204">
        <f>IF(N223="základní",J223,0)</f>
        <v>0</v>
      </c>
      <c r="BF223" s="204">
        <f>IF(N223="snížená",J223,0)</f>
        <v>0</v>
      </c>
      <c r="BG223" s="204">
        <f>IF(N223="zákl. přenesená",J223,0)</f>
        <v>0</v>
      </c>
      <c r="BH223" s="204">
        <f>IF(N223="sníž. přenesená",J223,0)</f>
        <v>0</v>
      </c>
      <c r="BI223" s="204">
        <f>IF(N223="nulová",J223,0)</f>
        <v>0</v>
      </c>
      <c r="BJ223" s="18" t="s">
        <v>21</v>
      </c>
      <c r="BK223" s="204">
        <f>ROUND(I223*H223,2)</f>
        <v>0</v>
      </c>
      <c r="BL223" s="18" t="s">
        <v>138</v>
      </c>
      <c r="BM223" s="203" t="s">
        <v>262</v>
      </c>
    </row>
    <row r="224" spans="1:47" s="2" customFormat="1" ht="29.25">
      <c r="A224" s="35"/>
      <c r="B224" s="36"/>
      <c r="C224" s="37"/>
      <c r="D224" s="205" t="s">
        <v>140</v>
      </c>
      <c r="E224" s="37"/>
      <c r="F224" s="206" t="s">
        <v>263</v>
      </c>
      <c r="G224" s="37"/>
      <c r="H224" s="37"/>
      <c r="I224" s="207"/>
      <c r="J224" s="37"/>
      <c r="K224" s="37"/>
      <c r="L224" s="40"/>
      <c r="M224" s="208"/>
      <c r="N224" s="209"/>
      <c r="O224" s="72"/>
      <c r="P224" s="72"/>
      <c r="Q224" s="72"/>
      <c r="R224" s="72"/>
      <c r="S224" s="72"/>
      <c r="T224" s="73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140</v>
      </c>
      <c r="AU224" s="18" t="s">
        <v>87</v>
      </c>
    </row>
    <row r="225" spans="1:65" s="2" customFormat="1" ht="14.45" customHeight="1">
      <c r="A225" s="35"/>
      <c r="B225" s="36"/>
      <c r="C225" s="192" t="s">
        <v>264</v>
      </c>
      <c r="D225" s="192" t="s">
        <v>133</v>
      </c>
      <c r="E225" s="193" t="s">
        <v>265</v>
      </c>
      <c r="F225" s="194" t="s">
        <v>266</v>
      </c>
      <c r="G225" s="195" t="s">
        <v>240</v>
      </c>
      <c r="H225" s="196">
        <v>17</v>
      </c>
      <c r="I225" s="197"/>
      <c r="J225" s="198">
        <f>ROUND(I225*H225,2)</f>
        <v>0</v>
      </c>
      <c r="K225" s="194" t="s">
        <v>137</v>
      </c>
      <c r="L225" s="40"/>
      <c r="M225" s="199" t="s">
        <v>1</v>
      </c>
      <c r="N225" s="200" t="s">
        <v>44</v>
      </c>
      <c r="O225" s="72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3" t="s">
        <v>138</v>
      </c>
      <c r="AT225" s="203" t="s">
        <v>133</v>
      </c>
      <c r="AU225" s="203" t="s">
        <v>87</v>
      </c>
      <c r="AY225" s="18" t="s">
        <v>130</v>
      </c>
      <c r="BE225" s="204">
        <f>IF(N225="základní",J225,0)</f>
        <v>0</v>
      </c>
      <c r="BF225" s="204">
        <f>IF(N225="snížená",J225,0)</f>
        <v>0</v>
      </c>
      <c r="BG225" s="204">
        <f>IF(N225="zákl. přenesená",J225,0)</f>
        <v>0</v>
      </c>
      <c r="BH225" s="204">
        <f>IF(N225="sníž. přenesená",J225,0)</f>
        <v>0</v>
      </c>
      <c r="BI225" s="204">
        <f>IF(N225="nulová",J225,0)</f>
        <v>0</v>
      </c>
      <c r="BJ225" s="18" t="s">
        <v>21</v>
      </c>
      <c r="BK225" s="204">
        <f>ROUND(I225*H225,2)</f>
        <v>0</v>
      </c>
      <c r="BL225" s="18" t="s">
        <v>138</v>
      </c>
      <c r="BM225" s="203" t="s">
        <v>267</v>
      </c>
    </row>
    <row r="226" spans="1:47" s="2" customFormat="1" ht="19.5">
      <c r="A226" s="35"/>
      <c r="B226" s="36"/>
      <c r="C226" s="37"/>
      <c r="D226" s="205" t="s">
        <v>140</v>
      </c>
      <c r="E226" s="37"/>
      <c r="F226" s="206" t="s">
        <v>268</v>
      </c>
      <c r="G226" s="37"/>
      <c r="H226" s="37"/>
      <c r="I226" s="207"/>
      <c r="J226" s="37"/>
      <c r="K226" s="37"/>
      <c r="L226" s="40"/>
      <c r="M226" s="208"/>
      <c r="N226" s="209"/>
      <c r="O226" s="72"/>
      <c r="P226" s="72"/>
      <c r="Q226" s="72"/>
      <c r="R226" s="72"/>
      <c r="S226" s="72"/>
      <c r="T226" s="73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8" t="s">
        <v>140</v>
      </c>
      <c r="AU226" s="18" t="s">
        <v>87</v>
      </c>
    </row>
    <row r="227" spans="1:65" s="2" customFormat="1" ht="24.2" customHeight="1">
      <c r="A227" s="35"/>
      <c r="B227" s="36"/>
      <c r="C227" s="192" t="s">
        <v>269</v>
      </c>
      <c r="D227" s="192" t="s">
        <v>133</v>
      </c>
      <c r="E227" s="193" t="s">
        <v>270</v>
      </c>
      <c r="F227" s="194" t="s">
        <v>271</v>
      </c>
      <c r="G227" s="195" t="s">
        <v>240</v>
      </c>
      <c r="H227" s="196">
        <v>340</v>
      </c>
      <c r="I227" s="197"/>
      <c r="J227" s="198">
        <f>ROUND(I227*H227,2)</f>
        <v>0</v>
      </c>
      <c r="K227" s="194" t="s">
        <v>137</v>
      </c>
      <c r="L227" s="40"/>
      <c r="M227" s="199" t="s">
        <v>1</v>
      </c>
      <c r="N227" s="200" t="s">
        <v>44</v>
      </c>
      <c r="O227" s="72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3" t="s">
        <v>138</v>
      </c>
      <c r="AT227" s="203" t="s">
        <v>133</v>
      </c>
      <c r="AU227" s="203" t="s">
        <v>87</v>
      </c>
      <c r="AY227" s="18" t="s">
        <v>130</v>
      </c>
      <c r="BE227" s="204">
        <f>IF(N227="základní",J227,0)</f>
        <v>0</v>
      </c>
      <c r="BF227" s="204">
        <f>IF(N227="snížená",J227,0)</f>
        <v>0</v>
      </c>
      <c r="BG227" s="204">
        <f>IF(N227="zákl. přenesená",J227,0)</f>
        <v>0</v>
      </c>
      <c r="BH227" s="204">
        <f>IF(N227="sníž. přenesená",J227,0)</f>
        <v>0</v>
      </c>
      <c r="BI227" s="204">
        <f>IF(N227="nulová",J227,0)</f>
        <v>0</v>
      </c>
      <c r="BJ227" s="18" t="s">
        <v>21</v>
      </c>
      <c r="BK227" s="204">
        <f>ROUND(I227*H227,2)</f>
        <v>0</v>
      </c>
      <c r="BL227" s="18" t="s">
        <v>138</v>
      </c>
      <c r="BM227" s="203" t="s">
        <v>272</v>
      </c>
    </row>
    <row r="228" spans="1:47" s="2" customFormat="1" ht="19.5">
      <c r="A228" s="35"/>
      <c r="B228" s="36"/>
      <c r="C228" s="37"/>
      <c r="D228" s="205" t="s">
        <v>140</v>
      </c>
      <c r="E228" s="37"/>
      <c r="F228" s="206" t="s">
        <v>273</v>
      </c>
      <c r="G228" s="37"/>
      <c r="H228" s="37"/>
      <c r="I228" s="207"/>
      <c r="J228" s="37"/>
      <c r="K228" s="37"/>
      <c r="L228" s="40"/>
      <c r="M228" s="208"/>
      <c r="N228" s="209"/>
      <c r="O228" s="72"/>
      <c r="P228" s="72"/>
      <c r="Q228" s="72"/>
      <c r="R228" s="72"/>
      <c r="S228" s="72"/>
      <c r="T228" s="73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140</v>
      </c>
      <c r="AU228" s="18" t="s">
        <v>87</v>
      </c>
    </row>
    <row r="229" spans="2:51" s="13" customFormat="1" ht="11.25">
      <c r="B229" s="211"/>
      <c r="C229" s="212"/>
      <c r="D229" s="205" t="s">
        <v>144</v>
      </c>
      <c r="E229" s="213" t="s">
        <v>1</v>
      </c>
      <c r="F229" s="214" t="s">
        <v>274</v>
      </c>
      <c r="G229" s="212"/>
      <c r="H229" s="215">
        <v>340</v>
      </c>
      <c r="I229" s="216"/>
      <c r="J229" s="212"/>
      <c r="K229" s="212"/>
      <c r="L229" s="217"/>
      <c r="M229" s="218"/>
      <c r="N229" s="219"/>
      <c r="O229" s="219"/>
      <c r="P229" s="219"/>
      <c r="Q229" s="219"/>
      <c r="R229" s="219"/>
      <c r="S229" s="219"/>
      <c r="T229" s="220"/>
      <c r="AT229" s="221" t="s">
        <v>144</v>
      </c>
      <c r="AU229" s="221" t="s">
        <v>87</v>
      </c>
      <c r="AV229" s="13" t="s">
        <v>87</v>
      </c>
      <c r="AW229" s="13" t="s">
        <v>35</v>
      </c>
      <c r="AX229" s="13" t="s">
        <v>21</v>
      </c>
      <c r="AY229" s="221" t="s">
        <v>130</v>
      </c>
    </row>
    <row r="230" spans="1:65" s="2" customFormat="1" ht="24.2" customHeight="1">
      <c r="A230" s="35"/>
      <c r="B230" s="36"/>
      <c r="C230" s="192" t="s">
        <v>275</v>
      </c>
      <c r="D230" s="192" t="s">
        <v>133</v>
      </c>
      <c r="E230" s="193" t="s">
        <v>276</v>
      </c>
      <c r="F230" s="194" t="s">
        <v>277</v>
      </c>
      <c r="G230" s="195" t="s">
        <v>261</v>
      </c>
      <c r="H230" s="196">
        <v>5.9</v>
      </c>
      <c r="I230" s="197"/>
      <c r="J230" s="198">
        <f>ROUND(I230*H230,2)</f>
        <v>0</v>
      </c>
      <c r="K230" s="194" t="s">
        <v>1</v>
      </c>
      <c r="L230" s="40"/>
      <c r="M230" s="199" t="s">
        <v>1</v>
      </c>
      <c r="N230" s="200" t="s">
        <v>44</v>
      </c>
      <c r="O230" s="72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03" t="s">
        <v>138</v>
      </c>
      <c r="AT230" s="203" t="s">
        <v>133</v>
      </c>
      <c r="AU230" s="203" t="s">
        <v>87</v>
      </c>
      <c r="AY230" s="18" t="s">
        <v>130</v>
      </c>
      <c r="BE230" s="204">
        <f>IF(N230="základní",J230,0)</f>
        <v>0</v>
      </c>
      <c r="BF230" s="204">
        <f>IF(N230="snížená",J230,0)</f>
        <v>0</v>
      </c>
      <c r="BG230" s="204">
        <f>IF(N230="zákl. přenesená",J230,0)</f>
        <v>0</v>
      </c>
      <c r="BH230" s="204">
        <f>IF(N230="sníž. přenesená",J230,0)</f>
        <v>0</v>
      </c>
      <c r="BI230" s="204">
        <f>IF(N230="nulová",J230,0)</f>
        <v>0</v>
      </c>
      <c r="BJ230" s="18" t="s">
        <v>21</v>
      </c>
      <c r="BK230" s="204">
        <f>ROUND(I230*H230,2)</f>
        <v>0</v>
      </c>
      <c r="BL230" s="18" t="s">
        <v>138</v>
      </c>
      <c r="BM230" s="203" t="s">
        <v>278</v>
      </c>
    </row>
    <row r="231" spans="1:47" s="2" customFormat="1" ht="19.5">
      <c r="A231" s="35"/>
      <c r="B231" s="36"/>
      <c r="C231" s="37"/>
      <c r="D231" s="205" t="s">
        <v>140</v>
      </c>
      <c r="E231" s="37"/>
      <c r="F231" s="206" t="s">
        <v>277</v>
      </c>
      <c r="G231" s="37"/>
      <c r="H231" s="37"/>
      <c r="I231" s="207"/>
      <c r="J231" s="37"/>
      <c r="K231" s="37"/>
      <c r="L231" s="40"/>
      <c r="M231" s="208"/>
      <c r="N231" s="209"/>
      <c r="O231" s="72"/>
      <c r="P231" s="72"/>
      <c r="Q231" s="72"/>
      <c r="R231" s="72"/>
      <c r="S231" s="72"/>
      <c r="T231" s="73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8" t="s">
        <v>140</v>
      </c>
      <c r="AU231" s="18" t="s">
        <v>87</v>
      </c>
    </row>
    <row r="232" spans="1:65" s="2" customFormat="1" ht="24.2" customHeight="1">
      <c r="A232" s="35"/>
      <c r="B232" s="36"/>
      <c r="C232" s="192" t="s">
        <v>279</v>
      </c>
      <c r="D232" s="192" t="s">
        <v>133</v>
      </c>
      <c r="E232" s="193" t="s">
        <v>280</v>
      </c>
      <c r="F232" s="194" t="s">
        <v>281</v>
      </c>
      <c r="G232" s="195" t="s">
        <v>261</v>
      </c>
      <c r="H232" s="196">
        <v>5.9</v>
      </c>
      <c r="I232" s="197"/>
      <c r="J232" s="198">
        <f>ROUND(I232*H232,2)</f>
        <v>0</v>
      </c>
      <c r="K232" s="194" t="s">
        <v>137</v>
      </c>
      <c r="L232" s="40"/>
      <c r="M232" s="199" t="s">
        <v>1</v>
      </c>
      <c r="N232" s="200" t="s">
        <v>44</v>
      </c>
      <c r="O232" s="72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3" t="s">
        <v>138</v>
      </c>
      <c r="AT232" s="203" t="s">
        <v>133</v>
      </c>
      <c r="AU232" s="203" t="s">
        <v>87</v>
      </c>
      <c r="AY232" s="18" t="s">
        <v>130</v>
      </c>
      <c r="BE232" s="204">
        <f>IF(N232="základní",J232,0)</f>
        <v>0</v>
      </c>
      <c r="BF232" s="204">
        <f>IF(N232="snížená",J232,0)</f>
        <v>0</v>
      </c>
      <c r="BG232" s="204">
        <f>IF(N232="zákl. přenesená",J232,0)</f>
        <v>0</v>
      </c>
      <c r="BH232" s="204">
        <f>IF(N232="sníž. přenesená",J232,0)</f>
        <v>0</v>
      </c>
      <c r="BI232" s="204">
        <f>IF(N232="nulová",J232,0)</f>
        <v>0</v>
      </c>
      <c r="BJ232" s="18" t="s">
        <v>21</v>
      </c>
      <c r="BK232" s="204">
        <f>ROUND(I232*H232,2)</f>
        <v>0</v>
      </c>
      <c r="BL232" s="18" t="s">
        <v>138</v>
      </c>
      <c r="BM232" s="203" t="s">
        <v>282</v>
      </c>
    </row>
    <row r="233" spans="1:47" s="2" customFormat="1" ht="29.25">
      <c r="A233" s="35"/>
      <c r="B233" s="36"/>
      <c r="C233" s="37"/>
      <c r="D233" s="205" t="s">
        <v>140</v>
      </c>
      <c r="E233" s="37"/>
      <c r="F233" s="206" t="s">
        <v>283</v>
      </c>
      <c r="G233" s="37"/>
      <c r="H233" s="37"/>
      <c r="I233" s="207"/>
      <c r="J233" s="37"/>
      <c r="K233" s="37"/>
      <c r="L233" s="40"/>
      <c r="M233" s="208"/>
      <c r="N233" s="209"/>
      <c r="O233" s="72"/>
      <c r="P233" s="72"/>
      <c r="Q233" s="72"/>
      <c r="R233" s="72"/>
      <c r="S233" s="72"/>
      <c r="T233" s="73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8" t="s">
        <v>140</v>
      </c>
      <c r="AU233" s="18" t="s">
        <v>87</v>
      </c>
    </row>
    <row r="234" spans="2:63" s="12" customFormat="1" ht="22.9" customHeight="1">
      <c r="B234" s="176"/>
      <c r="C234" s="177"/>
      <c r="D234" s="178" t="s">
        <v>78</v>
      </c>
      <c r="E234" s="190" t="s">
        <v>284</v>
      </c>
      <c r="F234" s="190" t="s">
        <v>285</v>
      </c>
      <c r="G234" s="177"/>
      <c r="H234" s="177"/>
      <c r="I234" s="180"/>
      <c r="J234" s="191">
        <f>BK234</f>
        <v>0</v>
      </c>
      <c r="K234" s="177"/>
      <c r="L234" s="182"/>
      <c r="M234" s="183"/>
      <c r="N234" s="184"/>
      <c r="O234" s="184"/>
      <c r="P234" s="185">
        <f>SUM(P235:P236)</f>
        <v>0</v>
      </c>
      <c r="Q234" s="184"/>
      <c r="R234" s="185">
        <f>SUM(R235:R236)</f>
        <v>0</v>
      </c>
      <c r="S234" s="184"/>
      <c r="T234" s="186">
        <f>SUM(T235:T236)</f>
        <v>0</v>
      </c>
      <c r="AR234" s="187" t="s">
        <v>21</v>
      </c>
      <c r="AT234" s="188" t="s">
        <v>78</v>
      </c>
      <c r="AU234" s="188" t="s">
        <v>21</v>
      </c>
      <c r="AY234" s="187" t="s">
        <v>130</v>
      </c>
      <c r="BK234" s="189">
        <f>SUM(BK235:BK236)</f>
        <v>0</v>
      </c>
    </row>
    <row r="235" spans="1:65" s="2" customFormat="1" ht="24.2" customHeight="1">
      <c r="A235" s="35"/>
      <c r="B235" s="36"/>
      <c r="C235" s="192" t="s">
        <v>286</v>
      </c>
      <c r="D235" s="192" t="s">
        <v>133</v>
      </c>
      <c r="E235" s="193" t="s">
        <v>287</v>
      </c>
      <c r="F235" s="194" t="s">
        <v>288</v>
      </c>
      <c r="G235" s="195" t="s">
        <v>261</v>
      </c>
      <c r="H235" s="196">
        <v>4.851</v>
      </c>
      <c r="I235" s="197"/>
      <c r="J235" s="198">
        <f>ROUND(I235*H235,2)</f>
        <v>0</v>
      </c>
      <c r="K235" s="194" t="s">
        <v>137</v>
      </c>
      <c r="L235" s="40"/>
      <c r="M235" s="199" t="s">
        <v>1</v>
      </c>
      <c r="N235" s="200" t="s">
        <v>44</v>
      </c>
      <c r="O235" s="72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03" t="s">
        <v>138</v>
      </c>
      <c r="AT235" s="203" t="s">
        <v>133</v>
      </c>
      <c r="AU235" s="203" t="s">
        <v>87</v>
      </c>
      <c r="AY235" s="18" t="s">
        <v>130</v>
      </c>
      <c r="BE235" s="204">
        <f>IF(N235="základní",J235,0)</f>
        <v>0</v>
      </c>
      <c r="BF235" s="204">
        <f>IF(N235="snížená",J235,0)</f>
        <v>0</v>
      </c>
      <c r="BG235" s="204">
        <f>IF(N235="zákl. přenesená",J235,0)</f>
        <v>0</v>
      </c>
      <c r="BH235" s="204">
        <f>IF(N235="sníž. přenesená",J235,0)</f>
        <v>0</v>
      </c>
      <c r="BI235" s="204">
        <f>IF(N235="nulová",J235,0)</f>
        <v>0</v>
      </c>
      <c r="BJ235" s="18" t="s">
        <v>21</v>
      </c>
      <c r="BK235" s="204">
        <f>ROUND(I235*H235,2)</f>
        <v>0</v>
      </c>
      <c r="BL235" s="18" t="s">
        <v>138</v>
      </c>
      <c r="BM235" s="203" t="s">
        <v>289</v>
      </c>
    </row>
    <row r="236" spans="1:47" s="2" customFormat="1" ht="11.25">
      <c r="A236" s="35"/>
      <c r="B236" s="36"/>
      <c r="C236" s="37"/>
      <c r="D236" s="205" t="s">
        <v>140</v>
      </c>
      <c r="E236" s="37"/>
      <c r="F236" s="206" t="s">
        <v>288</v>
      </c>
      <c r="G236" s="37"/>
      <c r="H236" s="37"/>
      <c r="I236" s="207"/>
      <c r="J236" s="37"/>
      <c r="K236" s="37"/>
      <c r="L236" s="40"/>
      <c r="M236" s="208"/>
      <c r="N236" s="209"/>
      <c r="O236" s="72"/>
      <c r="P236" s="72"/>
      <c r="Q236" s="72"/>
      <c r="R236" s="72"/>
      <c r="S236" s="72"/>
      <c r="T236" s="73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8" t="s">
        <v>140</v>
      </c>
      <c r="AU236" s="18" t="s">
        <v>87</v>
      </c>
    </row>
    <row r="237" spans="2:63" s="12" customFormat="1" ht="25.9" customHeight="1">
      <c r="B237" s="176"/>
      <c r="C237" s="177"/>
      <c r="D237" s="178" t="s">
        <v>78</v>
      </c>
      <c r="E237" s="179" t="s">
        <v>290</v>
      </c>
      <c r="F237" s="179" t="s">
        <v>291</v>
      </c>
      <c r="G237" s="177"/>
      <c r="H237" s="177"/>
      <c r="I237" s="180"/>
      <c r="J237" s="181">
        <f>BK237</f>
        <v>0</v>
      </c>
      <c r="K237" s="177"/>
      <c r="L237" s="182"/>
      <c r="M237" s="183"/>
      <c r="N237" s="184"/>
      <c r="O237" s="184"/>
      <c r="P237" s="185">
        <f>P238+P261+P307</f>
        <v>0</v>
      </c>
      <c r="Q237" s="184"/>
      <c r="R237" s="185">
        <f>R238+R261+R307</f>
        <v>1.11794237717</v>
      </c>
      <c r="S237" s="184"/>
      <c r="T237" s="186">
        <f>T238+T261+T307</f>
        <v>0.19306</v>
      </c>
      <c r="AR237" s="187" t="s">
        <v>87</v>
      </c>
      <c r="AT237" s="188" t="s">
        <v>78</v>
      </c>
      <c r="AU237" s="188" t="s">
        <v>79</v>
      </c>
      <c r="AY237" s="187" t="s">
        <v>130</v>
      </c>
      <c r="BK237" s="189">
        <f>BK238+BK261+BK307</f>
        <v>0</v>
      </c>
    </row>
    <row r="238" spans="2:63" s="12" customFormat="1" ht="22.9" customHeight="1">
      <c r="B238" s="176"/>
      <c r="C238" s="177"/>
      <c r="D238" s="178" t="s">
        <v>78</v>
      </c>
      <c r="E238" s="190" t="s">
        <v>292</v>
      </c>
      <c r="F238" s="190" t="s">
        <v>293</v>
      </c>
      <c r="G238" s="177"/>
      <c r="H238" s="177"/>
      <c r="I238" s="180"/>
      <c r="J238" s="191">
        <f>BK238</f>
        <v>0</v>
      </c>
      <c r="K238" s="177"/>
      <c r="L238" s="182"/>
      <c r="M238" s="183"/>
      <c r="N238" s="184"/>
      <c r="O238" s="184"/>
      <c r="P238" s="185">
        <f>SUM(P239:P260)</f>
        <v>0</v>
      </c>
      <c r="Q238" s="184"/>
      <c r="R238" s="185">
        <f>SUM(R239:R260)</f>
        <v>0</v>
      </c>
      <c r="S238" s="184"/>
      <c r="T238" s="186">
        <f>SUM(T239:T260)</f>
        <v>0.19306</v>
      </c>
      <c r="AR238" s="187" t="s">
        <v>87</v>
      </c>
      <c r="AT238" s="188" t="s">
        <v>78</v>
      </c>
      <c r="AU238" s="188" t="s">
        <v>21</v>
      </c>
      <c r="AY238" s="187" t="s">
        <v>130</v>
      </c>
      <c r="BK238" s="189">
        <f>SUM(BK239:BK260)</f>
        <v>0</v>
      </c>
    </row>
    <row r="239" spans="1:65" s="2" customFormat="1" ht="24.2" customHeight="1">
      <c r="A239" s="35"/>
      <c r="B239" s="36"/>
      <c r="C239" s="192" t="s">
        <v>294</v>
      </c>
      <c r="D239" s="192" t="s">
        <v>133</v>
      </c>
      <c r="E239" s="193" t="s">
        <v>295</v>
      </c>
      <c r="F239" s="194" t="s">
        <v>296</v>
      </c>
      <c r="G239" s="195" t="s">
        <v>297</v>
      </c>
      <c r="H239" s="196">
        <v>3</v>
      </c>
      <c r="I239" s="197"/>
      <c r="J239" s="198">
        <f>ROUND(I239*H239,2)</f>
        <v>0</v>
      </c>
      <c r="K239" s="194" t="s">
        <v>137</v>
      </c>
      <c r="L239" s="40"/>
      <c r="M239" s="199" t="s">
        <v>1</v>
      </c>
      <c r="N239" s="200" t="s">
        <v>44</v>
      </c>
      <c r="O239" s="72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3" t="s">
        <v>233</v>
      </c>
      <c r="AT239" s="203" t="s">
        <v>133</v>
      </c>
      <c r="AU239" s="203" t="s">
        <v>87</v>
      </c>
      <c r="AY239" s="18" t="s">
        <v>130</v>
      </c>
      <c r="BE239" s="204">
        <f>IF(N239="základní",J239,0)</f>
        <v>0</v>
      </c>
      <c r="BF239" s="204">
        <f>IF(N239="snížená",J239,0)</f>
        <v>0</v>
      </c>
      <c r="BG239" s="204">
        <f>IF(N239="zákl. přenesená",J239,0)</f>
        <v>0</v>
      </c>
      <c r="BH239" s="204">
        <f>IF(N239="sníž. přenesená",J239,0)</f>
        <v>0</v>
      </c>
      <c r="BI239" s="204">
        <f>IF(N239="nulová",J239,0)</f>
        <v>0</v>
      </c>
      <c r="BJ239" s="18" t="s">
        <v>21</v>
      </c>
      <c r="BK239" s="204">
        <f>ROUND(I239*H239,2)</f>
        <v>0</v>
      </c>
      <c r="BL239" s="18" t="s">
        <v>233</v>
      </c>
      <c r="BM239" s="203" t="s">
        <v>298</v>
      </c>
    </row>
    <row r="240" spans="1:47" s="2" customFormat="1" ht="11.25">
      <c r="A240" s="35"/>
      <c r="B240" s="36"/>
      <c r="C240" s="37"/>
      <c r="D240" s="205" t="s">
        <v>140</v>
      </c>
      <c r="E240" s="37"/>
      <c r="F240" s="206" t="s">
        <v>299</v>
      </c>
      <c r="G240" s="37"/>
      <c r="H240" s="37"/>
      <c r="I240" s="207"/>
      <c r="J240" s="37"/>
      <c r="K240" s="37"/>
      <c r="L240" s="40"/>
      <c r="M240" s="208"/>
      <c r="N240" s="209"/>
      <c r="O240" s="72"/>
      <c r="P240" s="72"/>
      <c r="Q240" s="72"/>
      <c r="R240" s="72"/>
      <c r="S240" s="72"/>
      <c r="T240" s="73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8" t="s">
        <v>140</v>
      </c>
      <c r="AU240" s="18" t="s">
        <v>87</v>
      </c>
    </row>
    <row r="241" spans="1:65" s="2" customFormat="1" ht="14.45" customHeight="1">
      <c r="A241" s="35"/>
      <c r="B241" s="36"/>
      <c r="C241" s="192" t="s">
        <v>300</v>
      </c>
      <c r="D241" s="192" t="s">
        <v>133</v>
      </c>
      <c r="E241" s="193" t="s">
        <v>301</v>
      </c>
      <c r="F241" s="194" t="s">
        <v>302</v>
      </c>
      <c r="G241" s="195" t="s">
        <v>240</v>
      </c>
      <c r="H241" s="196">
        <v>49</v>
      </c>
      <c r="I241" s="197"/>
      <c r="J241" s="198">
        <f>ROUND(I241*H241,2)</f>
        <v>0</v>
      </c>
      <c r="K241" s="194" t="s">
        <v>137</v>
      </c>
      <c r="L241" s="40"/>
      <c r="M241" s="199" t="s">
        <v>1</v>
      </c>
      <c r="N241" s="200" t="s">
        <v>44</v>
      </c>
      <c r="O241" s="72"/>
      <c r="P241" s="201">
        <f>O241*H241</f>
        <v>0</v>
      </c>
      <c r="Q241" s="201">
        <v>0</v>
      </c>
      <c r="R241" s="201">
        <f>Q241*H241</f>
        <v>0</v>
      </c>
      <c r="S241" s="201">
        <v>0.00394</v>
      </c>
      <c r="T241" s="202">
        <f>S241*H241</f>
        <v>0.19306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03" t="s">
        <v>233</v>
      </c>
      <c r="AT241" s="203" t="s">
        <v>133</v>
      </c>
      <c r="AU241" s="203" t="s">
        <v>87</v>
      </c>
      <c r="AY241" s="18" t="s">
        <v>130</v>
      </c>
      <c r="BE241" s="204">
        <f>IF(N241="základní",J241,0)</f>
        <v>0</v>
      </c>
      <c r="BF241" s="204">
        <f>IF(N241="snížená",J241,0)</f>
        <v>0</v>
      </c>
      <c r="BG241" s="204">
        <f>IF(N241="zákl. přenesená",J241,0)</f>
        <v>0</v>
      </c>
      <c r="BH241" s="204">
        <f>IF(N241="sníž. přenesená",J241,0)</f>
        <v>0</v>
      </c>
      <c r="BI241" s="204">
        <f>IF(N241="nulová",J241,0)</f>
        <v>0</v>
      </c>
      <c r="BJ241" s="18" t="s">
        <v>21</v>
      </c>
      <c r="BK241" s="204">
        <f>ROUND(I241*H241,2)</f>
        <v>0</v>
      </c>
      <c r="BL241" s="18" t="s">
        <v>233</v>
      </c>
      <c r="BM241" s="203" t="s">
        <v>303</v>
      </c>
    </row>
    <row r="242" spans="1:47" s="2" customFormat="1" ht="11.25">
      <c r="A242" s="35"/>
      <c r="B242" s="36"/>
      <c r="C242" s="37"/>
      <c r="D242" s="205" t="s">
        <v>140</v>
      </c>
      <c r="E242" s="37"/>
      <c r="F242" s="206" t="s">
        <v>304</v>
      </c>
      <c r="G242" s="37"/>
      <c r="H242" s="37"/>
      <c r="I242" s="207"/>
      <c r="J242" s="37"/>
      <c r="K242" s="37"/>
      <c r="L242" s="40"/>
      <c r="M242" s="208"/>
      <c r="N242" s="209"/>
      <c r="O242" s="72"/>
      <c r="P242" s="72"/>
      <c r="Q242" s="72"/>
      <c r="R242" s="72"/>
      <c r="S242" s="72"/>
      <c r="T242" s="73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8" t="s">
        <v>140</v>
      </c>
      <c r="AU242" s="18" t="s">
        <v>87</v>
      </c>
    </row>
    <row r="243" spans="2:51" s="14" customFormat="1" ht="11.25">
      <c r="B243" s="222"/>
      <c r="C243" s="223"/>
      <c r="D243" s="205" t="s">
        <v>144</v>
      </c>
      <c r="E243" s="224" t="s">
        <v>1</v>
      </c>
      <c r="F243" s="225" t="s">
        <v>305</v>
      </c>
      <c r="G243" s="223"/>
      <c r="H243" s="224" t="s">
        <v>1</v>
      </c>
      <c r="I243" s="226"/>
      <c r="J243" s="223"/>
      <c r="K243" s="223"/>
      <c r="L243" s="227"/>
      <c r="M243" s="228"/>
      <c r="N243" s="229"/>
      <c r="O243" s="229"/>
      <c r="P243" s="229"/>
      <c r="Q243" s="229"/>
      <c r="R243" s="229"/>
      <c r="S243" s="229"/>
      <c r="T243" s="230"/>
      <c r="AT243" s="231" t="s">
        <v>144</v>
      </c>
      <c r="AU243" s="231" t="s">
        <v>87</v>
      </c>
      <c r="AV243" s="14" t="s">
        <v>21</v>
      </c>
      <c r="AW243" s="14" t="s">
        <v>35</v>
      </c>
      <c r="AX243" s="14" t="s">
        <v>79</v>
      </c>
      <c r="AY243" s="231" t="s">
        <v>130</v>
      </c>
    </row>
    <row r="244" spans="2:51" s="13" customFormat="1" ht="11.25">
      <c r="B244" s="211"/>
      <c r="C244" s="212"/>
      <c r="D244" s="205" t="s">
        <v>144</v>
      </c>
      <c r="E244" s="213" t="s">
        <v>1</v>
      </c>
      <c r="F244" s="214" t="s">
        <v>306</v>
      </c>
      <c r="G244" s="212"/>
      <c r="H244" s="215">
        <v>14</v>
      </c>
      <c r="I244" s="216"/>
      <c r="J244" s="212"/>
      <c r="K244" s="212"/>
      <c r="L244" s="217"/>
      <c r="M244" s="218"/>
      <c r="N244" s="219"/>
      <c r="O244" s="219"/>
      <c r="P244" s="219"/>
      <c r="Q244" s="219"/>
      <c r="R244" s="219"/>
      <c r="S244" s="219"/>
      <c r="T244" s="220"/>
      <c r="AT244" s="221" t="s">
        <v>144</v>
      </c>
      <c r="AU244" s="221" t="s">
        <v>87</v>
      </c>
      <c r="AV244" s="13" t="s">
        <v>87</v>
      </c>
      <c r="AW244" s="13" t="s">
        <v>35</v>
      </c>
      <c r="AX244" s="13" t="s">
        <v>79</v>
      </c>
      <c r="AY244" s="221" t="s">
        <v>130</v>
      </c>
    </row>
    <row r="245" spans="2:51" s="14" customFormat="1" ht="11.25">
      <c r="B245" s="222"/>
      <c r="C245" s="223"/>
      <c r="D245" s="205" t="s">
        <v>144</v>
      </c>
      <c r="E245" s="224" t="s">
        <v>1</v>
      </c>
      <c r="F245" s="225" t="s">
        <v>307</v>
      </c>
      <c r="G245" s="223"/>
      <c r="H245" s="224" t="s">
        <v>1</v>
      </c>
      <c r="I245" s="226"/>
      <c r="J245" s="223"/>
      <c r="K245" s="223"/>
      <c r="L245" s="227"/>
      <c r="M245" s="228"/>
      <c r="N245" s="229"/>
      <c r="O245" s="229"/>
      <c r="P245" s="229"/>
      <c r="Q245" s="229"/>
      <c r="R245" s="229"/>
      <c r="S245" s="229"/>
      <c r="T245" s="230"/>
      <c r="AT245" s="231" t="s">
        <v>144</v>
      </c>
      <c r="AU245" s="231" t="s">
        <v>87</v>
      </c>
      <c r="AV245" s="14" t="s">
        <v>21</v>
      </c>
      <c r="AW245" s="14" t="s">
        <v>35</v>
      </c>
      <c r="AX245" s="14" t="s">
        <v>79</v>
      </c>
      <c r="AY245" s="231" t="s">
        <v>130</v>
      </c>
    </row>
    <row r="246" spans="2:51" s="13" customFormat="1" ht="11.25">
      <c r="B246" s="211"/>
      <c r="C246" s="212"/>
      <c r="D246" s="205" t="s">
        <v>144</v>
      </c>
      <c r="E246" s="213" t="s">
        <v>1</v>
      </c>
      <c r="F246" s="214" t="s">
        <v>308</v>
      </c>
      <c r="G246" s="212"/>
      <c r="H246" s="215">
        <v>17.5</v>
      </c>
      <c r="I246" s="216"/>
      <c r="J246" s="212"/>
      <c r="K246" s="212"/>
      <c r="L246" s="217"/>
      <c r="M246" s="218"/>
      <c r="N246" s="219"/>
      <c r="O246" s="219"/>
      <c r="P246" s="219"/>
      <c r="Q246" s="219"/>
      <c r="R246" s="219"/>
      <c r="S246" s="219"/>
      <c r="T246" s="220"/>
      <c r="AT246" s="221" t="s">
        <v>144</v>
      </c>
      <c r="AU246" s="221" t="s">
        <v>87</v>
      </c>
      <c r="AV246" s="13" t="s">
        <v>87</v>
      </c>
      <c r="AW246" s="13" t="s">
        <v>35</v>
      </c>
      <c r="AX246" s="13" t="s">
        <v>79</v>
      </c>
      <c r="AY246" s="221" t="s">
        <v>130</v>
      </c>
    </row>
    <row r="247" spans="2:51" s="14" customFormat="1" ht="11.25">
      <c r="B247" s="222"/>
      <c r="C247" s="223"/>
      <c r="D247" s="205" t="s">
        <v>144</v>
      </c>
      <c r="E247" s="224" t="s">
        <v>1</v>
      </c>
      <c r="F247" s="225" t="s">
        <v>309</v>
      </c>
      <c r="G247" s="223"/>
      <c r="H247" s="224" t="s">
        <v>1</v>
      </c>
      <c r="I247" s="226"/>
      <c r="J247" s="223"/>
      <c r="K247" s="223"/>
      <c r="L247" s="227"/>
      <c r="M247" s="228"/>
      <c r="N247" s="229"/>
      <c r="O247" s="229"/>
      <c r="P247" s="229"/>
      <c r="Q247" s="229"/>
      <c r="R247" s="229"/>
      <c r="S247" s="229"/>
      <c r="T247" s="230"/>
      <c r="AT247" s="231" t="s">
        <v>144</v>
      </c>
      <c r="AU247" s="231" t="s">
        <v>87</v>
      </c>
      <c r="AV247" s="14" t="s">
        <v>21</v>
      </c>
      <c r="AW247" s="14" t="s">
        <v>35</v>
      </c>
      <c r="AX247" s="14" t="s">
        <v>79</v>
      </c>
      <c r="AY247" s="231" t="s">
        <v>130</v>
      </c>
    </row>
    <row r="248" spans="2:51" s="13" customFormat="1" ht="11.25">
      <c r="B248" s="211"/>
      <c r="C248" s="212"/>
      <c r="D248" s="205" t="s">
        <v>144</v>
      </c>
      <c r="E248" s="213" t="s">
        <v>1</v>
      </c>
      <c r="F248" s="214" t="s">
        <v>308</v>
      </c>
      <c r="G248" s="212"/>
      <c r="H248" s="215">
        <v>17.5</v>
      </c>
      <c r="I248" s="216"/>
      <c r="J248" s="212"/>
      <c r="K248" s="212"/>
      <c r="L248" s="217"/>
      <c r="M248" s="218"/>
      <c r="N248" s="219"/>
      <c r="O248" s="219"/>
      <c r="P248" s="219"/>
      <c r="Q248" s="219"/>
      <c r="R248" s="219"/>
      <c r="S248" s="219"/>
      <c r="T248" s="220"/>
      <c r="AT248" s="221" t="s">
        <v>144</v>
      </c>
      <c r="AU248" s="221" t="s">
        <v>87</v>
      </c>
      <c r="AV248" s="13" t="s">
        <v>87</v>
      </c>
      <c r="AW248" s="13" t="s">
        <v>35</v>
      </c>
      <c r="AX248" s="13" t="s">
        <v>79</v>
      </c>
      <c r="AY248" s="221" t="s">
        <v>130</v>
      </c>
    </row>
    <row r="249" spans="2:51" s="15" customFormat="1" ht="11.25">
      <c r="B249" s="232"/>
      <c r="C249" s="233"/>
      <c r="D249" s="205" t="s">
        <v>144</v>
      </c>
      <c r="E249" s="234" t="s">
        <v>1</v>
      </c>
      <c r="F249" s="235" t="s">
        <v>161</v>
      </c>
      <c r="G249" s="233"/>
      <c r="H249" s="236">
        <v>49</v>
      </c>
      <c r="I249" s="237"/>
      <c r="J249" s="233"/>
      <c r="K249" s="233"/>
      <c r="L249" s="238"/>
      <c r="M249" s="239"/>
      <c r="N249" s="240"/>
      <c r="O249" s="240"/>
      <c r="P249" s="240"/>
      <c r="Q249" s="240"/>
      <c r="R249" s="240"/>
      <c r="S249" s="240"/>
      <c r="T249" s="241"/>
      <c r="AT249" s="242" t="s">
        <v>144</v>
      </c>
      <c r="AU249" s="242" t="s">
        <v>87</v>
      </c>
      <c r="AV249" s="15" t="s">
        <v>138</v>
      </c>
      <c r="AW249" s="15" t="s">
        <v>35</v>
      </c>
      <c r="AX249" s="15" t="s">
        <v>21</v>
      </c>
      <c r="AY249" s="242" t="s">
        <v>130</v>
      </c>
    </row>
    <row r="250" spans="1:65" s="2" customFormat="1" ht="14.45" customHeight="1">
      <c r="A250" s="35"/>
      <c r="B250" s="36"/>
      <c r="C250" s="192" t="s">
        <v>310</v>
      </c>
      <c r="D250" s="192" t="s">
        <v>133</v>
      </c>
      <c r="E250" s="193" t="s">
        <v>311</v>
      </c>
      <c r="F250" s="194" t="s">
        <v>312</v>
      </c>
      <c r="G250" s="195" t="s">
        <v>240</v>
      </c>
      <c r="H250" s="196">
        <v>49</v>
      </c>
      <c r="I250" s="197"/>
      <c r="J250" s="198">
        <f>ROUND(I250*H250,2)</f>
        <v>0</v>
      </c>
      <c r="K250" s="194" t="s">
        <v>1</v>
      </c>
      <c r="L250" s="40"/>
      <c r="M250" s="199" t="s">
        <v>1</v>
      </c>
      <c r="N250" s="200" t="s">
        <v>44</v>
      </c>
      <c r="O250" s="72"/>
      <c r="P250" s="201">
        <f>O250*H250</f>
        <v>0</v>
      </c>
      <c r="Q250" s="201">
        <v>0</v>
      </c>
      <c r="R250" s="201">
        <f>Q250*H250</f>
        <v>0</v>
      </c>
      <c r="S250" s="201">
        <v>0</v>
      </c>
      <c r="T250" s="202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03" t="s">
        <v>233</v>
      </c>
      <c r="AT250" s="203" t="s">
        <v>133</v>
      </c>
      <c r="AU250" s="203" t="s">
        <v>87</v>
      </c>
      <c r="AY250" s="18" t="s">
        <v>130</v>
      </c>
      <c r="BE250" s="204">
        <f>IF(N250="základní",J250,0)</f>
        <v>0</v>
      </c>
      <c r="BF250" s="204">
        <f>IF(N250="snížená",J250,0)</f>
        <v>0</v>
      </c>
      <c r="BG250" s="204">
        <f>IF(N250="zákl. přenesená",J250,0)</f>
        <v>0</v>
      </c>
      <c r="BH250" s="204">
        <f>IF(N250="sníž. přenesená",J250,0)</f>
        <v>0</v>
      </c>
      <c r="BI250" s="204">
        <f>IF(N250="nulová",J250,0)</f>
        <v>0</v>
      </c>
      <c r="BJ250" s="18" t="s">
        <v>21</v>
      </c>
      <c r="BK250" s="204">
        <f>ROUND(I250*H250,2)</f>
        <v>0</v>
      </c>
      <c r="BL250" s="18" t="s">
        <v>233</v>
      </c>
      <c r="BM250" s="203" t="s">
        <v>313</v>
      </c>
    </row>
    <row r="251" spans="1:47" s="2" customFormat="1" ht="11.25">
      <c r="A251" s="35"/>
      <c r="B251" s="36"/>
      <c r="C251" s="37"/>
      <c r="D251" s="205" t="s">
        <v>140</v>
      </c>
      <c r="E251" s="37"/>
      <c r="F251" s="206" t="s">
        <v>314</v>
      </c>
      <c r="G251" s="37"/>
      <c r="H251" s="37"/>
      <c r="I251" s="207"/>
      <c r="J251" s="37"/>
      <c r="K251" s="37"/>
      <c r="L251" s="40"/>
      <c r="M251" s="208"/>
      <c r="N251" s="209"/>
      <c r="O251" s="72"/>
      <c r="P251" s="72"/>
      <c r="Q251" s="72"/>
      <c r="R251" s="72"/>
      <c r="S251" s="72"/>
      <c r="T251" s="73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T251" s="18" t="s">
        <v>140</v>
      </c>
      <c r="AU251" s="18" t="s">
        <v>87</v>
      </c>
    </row>
    <row r="252" spans="2:51" s="14" customFormat="1" ht="11.25">
      <c r="B252" s="222"/>
      <c r="C252" s="223"/>
      <c r="D252" s="205" t="s">
        <v>144</v>
      </c>
      <c r="E252" s="224" t="s">
        <v>1</v>
      </c>
      <c r="F252" s="225" t="s">
        <v>305</v>
      </c>
      <c r="G252" s="223"/>
      <c r="H252" s="224" t="s">
        <v>1</v>
      </c>
      <c r="I252" s="226"/>
      <c r="J252" s="223"/>
      <c r="K252" s="223"/>
      <c r="L252" s="227"/>
      <c r="M252" s="228"/>
      <c r="N252" s="229"/>
      <c r="O252" s="229"/>
      <c r="P252" s="229"/>
      <c r="Q252" s="229"/>
      <c r="R252" s="229"/>
      <c r="S252" s="229"/>
      <c r="T252" s="230"/>
      <c r="AT252" s="231" t="s">
        <v>144</v>
      </c>
      <c r="AU252" s="231" t="s">
        <v>87</v>
      </c>
      <c r="AV252" s="14" t="s">
        <v>21</v>
      </c>
      <c r="AW252" s="14" t="s">
        <v>35</v>
      </c>
      <c r="AX252" s="14" t="s">
        <v>79</v>
      </c>
      <c r="AY252" s="231" t="s">
        <v>130</v>
      </c>
    </row>
    <row r="253" spans="2:51" s="13" customFormat="1" ht="11.25">
      <c r="B253" s="211"/>
      <c r="C253" s="212"/>
      <c r="D253" s="205" t="s">
        <v>144</v>
      </c>
      <c r="E253" s="213" t="s">
        <v>1</v>
      </c>
      <c r="F253" s="214" t="s">
        <v>306</v>
      </c>
      <c r="G253" s="212"/>
      <c r="H253" s="215">
        <v>14</v>
      </c>
      <c r="I253" s="216"/>
      <c r="J253" s="212"/>
      <c r="K253" s="212"/>
      <c r="L253" s="217"/>
      <c r="M253" s="218"/>
      <c r="N253" s="219"/>
      <c r="O253" s="219"/>
      <c r="P253" s="219"/>
      <c r="Q253" s="219"/>
      <c r="R253" s="219"/>
      <c r="S253" s="219"/>
      <c r="T253" s="220"/>
      <c r="AT253" s="221" t="s">
        <v>144</v>
      </c>
      <c r="AU253" s="221" t="s">
        <v>87</v>
      </c>
      <c r="AV253" s="13" t="s">
        <v>87</v>
      </c>
      <c r="AW253" s="13" t="s">
        <v>35</v>
      </c>
      <c r="AX253" s="13" t="s">
        <v>79</v>
      </c>
      <c r="AY253" s="221" t="s">
        <v>130</v>
      </c>
    </row>
    <row r="254" spans="2:51" s="14" customFormat="1" ht="11.25">
      <c r="B254" s="222"/>
      <c r="C254" s="223"/>
      <c r="D254" s="205" t="s">
        <v>144</v>
      </c>
      <c r="E254" s="224" t="s">
        <v>1</v>
      </c>
      <c r="F254" s="225" t="s">
        <v>307</v>
      </c>
      <c r="G254" s="223"/>
      <c r="H254" s="224" t="s">
        <v>1</v>
      </c>
      <c r="I254" s="226"/>
      <c r="J254" s="223"/>
      <c r="K254" s="223"/>
      <c r="L254" s="227"/>
      <c r="M254" s="228"/>
      <c r="N254" s="229"/>
      <c r="O254" s="229"/>
      <c r="P254" s="229"/>
      <c r="Q254" s="229"/>
      <c r="R254" s="229"/>
      <c r="S254" s="229"/>
      <c r="T254" s="230"/>
      <c r="AT254" s="231" t="s">
        <v>144</v>
      </c>
      <c r="AU254" s="231" t="s">
        <v>87</v>
      </c>
      <c r="AV254" s="14" t="s">
        <v>21</v>
      </c>
      <c r="AW254" s="14" t="s">
        <v>35</v>
      </c>
      <c r="AX254" s="14" t="s">
        <v>79</v>
      </c>
      <c r="AY254" s="231" t="s">
        <v>130</v>
      </c>
    </row>
    <row r="255" spans="2:51" s="13" customFormat="1" ht="11.25">
      <c r="B255" s="211"/>
      <c r="C255" s="212"/>
      <c r="D255" s="205" t="s">
        <v>144</v>
      </c>
      <c r="E255" s="213" t="s">
        <v>1</v>
      </c>
      <c r="F255" s="214" t="s">
        <v>308</v>
      </c>
      <c r="G255" s="212"/>
      <c r="H255" s="215">
        <v>17.5</v>
      </c>
      <c r="I255" s="216"/>
      <c r="J255" s="212"/>
      <c r="K255" s="212"/>
      <c r="L255" s="217"/>
      <c r="M255" s="218"/>
      <c r="N255" s="219"/>
      <c r="O255" s="219"/>
      <c r="P255" s="219"/>
      <c r="Q255" s="219"/>
      <c r="R255" s="219"/>
      <c r="S255" s="219"/>
      <c r="T255" s="220"/>
      <c r="AT255" s="221" t="s">
        <v>144</v>
      </c>
      <c r="AU255" s="221" t="s">
        <v>87</v>
      </c>
      <c r="AV255" s="13" t="s">
        <v>87</v>
      </c>
      <c r="AW255" s="13" t="s">
        <v>35</v>
      </c>
      <c r="AX255" s="13" t="s">
        <v>79</v>
      </c>
      <c r="AY255" s="221" t="s">
        <v>130</v>
      </c>
    </row>
    <row r="256" spans="2:51" s="14" customFormat="1" ht="11.25">
      <c r="B256" s="222"/>
      <c r="C256" s="223"/>
      <c r="D256" s="205" t="s">
        <v>144</v>
      </c>
      <c r="E256" s="224" t="s">
        <v>1</v>
      </c>
      <c r="F256" s="225" t="s">
        <v>309</v>
      </c>
      <c r="G256" s="223"/>
      <c r="H256" s="224" t="s">
        <v>1</v>
      </c>
      <c r="I256" s="226"/>
      <c r="J256" s="223"/>
      <c r="K256" s="223"/>
      <c r="L256" s="227"/>
      <c r="M256" s="228"/>
      <c r="N256" s="229"/>
      <c r="O256" s="229"/>
      <c r="P256" s="229"/>
      <c r="Q256" s="229"/>
      <c r="R256" s="229"/>
      <c r="S256" s="229"/>
      <c r="T256" s="230"/>
      <c r="AT256" s="231" t="s">
        <v>144</v>
      </c>
      <c r="AU256" s="231" t="s">
        <v>87</v>
      </c>
      <c r="AV256" s="14" t="s">
        <v>21</v>
      </c>
      <c r="AW256" s="14" t="s">
        <v>35</v>
      </c>
      <c r="AX256" s="14" t="s">
        <v>79</v>
      </c>
      <c r="AY256" s="231" t="s">
        <v>130</v>
      </c>
    </row>
    <row r="257" spans="2:51" s="13" customFormat="1" ht="11.25">
      <c r="B257" s="211"/>
      <c r="C257" s="212"/>
      <c r="D257" s="205" t="s">
        <v>144</v>
      </c>
      <c r="E257" s="213" t="s">
        <v>1</v>
      </c>
      <c r="F257" s="214" t="s">
        <v>308</v>
      </c>
      <c r="G257" s="212"/>
      <c r="H257" s="215">
        <v>17.5</v>
      </c>
      <c r="I257" s="216"/>
      <c r="J257" s="212"/>
      <c r="K257" s="212"/>
      <c r="L257" s="217"/>
      <c r="M257" s="218"/>
      <c r="N257" s="219"/>
      <c r="O257" s="219"/>
      <c r="P257" s="219"/>
      <c r="Q257" s="219"/>
      <c r="R257" s="219"/>
      <c r="S257" s="219"/>
      <c r="T257" s="220"/>
      <c r="AT257" s="221" t="s">
        <v>144</v>
      </c>
      <c r="AU257" s="221" t="s">
        <v>87</v>
      </c>
      <c r="AV257" s="13" t="s">
        <v>87</v>
      </c>
      <c r="AW257" s="13" t="s">
        <v>35</v>
      </c>
      <c r="AX257" s="13" t="s">
        <v>79</v>
      </c>
      <c r="AY257" s="221" t="s">
        <v>130</v>
      </c>
    </row>
    <row r="258" spans="2:51" s="15" customFormat="1" ht="11.25">
      <c r="B258" s="232"/>
      <c r="C258" s="233"/>
      <c r="D258" s="205" t="s">
        <v>144</v>
      </c>
      <c r="E258" s="234" t="s">
        <v>1</v>
      </c>
      <c r="F258" s="235" t="s">
        <v>161</v>
      </c>
      <c r="G258" s="233"/>
      <c r="H258" s="236">
        <v>49</v>
      </c>
      <c r="I258" s="237"/>
      <c r="J258" s="233"/>
      <c r="K258" s="233"/>
      <c r="L258" s="238"/>
      <c r="M258" s="239"/>
      <c r="N258" s="240"/>
      <c r="O258" s="240"/>
      <c r="P258" s="240"/>
      <c r="Q258" s="240"/>
      <c r="R258" s="240"/>
      <c r="S258" s="240"/>
      <c r="T258" s="241"/>
      <c r="AT258" s="242" t="s">
        <v>144</v>
      </c>
      <c r="AU258" s="242" t="s">
        <v>87</v>
      </c>
      <c r="AV258" s="15" t="s">
        <v>138</v>
      </c>
      <c r="AW258" s="15" t="s">
        <v>35</v>
      </c>
      <c r="AX258" s="15" t="s">
        <v>21</v>
      </c>
      <c r="AY258" s="242" t="s">
        <v>130</v>
      </c>
    </row>
    <row r="259" spans="1:65" s="2" customFormat="1" ht="24.2" customHeight="1">
      <c r="A259" s="35"/>
      <c r="B259" s="36"/>
      <c r="C259" s="192" t="s">
        <v>315</v>
      </c>
      <c r="D259" s="192" t="s">
        <v>133</v>
      </c>
      <c r="E259" s="193" t="s">
        <v>316</v>
      </c>
      <c r="F259" s="194" t="s">
        <v>317</v>
      </c>
      <c r="G259" s="195" t="s">
        <v>318</v>
      </c>
      <c r="H259" s="254"/>
      <c r="I259" s="197"/>
      <c r="J259" s="198">
        <f>ROUND(I259*H259,2)</f>
        <v>0</v>
      </c>
      <c r="K259" s="194" t="s">
        <v>137</v>
      </c>
      <c r="L259" s="40"/>
      <c r="M259" s="199" t="s">
        <v>1</v>
      </c>
      <c r="N259" s="200" t="s">
        <v>44</v>
      </c>
      <c r="O259" s="72"/>
      <c r="P259" s="201">
        <f>O259*H259</f>
        <v>0</v>
      </c>
      <c r="Q259" s="201">
        <v>0</v>
      </c>
      <c r="R259" s="201">
        <f>Q259*H259</f>
        <v>0</v>
      </c>
      <c r="S259" s="201">
        <v>0</v>
      </c>
      <c r="T259" s="202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03" t="s">
        <v>233</v>
      </c>
      <c r="AT259" s="203" t="s">
        <v>133</v>
      </c>
      <c r="AU259" s="203" t="s">
        <v>87</v>
      </c>
      <c r="AY259" s="18" t="s">
        <v>130</v>
      </c>
      <c r="BE259" s="204">
        <f>IF(N259="základní",J259,0)</f>
        <v>0</v>
      </c>
      <c r="BF259" s="204">
        <f>IF(N259="snížená",J259,0)</f>
        <v>0</v>
      </c>
      <c r="BG259" s="204">
        <f>IF(N259="zákl. přenesená",J259,0)</f>
        <v>0</v>
      </c>
      <c r="BH259" s="204">
        <f>IF(N259="sníž. přenesená",J259,0)</f>
        <v>0</v>
      </c>
      <c r="BI259" s="204">
        <f>IF(N259="nulová",J259,0)</f>
        <v>0</v>
      </c>
      <c r="BJ259" s="18" t="s">
        <v>21</v>
      </c>
      <c r="BK259" s="204">
        <f>ROUND(I259*H259,2)</f>
        <v>0</v>
      </c>
      <c r="BL259" s="18" t="s">
        <v>233</v>
      </c>
      <c r="BM259" s="203" t="s">
        <v>319</v>
      </c>
    </row>
    <row r="260" spans="1:47" s="2" customFormat="1" ht="29.25">
      <c r="A260" s="35"/>
      <c r="B260" s="36"/>
      <c r="C260" s="37"/>
      <c r="D260" s="205" t="s">
        <v>140</v>
      </c>
      <c r="E260" s="37"/>
      <c r="F260" s="206" t="s">
        <v>320</v>
      </c>
      <c r="G260" s="37"/>
      <c r="H260" s="37"/>
      <c r="I260" s="207"/>
      <c r="J260" s="37"/>
      <c r="K260" s="37"/>
      <c r="L260" s="40"/>
      <c r="M260" s="208"/>
      <c r="N260" s="209"/>
      <c r="O260" s="72"/>
      <c r="P260" s="72"/>
      <c r="Q260" s="72"/>
      <c r="R260" s="72"/>
      <c r="S260" s="72"/>
      <c r="T260" s="73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T260" s="18" t="s">
        <v>140</v>
      </c>
      <c r="AU260" s="18" t="s">
        <v>87</v>
      </c>
    </row>
    <row r="261" spans="2:63" s="12" customFormat="1" ht="22.9" customHeight="1">
      <c r="B261" s="176"/>
      <c r="C261" s="177"/>
      <c r="D261" s="178" t="s">
        <v>78</v>
      </c>
      <c r="E261" s="190" t="s">
        <v>321</v>
      </c>
      <c r="F261" s="190" t="s">
        <v>322</v>
      </c>
      <c r="G261" s="177"/>
      <c r="H261" s="177"/>
      <c r="I261" s="180"/>
      <c r="J261" s="191">
        <f>BK261</f>
        <v>0</v>
      </c>
      <c r="K261" s="177"/>
      <c r="L261" s="182"/>
      <c r="M261" s="183"/>
      <c r="N261" s="184"/>
      <c r="O261" s="184"/>
      <c r="P261" s="185">
        <f>SUM(P262:P306)</f>
        <v>0</v>
      </c>
      <c r="Q261" s="184"/>
      <c r="R261" s="185">
        <f>SUM(R262:R306)</f>
        <v>1.07777147717</v>
      </c>
      <c r="S261" s="184"/>
      <c r="T261" s="186">
        <f>SUM(T262:T306)</f>
        <v>0</v>
      </c>
      <c r="AR261" s="187" t="s">
        <v>87</v>
      </c>
      <c r="AT261" s="188" t="s">
        <v>78</v>
      </c>
      <c r="AU261" s="188" t="s">
        <v>21</v>
      </c>
      <c r="AY261" s="187" t="s">
        <v>130</v>
      </c>
      <c r="BK261" s="189">
        <f>SUM(BK262:BK306)</f>
        <v>0</v>
      </c>
    </row>
    <row r="262" spans="1:65" s="2" customFormat="1" ht="24.2" customHeight="1">
      <c r="A262" s="35"/>
      <c r="B262" s="36"/>
      <c r="C262" s="192" t="s">
        <v>323</v>
      </c>
      <c r="D262" s="192" t="s">
        <v>133</v>
      </c>
      <c r="E262" s="193" t="s">
        <v>324</v>
      </c>
      <c r="F262" s="194" t="s">
        <v>325</v>
      </c>
      <c r="G262" s="195" t="s">
        <v>136</v>
      </c>
      <c r="H262" s="196">
        <v>471.685</v>
      </c>
      <c r="I262" s="197"/>
      <c r="J262" s="198">
        <f>ROUND(I262*H262,2)</f>
        <v>0</v>
      </c>
      <c r="K262" s="194" t="s">
        <v>137</v>
      </c>
      <c r="L262" s="40"/>
      <c r="M262" s="199" t="s">
        <v>1</v>
      </c>
      <c r="N262" s="200" t="s">
        <v>44</v>
      </c>
      <c r="O262" s="72"/>
      <c r="P262" s="201">
        <f>O262*H262</f>
        <v>0</v>
      </c>
      <c r="Q262" s="201">
        <v>0.00014</v>
      </c>
      <c r="R262" s="201">
        <f>Q262*H262</f>
        <v>0.0660359</v>
      </c>
      <c r="S262" s="201">
        <v>0</v>
      </c>
      <c r="T262" s="202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03" t="s">
        <v>233</v>
      </c>
      <c r="AT262" s="203" t="s">
        <v>133</v>
      </c>
      <c r="AU262" s="203" t="s">
        <v>87</v>
      </c>
      <c r="AY262" s="18" t="s">
        <v>130</v>
      </c>
      <c r="BE262" s="204">
        <f>IF(N262="základní",J262,0)</f>
        <v>0</v>
      </c>
      <c r="BF262" s="204">
        <f>IF(N262="snížená",J262,0)</f>
        <v>0</v>
      </c>
      <c r="BG262" s="204">
        <f>IF(N262="zákl. přenesená",J262,0)</f>
        <v>0</v>
      </c>
      <c r="BH262" s="204">
        <f>IF(N262="sníž. přenesená",J262,0)</f>
        <v>0</v>
      </c>
      <c r="BI262" s="204">
        <f>IF(N262="nulová",J262,0)</f>
        <v>0</v>
      </c>
      <c r="BJ262" s="18" t="s">
        <v>21</v>
      </c>
      <c r="BK262" s="204">
        <f>ROUND(I262*H262,2)</f>
        <v>0</v>
      </c>
      <c r="BL262" s="18" t="s">
        <v>233</v>
      </c>
      <c r="BM262" s="203" t="s">
        <v>326</v>
      </c>
    </row>
    <row r="263" spans="1:47" s="2" customFormat="1" ht="19.5">
      <c r="A263" s="35"/>
      <c r="B263" s="36"/>
      <c r="C263" s="37"/>
      <c r="D263" s="205" t="s">
        <v>140</v>
      </c>
      <c r="E263" s="37"/>
      <c r="F263" s="206" t="s">
        <v>327</v>
      </c>
      <c r="G263" s="37"/>
      <c r="H263" s="37"/>
      <c r="I263" s="207"/>
      <c r="J263" s="37"/>
      <c r="K263" s="37"/>
      <c r="L263" s="40"/>
      <c r="M263" s="208"/>
      <c r="N263" s="209"/>
      <c r="O263" s="72"/>
      <c r="P263" s="72"/>
      <c r="Q263" s="72"/>
      <c r="R263" s="72"/>
      <c r="S263" s="72"/>
      <c r="T263" s="73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8" t="s">
        <v>140</v>
      </c>
      <c r="AU263" s="18" t="s">
        <v>87</v>
      </c>
    </row>
    <row r="264" spans="2:51" s="14" customFormat="1" ht="11.25">
      <c r="B264" s="222"/>
      <c r="C264" s="223"/>
      <c r="D264" s="205" t="s">
        <v>144</v>
      </c>
      <c r="E264" s="224" t="s">
        <v>1</v>
      </c>
      <c r="F264" s="225" t="s">
        <v>168</v>
      </c>
      <c r="G264" s="223"/>
      <c r="H264" s="224" t="s">
        <v>1</v>
      </c>
      <c r="I264" s="226"/>
      <c r="J264" s="223"/>
      <c r="K264" s="223"/>
      <c r="L264" s="227"/>
      <c r="M264" s="228"/>
      <c r="N264" s="229"/>
      <c r="O264" s="229"/>
      <c r="P264" s="229"/>
      <c r="Q264" s="229"/>
      <c r="R264" s="229"/>
      <c r="S264" s="229"/>
      <c r="T264" s="230"/>
      <c r="AT264" s="231" t="s">
        <v>144</v>
      </c>
      <c r="AU264" s="231" t="s">
        <v>87</v>
      </c>
      <c r="AV264" s="14" t="s">
        <v>21</v>
      </c>
      <c r="AW264" s="14" t="s">
        <v>35</v>
      </c>
      <c r="AX264" s="14" t="s">
        <v>79</v>
      </c>
      <c r="AY264" s="231" t="s">
        <v>130</v>
      </c>
    </row>
    <row r="265" spans="2:51" s="13" customFormat="1" ht="11.25">
      <c r="B265" s="211"/>
      <c r="C265" s="212"/>
      <c r="D265" s="205" t="s">
        <v>144</v>
      </c>
      <c r="E265" s="213" t="s">
        <v>1</v>
      </c>
      <c r="F265" s="214" t="s">
        <v>169</v>
      </c>
      <c r="G265" s="212"/>
      <c r="H265" s="215">
        <v>232</v>
      </c>
      <c r="I265" s="216"/>
      <c r="J265" s="212"/>
      <c r="K265" s="212"/>
      <c r="L265" s="217"/>
      <c r="M265" s="218"/>
      <c r="N265" s="219"/>
      <c r="O265" s="219"/>
      <c r="P265" s="219"/>
      <c r="Q265" s="219"/>
      <c r="R265" s="219"/>
      <c r="S265" s="219"/>
      <c r="T265" s="220"/>
      <c r="AT265" s="221" t="s">
        <v>144</v>
      </c>
      <c r="AU265" s="221" t="s">
        <v>87</v>
      </c>
      <c r="AV265" s="13" t="s">
        <v>87</v>
      </c>
      <c r="AW265" s="13" t="s">
        <v>35</v>
      </c>
      <c r="AX265" s="13" t="s">
        <v>79</v>
      </c>
      <c r="AY265" s="221" t="s">
        <v>130</v>
      </c>
    </row>
    <row r="266" spans="2:51" s="13" customFormat="1" ht="11.25">
      <c r="B266" s="211"/>
      <c r="C266" s="212"/>
      <c r="D266" s="205" t="s">
        <v>144</v>
      </c>
      <c r="E266" s="213" t="s">
        <v>1</v>
      </c>
      <c r="F266" s="214" t="s">
        <v>170</v>
      </c>
      <c r="G266" s="212"/>
      <c r="H266" s="215">
        <v>213.885</v>
      </c>
      <c r="I266" s="216"/>
      <c r="J266" s="212"/>
      <c r="K266" s="212"/>
      <c r="L266" s="217"/>
      <c r="M266" s="218"/>
      <c r="N266" s="219"/>
      <c r="O266" s="219"/>
      <c r="P266" s="219"/>
      <c r="Q266" s="219"/>
      <c r="R266" s="219"/>
      <c r="S266" s="219"/>
      <c r="T266" s="220"/>
      <c r="AT266" s="221" t="s">
        <v>144</v>
      </c>
      <c r="AU266" s="221" t="s">
        <v>87</v>
      </c>
      <c r="AV266" s="13" t="s">
        <v>87</v>
      </c>
      <c r="AW266" s="13" t="s">
        <v>35</v>
      </c>
      <c r="AX266" s="13" t="s">
        <v>79</v>
      </c>
      <c r="AY266" s="221" t="s">
        <v>130</v>
      </c>
    </row>
    <row r="267" spans="2:51" s="16" customFormat="1" ht="11.25">
      <c r="B267" s="243"/>
      <c r="C267" s="244"/>
      <c r="D267" s="205" t="s">
        <v>144</v>
      </c>
      <c r="E267" s="245" t="s">
        <v>1</v>
      </c>
      <c r="F267" s="246" t="s">
        <v>167</v>
      </c>
      <c r="G267" s="244"/>
      <c r="H267" s="247">
        <v>445.885</v>
      </c>
      <c r="I267" s="248"/>
      <c r="J267" s="244"/>
      <c r="K267" s="244"/>
      <c r="L267" s="249"/>
      <c r="M267" s="250"/>
      <c r="N267" s="251"/>
      <c r="O267" s="251"/>
      <c r="P267" s="251"/>
      <c r="Q267" s="251"/>
      <c r="R267" s="251"/>
      <c r="S267" s="251"/>
      <c r="T267" s="252"/>
      <c r="AT267" s="253" t="s">
        <v>144</v>
      </c>
      <c r="AU267" s="253" t="s">
        <v>87</v>
      </c>
      <c r="AV267" s="16" t="s">
        <v>152</v>
      </c>
      <c r="AW267" s="16" t="s">
        <v>35</v>
      </c>
      <c r="AX267" s="16" t="s">
        <v>79</v>
      </c>
      <c r="AY267" s="253" t="s">
        <v>130</v>
      </c>
    </row>
    <row r="268" spans="2:51" s="14" customFormat="1" ht="11.25">
      <c r="B268" s="222"/>
      <c r="C268" s="223"/>
      <c r="D268" s="205" t="s">
        <v>144</v>
      </c>
      <c r="E268" s="224" t="s">
        <v>1</v>
      </c>
      <c r="F268" s="225" t="s">
        <v>171</v>
      </c>
      <c r="G268" s="223"/>
      <c r="H268" s="224" t="s">
        <v>1</v>
      </c>
      <c r="I268" s="226"/>
      <c r="J268" s="223"/>
      <c r="K268" s="223"/>
      <c r="L268" s="227"/>
      <c r="M268" s="228"/>
      <c r="N268" s="229"/>
      <c r="O268" s="229"/>
      <c r="P268" s="229"/>
      <c r="Q268" s="229"/>
      <c r="R268" s="229"/>
      <c r="S268" s="229"/>
      <c r="T268" s="230"/>
      <c r="AT268" s="231" t="s">
        <v>144</v>
      </c>
      <c r="AU268" s="231" t="s">
        <v>87</v>
      </c>
      <c r="AV268" s="14" t="s">
        <v>21</v>
      </c>
      <c r="AW268" s="14" t="s">
        <v>35</v>
      </c>
      <c r="AX268" s="14" t="s">
        <v>79</v>
      </c>
      <c r="AY268" s="231" t="s">
        <v>130</v>
      </c>
    </row>
    <row r="269" spans="2:51" s="13" customFormat="1" ht="11.25">
      <c r="B269" s="211"/>
      <c r="C269" s="212"/>
      <c r="D269" s="205" t="s">
        <v>144</v>
      </c>
      <c r="E269" s="213" t="s">
        <v>1</v>
      </c>
      <c r="F269" s="214" t="s">
        <v>151</v>
      </c>
      <c r="G269" s="212"/>
      <c r="H269" s="215">
        <v>25.8</v>
      </c>
      <c r="I269" s="216"/>
      <c r="J269" s="212"/>
      <c r="K269" s="212"/>
      <c r="L269" s="217"/>
      <c r="M269" s="218"/>
      <c r="N269" s="219"/>
      <c r="O269" s="219"/>
      <c r="P269" s="219"/>
      <c r="Q269" s="219"/>
      <c r="R269" s="219"/>
      <c r="S269" s="219"/>
      <c r="T269" s="220"/>
      <c r="AT269" s="221" t="s">
        <v>144</v>
      </c>
      <c r="AU269" s="221" t="s">
        <v>87</v>
      </c>
      <c r="AV269" s="13" t="s">
        <v>87</v>
      </c>
      <c r="AW269" s="13" t="s">
        <v>35</v>
      </c>
      <c r="AX269" s="13" t="s">
        <v>79</v>
      </c>
      <c r="AY269" s="221" t="s">
        <v>130</v>
      </c>
    </row>
    <row r="270" spans="2:51" s="16" customFormat="1" ht="11.25">
      <c r="B270" s="243"/>
      <c r="C270" s="244"/>
      <c r="D270" s="205" t="s">
        <v>144</v>
      </c>
      <c r="E270" s="245" t="s">
        <v>1</v>
      </c>
      <c r="F270" s="246" t="s">
        <v>167</v>
      </c>
      <c r="G270" s="244"/>
      <c r="H270" s="247">
        <v>25.8</v>
      </c>
      <c r="I270" s="248"/>
      <c r="J270" s="244"/>
      <c r="K270" s="244"/>
      <c r="L270" s="249"/>
      <c r="M270" s="250"/>
      <c r="N270" s="251"/>
      <c r="O270" s="251"/>
      <c r="P270" s="251"/>
      <c r="Q270" s="251"/>
      <c r="R270" s="251"/>
      <c r="S270" s="251"/>
      <c r="T270" s="252"/>
      <c r="AT270" s="253" t="s">
        <v>144</v>
      </c>
      <c r="AU270" s="253" t="s">
        <v>87</v>
      </c>
      <c r="AV270" s="16" t="s">
        <v>152</v>
      </c>
      <c r="AW270" s="16" t="s">
        <v>35</v>
      </c>
      <c r="AX270" s="16" t="s">
        <v>79</v>
      </c>
      <c r="AY270" s="253" t="s">
        <v>130</v>
      </c>
    </row>
    <row r="271" spans="2:51" s="15" customFormat="1" ht="11.25">
      <c r="B271" s="232"/>
      <c r="C271" s="233"/>
      <c r="D271" s="205" t="s">
        <v>144</v>
      </c>
      <c r="E271" s="234" t="s">
        <v>1</v>
      </c>
      <c r="F271" s="235" t="s">
        <v>161</v>
      </c>
      <c r="G271" s="233"/>
      <c r="H271" s="236">
        <v>471.685</v>
      </c>
      <c r="I271" s="237"/>
      <c r="J271" s="233"/>
      <c r="K271" s="233"/>
      <c r="L271" s="238"/>
      <c r="M271" s="239"/>
      <c r="N271" s="240"/>
      <c r="O271" s="240"/>
      <c r="P271" s="240"/>
      <c r="Q271" s="240"/>
      <c r="R271" s="240"/>
      <c r="S271" s="240"/>
      <c r="T271" s="241"/>
      <c r="AT271" s="242" t="s">
        <v>144</v>
      </c>
      <c r="AU271" s="242" t="s">
        <v>87</v>
      </c>
      <c r="AV271" s="15" t="s">
        <v>138</v>
      </c>
      <c r="AW271" s="15" t="s">
        <v>35</v>
      </c>
      <c r="AX271" s="15" t="s">
        <v>21</v>
      </c>
      <c r="AY271" s="242" t="s">
        <v>130</v>
      </c>
    </row>
    <row r="272" spans="1:65" s="2" customFormat="1" ht="14.45" customHeight="1">
      <c r="A272" s="35"/>
      <c r="B272" s="36"/>
      <c r="C272" s="192" t="s">
        <v>328</v>
      </c>
      <c r="D272" s="192" t="s">
        <v>133</v>
      </c>
      <c r="E272" s="193" t="s">
        <v>329</v>
      </c>
      <c r="F272" s="194" t="s">
        <v>330</v>
      </c>
      <c r="G272" s="195" t="s">
        <v>136</v>
      </c>
      <c r="H272" s="196">
        <v>528.656</v>
      </c>
      <c r="I272" s="197"/>
      <c r="J272" s="198">
        <f>ROUND(I272*H272,2)</f>
        <v>0</v>
      </c>
      <c r="K272" s="194" t="s">
        <v>137</v>
      </c>
      <c r="L272" s="40"/>
      <c r="M272" s="199" t="s">
        <v>1</v>
      </c>
      <c r="N272" s="200" t="s">
        <v>44</v>
      </c>
      <c r="O272" s="72"/>
      <c r="P272" s="201">
        <f>O272*H272</f>
        <v>0</v>
      </c>
      <c r="Q272" s="201">
        <v>0.0001995</v>
      </c>
      <c r="R272" s="201">
        <f>Q272*H272</f>
        <v>0.10546687199999999</v>
      </c>
      <c r="S272" s="201">
        <v>0</v>
      </c>
      <c r="T272" s="202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3" t="s">
        <v>233</v>
      </c>
      <c r="AT272" s="203" t="s">
        <v>133</v>
      </c>
      <c r="AU272" s="203" t="s">
        <v>87</v>
      </c>
      <c r="AY272" s="18" t="s">
        <v>130</v>
      </c>
      <c r="BE272" s="204">
        <f>IF(N272="základní",J272,0)</f>
        <v>0</v>
      </c>
      <c r="BF272" s="204">
        <f>IF(N272="snížená",J272,0)</f>
        <v>0</v>
      </c>
      <c r="BG272" s="204">
        <f>IF(N272="zákl. přenesená",J272,0)</f>
        <v>0</v>
      </c>
      <c r="BH272" s="204">
        <f>IF(N272="sníž. přenesená",J272,0)</f>
        <v>0</v>
      </c>
      <c r="BI272" s="204">
        <f>IF(N272="nulová",J272,0)</f>
        <v>0</v>
      </c>
      <c r="BJ272" s="18" t="s">
        <v>21</v>
      </c>
      <c r="BK272" s="204">
        <f>ROUND(I272*H272,2)</f>
        <v>0</v>
      </c>
      <c r="BL272" s="18" t="s">
        <v>233</v>
      </c>
      <c r="BM272" s="203" t="s">
        <v>331</v>
      </c>
    </row>
    <row r="273" spans="1:47" s="2" customFormat="1" ht="19.5">
      <c r="A273" s="35"/>
      <c r="B273" s="36"/>
      <c r="C273" s="37"/>
      <c r="D273" s="205" t="s">
        <v>140</v>
      </c>
      <c r="E273" s="37"/>
      <c r="F273" s="206" t="s">
        <v>332</v>
      </c>
      <c r="G273" s="37"/>
      <c r="H273" s="37"/>
      <c r="I273" s="207"/>
      <c r="J273" s="37"/>
      <c r="K273" s="37"/>
      <c r="L273" s="40"/>
      <c r="M273" s="208"/>
      <c r="N273" s="209"/>
      <c r="O273" s="72"/>
      <c r="P273" s="72"/>
      <c r="Q273" s="72"/>
      <c r="R273" s="72"/>
      <c r="S273" s="72"/>
      <c r="T273" s="73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T273" s="18" t="s">
        <v>140</v>
      </c>
      <c r="AU273" s="18" t="s">
        <v>87</v>
      </c>
    </row>
    <row r="274" spans="2:51" s="14" customFormat="1" ht="11.25">
      <c r="B274" s="222"/>
      <c r="C274" s="223"/>
      <c r="D274" s="205" t="s">
        <v>144</v>
      </c>
      <c r="E274" s="224" t="s">
        <v>1</v>
      </c>
      <c r="F274" s="225" t="s">
        <v>165</v>
      </c>
      <c r="G274" s="223"/>
      <c r="H274" s="224" t="s">
        <v>1</v>
      </c>
      <c r="I274" s="226"/>
      <c r="J274" s="223"/>
      <c r="K274" s="223"/>
      <c r="L274" s="227"/>
      <c r="M274" s="228"/>
      <c r="N274" s="229"/>
      <c r="O274" s="229"/>
      <c r="P274" s="229"/>
      <c r="Q274" s="229"/>
      <c r="R274" s="229"/>
      <c r="S274" s="229"/>
      <c r="T274" s="230"/>
      <c r="AT274" s="231" t="s">
        <v>144</v>
      </c>
      <c r="AU274" s="231" t="s">
        <v>87</v>
      </c>
      <c r="AV274" s="14" t="s">
        <v>21</v>
      </c>
      <c r="AW274" s="14" t="s">
        <v>35</v>
      </c>
      <c r="AX274" s="14" t="s">
        <v>79</v>
      </c>
      <c r="AY274" s="231" t="s">
        <v>130</v>
      </c>
    </row>
    <row r="275" spans="2:51" s="13" customFormat="1" ht="11.25">
      <c r="B275" s="211"/>
      <c r="C275" s="212"/>
      <c r="D275" s="205" t="s">
        <v>144</v>
      </c>
      <c r="E275" s="213" t="s">
        <v>1</v>
      </c>
      <c r="F275" s="214" t="s">
        <v>166</v>
      </c>
      <c r="G275" s="212"/>
      <c r="H275" s="215">
        <v>528.656</v>
      </c>
      <c r="I275" s="216"/>
      <c r="J275" s="212"/>
      <c r="K275" s="212"/>
      <c r="L275" s="217"/>
      <c r="M275" s="218"/>
      <c r="N275" s="219"/>
      <c r="O275" s="219"/>
      <c r="P275" s="219"/>
      <c r="Q275" s="219"/>
      <c r="R275" s="219"/>
      <c r="S275" s="219"/>
      <c r="T275" s="220"/>
      <c r="AT275" s="221" t="s">
        <v>144</v>
      </c>
      <c r="AU275" s="221" t="s">
        <v>87</v>
      </c>
      <c r="AV275" s="13" t="s">
        <v>87</v>
      </c>
      <c r="AW275" s="13" t="s">
        <v>35</v>
      </c>
      <c r="AX275" s="13" t="s">
        <v>79</v>
      </c>
      <c r="AY275" s="221" t="s">
        <v>130</v>
      </c>
    </row>
    <row r="276" spans="2:51" s="15" customFormat="1" ht="11.25">
      <c r="B276" s="232"/>
      <c r="C276" s="233"/>
      <c r="D276" s="205" t="s">
        <v>144</v>
      </c>
      <c r="E276" s="234" t="s">
        <v>1</v>
      </c>
      <c r="F276" s="235" t="s">
        <v>161</v>
      </c>
      <c r="G276" s="233"/>
      <c r="H276" s="236">
        <v>528.656</v>
      </c>
      <c r="I276" s="237"/>
      <c r="J276" s="233"/>
      <c r="K276" s="233"/>
      <c r="L276" s="238"/>
      <c r="M276" s="239"/>
      <c r="N276" s="240"/>
      <c r="O276" s="240"/>
      <c r="P276" s="240"/>
      <c r="Q276" s="240"/>
      <c r="R276" s="240"/>
      <c r="S276" s="240"/>
      <c r="T276" s="241"/>
      <c r="AT276" s="242" t="s">
        <v>144</v>
      </c>
      <c r="AU276" s="242" t="s">
        <v>87</v>
      </c>
      <c r="AV276" s="15" t="s">
        <v>138</v>
      </c>
      <c r="AW276" s="15" t="s">
        <v>35</v>
      </c>
      <c r="AX276" s="15" t="s">
        <v>21</v>
      </c>
      <c r="AY276" s="242" t="s">
        <v>130</v>
      </c>
    </row>
    <row r="277" spans="1:65" s="2" customFormat="1" ht="24.2" customHeight="1">
      <c r="A277" s="35"/>
      <c r="B277" s="36"/>
      <c r="C277" s="192" t="s">
        <v>333</v>
      </c>
      <c r="D277" s="192" t="s">
        <v>133</v>
      </c>
      <c r="E277" s="193" t="s">
        <v>334</v>
      </c>
      <c r="F277" s="194" t="s">
        <v>335</v>
      </c>
      <c r="G277" s="195" t="s">
        <v>136</v>
      </c>
      <c r="H277" s="196">
        <v>471.685</v>
      </c>
      <c r="I277" s="197"/>
      <c r="J277" s="198">
        <f>ROUND(I277*H277,2)</f>
        <v>0</v>
      </c>
      <c r="K277" s="194" t="s">
        <v>137</v>
      </c>
      <c r="L277" s="40"/>
      <c r="M277" s="199" t="s">
        <v>1</v>
      </c>
      <c r="N277" s="200" t="s">
        <v>44</v>
      </c>
      <c r="O277" s="72"/>
      <c r="P277" s="201">
        <f>O277*H277</f>
        <v>0</v>
      </c>
      <c r="Q277" s="201">
        <v>0.0007248</v>
      </c>
      <c r="R277" s="201">
        <f>Q277*H277</f>
        <v>0.341877288</v>
      </c>
      <c r="S277" s="201">
        <v>0</v>
      </c>
      <c r="T277" s="202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03" t="s">
        <v>233</v>
      </c>
      <c r="AT277" s="203" t="s">
        <v>133</v>
      </c>
      <c r="AU277" s="203" t="s">
        <v>87</v>
      </c>
      <c r="AY277" s="18" t="s">
        <v>130</v>
      </c>
      <c r="BE277" s="204">
        <f>IF(N277="základní",J277,0)</f>
        <v>0</v>
      </c>
      <c r="BF277" s="204">
        <f>IF(N277="snížená",J277,0)</f>
        <v>0</v>
      </c>
      <c r="BG277" s="204">
        <f>IF(N277="zákl. přenesená",J277,0)</f>
        <v>0</v>
      </c>
      <c r="BH277" s="204">
        <f>IF(N277="sníž. přenesená",J277,0)</f>
        <v>0</v>
      </c>
      <c r="BI277" s="204">
        <f>IF(N277="nulová",J277,0)</f>
        <v>0</v>
      </c>
      <c r="BJ277" s="18" t="s">
        <v>21</v>
      </c>
      <c r="BK277" s="204">
        <f>ROUND(I277*H277,2)</f>
        <v>0</v>
      </c>
      <c r="BL277" s="18" t="s">
        <v>233</v>
      </c>
      <c r="BM277" s="203" t="s">
        <v>336</v>
      </c>
    </row>
    <row r="278" spans="1:47" s="2" customFormat="1" ht="29.25">
      <c r="A278" s="35"/>
      <c r="B278" s="36"/>
      <c r="C278" s="37"/>
      <c r="D278" s="205" t="s">
        <v>140</v>
      </c>
      <c r="E278" s="37"/>
      <c r="F278" s="206" t="s">
        <v>337</v>
      </c>
      <c r="G278" s="37"/>
      <c r="H278" s="37"/>
      <c r="I278" s="207"/>
      <c r="J278" s="37"/>
      <c r="K278" s="37"/>
      <c r="L278" s="40"/>
      <c r="M278" s="208"/>
      <c r="N278" s="209"/>
      <c r="O278" s="72"/>
      <c r="P278" s="72"/>
      <c r="Q278" s="72"/>
      <c r="R278" s="72"/>
      <c r="S278" s="72"/>
      <c r="T278" s="73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8" t="s">
        <v>140</v>
      </c>
      <c r="AU278" s="18" t="s">
        <v>87</v>
      </c>
    </row>
    <row r="279" spans="1:47" s="2" customFormat="1" ht="29.25">
      <c r="A279" s="35"/>
      <c r="B279" s="36"/>
      <c r="C279" s="37"/>
      <c r="D279" s="205" t="s">
        <v>142</v>
      </c>
      <c r="E279" s="37"/>
      <c r="F279" s="210" t="s">
        <v>338</v>
      </c>
      <c r="G279" s="37"/>
      <c r="H279" s="37"/>
      <c r="I279" s="207"/>
      <c r="J279" s="37"/>
      <c r="K279" s="37"/>
      <c r="L279" s="40"/>
      <c r="M279" s="208"/>
      <c r="N279" s="209"/>
      <c r="O279" s="72"/>
      <c r="P279" s="72"/>
      <c r="Q279" s="72"/>
      <c r="R279" s="72"/>
      <c r="S279" s="72"/>
      <c r="T279" s="73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T279" s="18" t="s">
        <v>142</v>
      </c>
      <c r="AU279" s="18" t="s">
        <v>87</v>
      </c>
    </row>
    <row r="280" spans="2:51" s="14" customFormat="1" ht="11.25">
      <c r="B280" s="222"/>
      <c r="C280" s="223"/>
      <c r="D280" s="205" t="s">
        <v>144</v>
      </c>
      <c r="E280" s="224" t="s">
        <v>1</v>
      </c>
      <c r="F280" s="225" t="s">
        <v>168</v>
      </c>
      <c r="G280" s="223"/>
      <c r="H280" s="224" t="s">
        <v>1</v>
      </c>
      <c r="I280" s="226"/>
      <c r="J280" s="223"/>
      <c r="K280" s="223"/>
      <c r="L280" s="227"/>
      <c r="M280" s="228"/>
      <c r="N280" s="229"/>
      <c r="O280" s="229"/>
      <c r="P280" s="229"/>
      <c r="Q280" s="229"/>
      <c r="R280" s="229"/>
      <c r="S280" s="229"/>
      <c r="T280" s="230"/>
      <c r="AT280" s="231" t="s">
        <v>144</v>
      </c>
      <c r="AU280" s="231" t="s">
        <v>87</v>
      </c>
      <c r="AV280" s="14" t="s">
        <v>21</v>
      </c>
      <c r="AW280" s="14" t="s">
        <v>35</v>
      </c>
      <c r="AX280" s="14" t="s">
        <v>79</v>
      </c>
      <c r="AY280" s="231" t="s">
        <v>130</v>
      </c>
    </row>
    <row r="281" spans="2:51" s="13" customFormat="1" ht="11.25">
      <c r="B281" s="211"/>
      <c r="C281" s="212"/>
      <c r="D281" s="205" t="s">
        <v>144</v>
      </c>
      <c r="E281" s="213" t="s">
        <v>1</v>
      </c>
      <c r="F281" s="214" t="s">
        <v>169</v>
      </c>
      <c r="G281" s="212"/>
      <c r="H281" s="215">
        <v>232</v>
      </c>
      <c r="I281" s="216"/>
      <c r="J281" s="212"/>
      <c r="K281" s="212"/>
      <c r="L281" s="217"/>
      <c r="M281" s="218"/>
      <c r="N281" s="219"/>
      <c r="O281" s="219"/>
      <c r="P281" s="219"/>
      <c r="Q281" s="219"/>
      <c r="R281" s="219"/>
      <c r="S281" s="219"/>
      <c r="T281" s="220"/>
      <c r="AT281" s="221" t="s">
        <v>144</v>
      </c>
      <c r="AU281" s="221" t="s">
        <v>87</v>
      </c>
      <c r="AV281" s="13" t="s">
        <v>87</v>
      </c>
      <c r="AW281" s="13" t="s">
        <v>35</v>
      </c>
      <c r="AX281" s="13" t="s">
        <v>79</v>
      </c>
      <c r="AY281" s="221" t="s">
        <v>130</v>
      </c>
    </row>
    <row r="282" spans="2:51" s="13" customFormat="1" ht="11.25">
      <c r="B282" s="211"/>
      <c r="C282" s="212"/>
      <c r="D282" s="205" t="s">
        <v>144</v>
      </c>
      <c r="E282" s="213" t="s">
        <v>1</v>
      </c>
      <c r="F282" s="214" t="s">
        <v>170</v>
      </c>
      <c r="G282" s="212"/>
      <c r="H282" s="215">
        <v>213.885</v>
      </c>
      <c r="I282" s="216"/>
      <c r="J282" s="212"/>
      <c r="K282" s="212"/>
      <c r="L282" s="217"/>
      <c r="M282" s="218"/>
      <c r="N282" s="219"/>
      <c r="O282" s="219"/>
      <c r="P282" s="219"/>
      <c r="Q282" s="219"/>
      <c r="R282" s="219"/>
      <c r="S282" s="219"/>
      <c r="T282" s="220"/>
      <c r="AT282" s="221" t="s">
        <v>144</v>
      </c>
      <c r="AU282" s="221" t="s">
        <v>87</v>
      </c>
      <c r="AV282" s="13" t="s">
        <v>87</v>
      </c>
      <c r="AW282" s="13" t="s">
        <v>35</v>
      </c>
      <c r="AX282" s="13" t="s">
        <v>79</v>
      </c>
      <c r="AY282" s="221" t="s">
        <v>130</v>
      </c>
    </row>
    <row r="283" spans="2:51" s="16" customFormat="1" ht="11.25">
      <c r="B283" s="243"/>
      <c r="C283" s="244"/>
      <c r="D283" s="205" t="s">
        <v>144</v>
      </c>
      <c r="E283" s="245" t="s">
        <v>1</v>
      </c>
      <c r="F283" s="246" t="s">
        <v>167</v>
      </c>
      <c r="G283" s="244"/>
      <c r="H283" s="247">
        <v>445.885</v>
      </c>
      <c r="I283" s="248"/>
      <c r="J283" s="244"/>
      <c r="K283" s="244"/>
      <c r="L283" s="249"/>
      <c r="M283" s="250"/>
      <c r="N283" s="251"/>
      <c r="O283" s="251"/>
      <c r="P283" s="251"/>
      <c r="Q283" s="251"/>
      <c r="R283" s="251"/>
      <c r="S283" s="251"/>
      <c r="T283" s="252"/>
      <c r="AT283" s="253" t="s">
        <v>144</v>
      </c>
      <c r="AU283" s="253" t="s">
        <v>87</v>
      </c>
      <c r="AV283" s="16" t="s">
        <v>152</v>
      </c>
      <c r="AW283" s="16" t="s">
        <v>35</v>
      </c>
      <c r="AX283" s="16" t="s">
        <v>79</v>
      </c>
      <c r="AY283" s="253" t="s">
        <v>130</v>
      </c>
    </row>
    <row r="284" spans="2:51" s="14" customFormat="1" ht="11.25">
      <c r="B284" s="222"/>
      <c r="C284" s="223"/>
      <c r="D284" s="205" t="s">
        <v>144</v>
      </c>
      <c r="E284" s="224" t="s">
        <v>1</v>
      </c>
      <c r="F284" s="225" t="s">
        <v>171</v>
      </c>
      <c r="G284" s="223"/>
      <c r="H284" s="224" t="s">
        <v>1</v>
      </c>
      <c r="I284" s="226"/>
      <c r="J284" s="223"/>
      <c r="K284" s="223"/>
      <c r="L284" s="227"/>
      <c r="M284" s="228"/>
      <c r="N284" s="229"/>
      <c r="O284" s="229"/>
      <c r="P284" s="229"/>
      <c r="Q284" s="229"/>
      <c r="R284" s="229"/>
      <c r="S284" s="229"/>
      <c r="T284" s="230"/>
      <c r="AT284" s="231" t="s">
        <v>144</v>
      </c>
      <c r="AU284" s="231" t="s">
        <v>87</v>
      </c>
      <c r="AV284" s="14" t="s">
        <v>21</v>
      </c>
      <c r="AW284" s="14" t="s">
        <v>35</v>
      </c>
      <c r="AX284" s="14" t="s">
        <v>79</v>
      </c>
      <c r="AY284" s="231" t="s">
        <v>130</v>
      </c>
    </row>
    <row r="285" spans="2:51" s="13" customFormat="1" ht="11.25">
      <c r="B285" s="211"/>
      <c r="C285" s="212"/>
      <c r="D285" s="205" t="s">
        <v>144</v>
      </c>
      <c r="E285" s="213" t="s">
        <v>1</v>
      </c>
      <c r="F285" s="214" t="s">
        <v>151</v>
      </c>
      <c r="G285" s="212"/>
      <c r="H285" s="215">
        <v>25.8</v>
      </c>
      <c r="I285" s="216"/>
      <c r="J285" s="212"/>
      <c r="K285" s="212"/>
      <c r="L285" s="217"/>
      <c r="M285" s="218"/>
      <c r="N285" s="219"/>
      <c r="O285" s="219"/>
      <c r="P285" s="219"/>
      <c r="Q285" s="219"/>
      <c r="R285" s="219"/>
      <c r="S285" s="219"/>
      <c r="T285" s="220"/>
      <c r="AT285" s="221" t="s">
        <v>144</v>
      </c>
      <c r="AU285" s="221" t="s">
        <v>87</v>
      </c>
      <c r="AV285" s="13" t="s">
        <v>87</v>
      </c>
      <c r="AW285" s="13" t="s">
        <v>35</v>
      </c>
      <c r="AX285" s="13" t="s">
        <v>79</v>
      </c>
      <c r="AY285" s="221" t="s">
        <v>130</v>
      </c>
    </row>
    <row r="286" spans="2:51" s="16" customFormat="1" ht="11.25">
      <c r="B286" s="243"/>
      <c r="C286" s="244"/>
      <c r="D286" s="205" t="s">
        <v>144</v>
      </c>
      <c r="E286" s="245" t="s">
        <v>1</v>
      </c>
      <c r="F286" s="246" t="s">
        <v>167</v>
      </c>
      <c r="G286" s="244"/>
      <c r="H286" s="247">
        <v>25.8</v>
      </c>
      <c r="I286" s="248"/>
      <c r="J286" s="244"/>
      <c r="K286" s="244"/>
      <c r="L286" s="249"/>
      <c r="M286" s="250"/>
      <c r="N286" s="251"/>
      <c r="O286" s="251"/>
      <c r="P286" s="251"/>
      <c r="Q286" s="251"/>
      <c r="R286" s="251"/>
      <c r="S286" s="251"/>
      <c r="T286" s="252"/>
      <c r="AT286" s="253" t="s">
        <v>144</v>
      </c>
      <c r="AU286" s="253" t="s">
        <v>87</v>
      </c>
      <c r="AV286" s="16" t="s">
        <v>152</v>
      </c>
      <c r="AW286" s="16" t="s">
        <v>35</v>
      </c>
      <c r="AX286" s="16" t="s">
        <v>79</v>
      </c>
      <c r="AY286" s="253" t="s">
        <v>130</v>
      </c>
    </row>
    <row r="287" spans="2:51" s="15" customFormat="1" ht="11.25">
      <c r="B287" s="232"/>
      <c r="C287" s="233"/>
      <c r="D287" s="205" t="s">
        <v>144</v>
      </c>
      <c r="E287" s="234" t="s">
        <v>1</v>
      </c>
      <c r="F287" s="235" t="s">
        <v>161</v>
      </c>
      <c r="G287" s="233"/>
      <c r="H287" s="236">
        <v>471.685</v>
      </c>
      <c r="I287" s="237"/>
      <c r="J287" s="233"/>
      <c r="K287" s="233"/>
      <c r="L287" s="238"/>
      <c r="M287" s="239"/>
      <c r="N287" s="240"/>
      <c r="O287" s="240"/>
      <c r="P287" s="240"/>
      <c r="Q287" s="240"/>
      <c r="R287" s="240"/>
      <c r="S287" s="240"/>
      <c r="T287" s="241"/>
      <c r="AT287" s="242" t="s">
        <v>144</v>
      </c>
      <c r="AU287" s="242" t="s">
        <v>87</v>
      </c>
      <c r="AV287" s="15" t="s">
        <v>138</v>
      </c>
      <c r="AW287" s="15" t="s">
        <v>35</v>
      </c>
      <c r="AX287" s="15" t="s">
        <v>21</v>
      </c>
      <c r="AY287" s="242" t="s">
        <v>130</v>
      </c>
    </row>
    <row r="288" spans="1:65" s="2" customFormat="1" ht="24.2" customHeight="1">
      <c r="A288" s="35"/>
      <c r="B288" s="36"/>
      <c r="C288" s="192" t="s">
        <v>339</v>
      </c>
      <c r="D288" s="192" t="s">
        <v>133</v>
      </c>
      <c r="E288" s="193" t="s">
        <v>340</v>
      </c>
      <c r="F288" s="194" t="s">
        <v>341</v>
      </c>
      <c r="G288" s="195" t="s">
        <v>136</v>
      </c>
      <c r="H288" s="196">
        <v>528.656</v>
      </c>
      <c r="I288" s="197"/>
      <c r="J288" s="198">
        <f>ROUND(I288*H288,2)</f>
        <v>0</v>
      </c>
      <c r="K288" s="194" t="s">
        <v>137</v>
      </c>
      <c r="L288" s="40"/>
      <c r="M288" s="199" t="s">
        <v>1</v>
      </c>
      <c r="N288" s="200" t="s">
        <v>44</v>
      </c>
      <c r="O288" s="72"/>
      <c r="P288" s="201">
        <f>O288*H288</f>
        <v>0</v>
      </c>
      <c r="Q288" s="201">
        <v>0.00103488</v>
      </c>
      <c r="R288" s="201">
        <f>Q288*H288</f>
        <v>0.5470955212799999</v>
      </c>
      <c r="S288" s="201">
        <v>0</v>
      </c>
      <c r="T288" s="202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03" t="s">
        <v>233</v>
      </c>
      <c r="AT288" s="203" t="s">
        <v>133</v>
      </c>
      <c r="AU288" s="203" t="s">
        <v>87</v>
      </c>
      <c r="AY288" s="18" t="s">
        <v>130</v>
      </c>
      <c r="BE288" s="204">
        <f>IF(N288="základní",J288,0)</f>
        <v>0</v>
      </c>
      <c r="BF288" s="204">
        <f>IF(N288="snížená",J288,0)</f>
        <v>0</v>
      </c>
      <c r="BG288" s="204">
        <f>IF(N288="zákl. přenesená",J288,0)</f>
        <v>0</v>
      </c>
      <c r="BH288" s="204">
        <f>IF(N288="sníž. přenesená",J288,0)</f>
        <v>0</v>
      </c>
      <c r="BI288" s="204">
        <f>IF(N288="nulová",J288,0)</f>
        <v>0</v>
      </c>
      <c r="BJ288" s="18" t="s">
        <v>21</v>
      </c>
      <c r="BK288" s="204">
        <f>ROUND(I288*H288,2)</f>
        <v>0</v>
      </c>
      <c r="BL288" s="18" t="s">
        <v>233</v>
      </c>
      <c r="BM288" s="203" t="s">
        <v>342</v>
      </c>
    </row>
    <row r="289" spans="1:47" s="2" customFormat="1" ht="29.25">
      <c r="A289" s="35"/>
      <c r="B289" s="36"/>
      <c r="C289" s="37"/>
      <c r="D289" s="205" t="s">
        <v>140</v>
      </c>
      <c r="E289" s="37"/>
      <c r="F289" s="206" t="s">
        <v>343</v>
      </c>
      <c r="G289" s="37"/>
      <c r="H289" s="37"/>
      <c r="I289" s="207"/>
      <c r="J289" s="37"/>
      <c r="K289" s="37"/>
      <c r="L289" s="40"/>
      <c r="M289" s="208"/>
      <c r="N289" s="209"/>
      <c r="O289" s="72"/>
      <c r="P289" s="72"/>
      <c r="Q289" s="72"/>
      <c r="R289" s="72"/>
      <c r="S289" s="72"/>
      <c r="T289" s="73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8" t="s">
        <v>140</v>
      </c>
      <c r="AU289" s="18" t="s">
        <v>87</v>
      </c>
    </row>
    <row r="290" spans="1:47" s="2" customFormat="1" ht="29.25">
      <c r="A290" s="35"/>
      <c r="B290" s="36"/>
      <c r="C290" s="37"/>
      <c r="D290" s="205" t="s">
        <v>142</v>
      </c>
      <c r="E290" s="37"/>
      <c r="F290" s="210" t="s">
        <v>338</v>
      </c>
      <c r="G290" s="37"/>
      <c r="H290" s="37"/>
      <c r="I290" s="207"/>
      <c r="J290" s="37"/>
      <c r="K290" s="37"/>
      <c r="L290" s="40"/>
      <c r="M290" s="208"/>
      <c r="N290" s="209"/>
      <c r="O290" s="72"/>
      <c r="P290" s="72"/>
      <c r="Q290" s="72"/>
      <c r="R290" s="72"/>
      <c r="S290" s="72"/>
      <c r="T290" s="73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T290" s="18" t="s">
        <v>142</v>
      </c>
      <c r="AU290" s="18" t="s">
        <v>87</v>
      </c>
    </row>
    <row r="291" spans="2:51" s="14" customFormat="1" ht="11.25">
      <c r="B291" s="222"/>
      <c r="C291" s="223"/>
      <c r="D291" s="205" t="s">
        <v>144</v>
      </c>
      <c r="E291" s="224" t="s">
        <v>1</v>
      </c>
      <c r="F291" s="225" t="s">
        <v>165</v>
      </c>
      <c r="G291" s="223"/>
      <c r="H291" s="224" t="s">
        <v>1</v>
      </c>
      <c r="I291" s="226"/>
      <c r="J291" s="223"/>
      <c r="K291" s="223"/>
      <c r="L291" s="227"/>
      <c r="M291" s="228"/>
      <c r="N291" s="229"/>
      <c r="O291" s="229"/>
      <c r="P291" s="229"/>
      <c r="Q291" s="229"/>
      <c r="R291" s="229"/>
      <c r="S291" s="229"/>
      <c r="T291" s="230"/>
      <c r="AT291" s="231" t="s">
        <v>144</v>
      </c>
      <c r="AU291" s="231" t="s">
        <v>87</v>
      </c>
      <c r="AV291" s="14" t="s">
        <v>21</v>
      </c>
      <c r="AW291" s="14" t="s">
        <v>35</v>
      </c>
      <c r="AX291" s="14" t="s">
        <v>79</v>
      </c>
      <c r="AY291" s="231" t="s">
        <v>130</v>
      </c>
    </row>
    <row r="292" spans="2:51" s="13" customFormat="1" ht="11.25">
      <c r="B292" s="211"/>
      <c r="C292" s="212"/>
      <c r="D292" s="205" t="s">
        <v>144</v>
      </c>
      <c r="E292" s="213" t="s">
        <v>1</v>
      </c>
      <c r="F292" s="214" t="s">
        <v>344</v>
      </c>
      <c r="G292" s="212"/>
      <c r="H292" s="215">
        <v>528.656</v>
      </c>
      <c r="I292" s="216"/>
      <c r="J292" s="212"/>
      <c r="K292" s="212"/>
      <c r="L292" s="217"/>
      <c r="M292" s="218"/>
      <c r="N292" s="219"/>
      <c r="O292" s="219"/>
      <c r="P292" s="219"/>
      <c r="Q292" s="219"/>
      <c r="R292" s="219"/>
      <c r="S292" s="219"/>
      <c r="T292" s="220"/>
      <c r="AT292" s="221" t="s">
        <v>144</v>
      </c>
      <c r="AU292" s="221" t="s">
        <v>87</v>
      </c>
      <c r="AV292" s="13" t="s">
        <v>87</v>
      </c>
      <c r="AW292" s="13" t="s">
        <v>35</v>
      </c>
      <c r="AX292" s="13" t="s">
        <v>79</v>
      </c>
      <c r="AY292" s="221" t="s">
        <v>130</v>
      </c>
    </row>
    <row r="293" spans="2:51" s="15" customFormat="1" ht="11.25">
      <c r="B293" s="232"/>
      <c r="C293" s="233"/>
      <c r="D293" s="205" t="s">
        <v>144</v>
      </c>
      <c r="E293" s="234" t="s">
        <v>1</v>
      </c>
      <c r="F293" s="235" t="s">
        <v>161</v>
      </c>
      <c r="G293" s="233"/>
      <c r="H293" s="236">
        <v>528.656</v>
      </c>
      <c r="I293" s="237"/>
      <c r="J293" s="233"/>
      <c r="K293" s="233"/>
      <c r="L293" s="238"/>
      <c r="M293" s="239"/>
      <c r="N293" s="240"/>
      <c r="O293" s="240"/>
      <c r="P293" s="240"/>
      <c r="Q293" s="240"/>
      <c r="R293" s="240"/>
      <c r="S293" s="240"/>
      <c r="T293" s="241"/>
      <c r="AT293" s="242" t="s">
        <v>144</v>
      </c>
      <c r="AU293" s="242" t="s">
        <v>87</v>
      </c>
      <c r="AV293" s="15" t="s">
        <v>138</v>
      </c>
      <c r="AW293" s="15" t="s">
        <v>35</v>
      </c>
      <c r="AX293" s="15" t="s">
        <v>21</v>
      </c>
      <c r="AY293" s="242" t="s">
        <v>130</v>
      </c>
    </row>
    <row r="294" spans="1:65" s="2" customFormat="1" ht="24.2" customHeight="1">
      <c r="A294" s="35"/>
      <c r="B294" s="36"/>
      <c r="C294" s="192" t="s">
        <v>345</v>
      </c>
      <c r="D294" s="192" t="s">
        <v>133</v>
      </c>
      <c r="E294" s="193" t="s">
        <v>346</v>
      </c>
      <c r="F294" s="194" t="s">
        <v>347</v>
      </c>
      <c r="G294" s="195" t="s">
        <v>136</v>
      </c>
      <c r="H294" s="196">
        <v>1000.341</v>
      </c>
      <c r="I294" s="197"/>
      <c r="J294" s="198">
        <f>ROUND(I294*H294,2)</f>
        <v>0</v>
      </c>
      <c r="K294" s="194" t="s">
        <v>137</v>
      </c>
      <c r="L294" s="40"/>
      <c r="M294" s="199" t="s">
        <v>1</v>
      </c>
      <c r="N294" s="200" t="s">
        <v>44</v>
      </c>
      <c r="O294" s="72"/>
      <c r="P294" s="201">
        <f>O294*H294</f>
        <v>0</v>
      </c>
      <c r="Q294" s="201">
        <v>1.729E-05</v>
      </c>
      <c r="R294" s="201">
        <f>Q294*H294</f>
        <v>0.01729589589</v>
      </c>
      <c r="S294" s="201">
        <v>0</v>
      </c>
      <c r="T294" s="202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03" t="s">
        <v>233</v>
      </c>
      <c r="AT294" s="203" t="s">
        <v>133</v>
      </c>
      <c r="AU294" s="203" t="s">
        <v>87</v>
      </c>
      <c r="AY294" s="18" t="s">
        <v>130</v>
      </c>
      <c r="BE294" s="204">
        <f>IF(N294="základní",J294,0)</f>
        <v>0</v>
      </c>
      <c r="BF294" s="204">
        <f>IF(N294="snížená",J294,0)</f>
        <v>0</v>
      </c>
      <c r="BG294" s="204">
        <f>IF(N294="zákl. přenesená",J294,0)</f>
        <v>0</v>
      </c>
      <c r="BH294" s="204">
        <f>IF(N294="sníž. přenesená",J294,0)</f>
        <v>0</v>
      </c>
      <c r="BI294" s="204">
        <f>IF(N294="nulová",J294,0)</f>
        <v>0</v>
      </c>
      <c r="BJ294" s="18" t="s">
        <v>21</v>
      </c>
      <c r="BK294" s="204">
        <f>ROUND(I294*H294,2)</f>
        <v>0</v>
      </c>
      <c r="BL294" s="18" t="s">
        <v>233</v>
      </c>
      <c r="BM294" s="203" t="s">
        <v>348</v>
      </c>
    </row>
    <row r="295" spans="1:47" s="2" customFormat="1" ht="19.5">
      <c r="A295" s="35"/>
      <c r="B295" s="36"/>
      <c r="C295" s="37"/>
      <c r="D295" s="205" t="s">
        <v>140</v>
      </c>
      <c r="E295" s="37"/>
      <c r="F295" s="206" t="s">
        <v>349</v>
      </c>
      <c r="G295" s="37"/>
      <c r="H295" s="37"/>
      <c r="I295" s="207"/>
      <c r="J295" s="37"/>
      <c r="K295" s="37"/>
      <c r="L295" s="40"/>
      <c r="M295" s="208"/>
      <c r="N295" s="209"/>
      <c r="O295" s="72"/>
      <c r="P295" s="72"/>
      <c r="Q295" s="72"/>
      <c r="R295" s="72"/>
      <c r="S295" s="72"/>
      <c r="T295" s="73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T295" s="18" t="s">
        <v>140</v>
      </c>
      <c r="AU295" s="18" t="s">
        <v>87</v>
      </c>
    </row>
    <row r="296" spans="2:51" s="14" customFormat="1" ht="11.25">
      <c r="B296" s="222"/>
      <c r="C296" s="223"/>
      <c r="D296" s="205" t="s">
        <v>144</v>
      </c>
      <c r="E296" s="224" t="s">
        <v>1</v>
      </c>
      <c r="F296" s="225" t="s">
        <v>168</v>
      </c>
      <c r="G296" s="223"/>
      <c r="H296" s="224" t="s">
        <v>1</v>
      </c>
      <c r="I296" s="226"/>
      <c r="J296" s="223"/>
      <c r="K296" s="223"/>
      <c r="L296" s="227"/>
      <c r="M296" s="228"/>
      <c r="N296" s="229"/>
      <c r="O296" s="229"/>
      <c r="P296" s="229"/>
      <c r="Q296" s="229"/>
      <c r="R296" s="229"/>
      <c r="S296" s="229"/>
      <c r="T296" s="230"/>
      <c r="AT296" s="231" t="s">
        <v>144</v>
      </c>
      <c r="AU296" s="231" t="s">
        <v>87</v>
      </c>
      <c r="AV296" s="14" t="s">
        <v>21</v>
      </c>
      <c r="AW296" s="14" t="s">
        <v>35</v>
      </c>
      <c r="AX296" s="14" t="s">
        <v>79</v>
      </c>
      <c r="AY296" s="231" t="s">
        <v>130</v>
      </c>
    </row>
    <row r="297" spans="2:51" s="13" customFormat="1" ht="11.25">
      <c r="B297" s="211"/>
      <c r="C297" s="212"/>
      <c r="D297" s="205" t="s">
        <v>144</v>
      </c>
      <c r="E297" s="213" t="s">
        <v>1</v>
      </c>
      <c r="F297" s="214" t="s">
        <v>169</v>
      </c>
      <c r="G297" s="212"/>
      <c r="H297" s="215">
        <v>232</v>
      </c>
      <c r="I297" s="216"/>
      <c r="J297" s="212"/>
      <c r="K297" s="212"/>
      <c r="L297" s="217"/>
      <c r="M297" s="218"/>
      <c r="N297" s="219"/>
      <c r="O297" s="219"/>
      <c r="P297" s="219"/>
      <c r="Q297" s="219"/>
      <c r="R297" s="219"/>
      <c r="S297" s="219"/>
      <c r="T297" s="220"/>
      <c r="AT297" s="221" t="s">
        <v>144</v>
      </c>
      <c r="AU297" s="221" t="s">
        <v>87</v>
      </c>
      <c r="AV297" s="13" t="s">
        <v>87</v>
      </c>
      <c r="AW297" s="13" t="s">
        <v>35</v>
      </c>
      <c r="AX297" s="13" t="s">
        <v>79</v>
      </c>
      <c r="AY297" s="221" t="s">
        <v>130</v>
      </c>
    </row>
    <row r="298" spans="2:51" s="13" customFormat="1" ht="11.25">
      <c r="B298" s="211"/>
      <c r="C298" s="212"/>
      <c r="D298" s="205" t="s">
        <v>144</v>
      </c>
      <c r="E298" s="213" t="s">
        <v>1</v>
      </c>
      <c r="F298" s="214" t="s">
        <v>170</v>
      </c>
      <c r="G298" s="212"/>
      <c r="H298" s="215">
        <v>213.885</v>
      </c>
      <c r="I298" s="216"/>
      <c r="J298" s="212"/>
      <c r="K298" s="212"/>
      <c r="L298" s="217"/>
      <c r="M298" s="218"/>
      <c r="N298" s="219"/>
      <c r="O298" s="219"/>
      <c r="P298" s="219"/>
      <c r="Q298" s="219"/>
      <c r="R298" s="219"/>
      <c r="S298" s="219"/>
      <c r="T298" s="220"/>
      <c r="AT298" s="221" t="s">
        <v>144</v>
      </c>
      <c r="AU298" s="221" t="s">
        <v>87</v>
      </c>
      <c r="AV298" s="13" t="s">
        <v>87</v>
      </c>
      <c r="AW298" s="13" t="s">
        <v>35</v>
      </c>
      <c r="AX298" s="13" t="s">
        <v>79</v>
      </c>
      <c r="AY298" s="221" t="s">
        <v>130</v>
      </c>
    </row>
    <row r="299" spans="2:51" s="16" customFormat="1" ht="11.25">
      <c r="B299" s="243"/>
      <c r="C299" s="244"/>
      <c r="D299" s="205" t="s">
        <v>144</v>
      </c>
      <c r="E299" s="245" t="s">
        <v>1</v>
      </c>
      <c r="F299" s="246" t="s">
        <v>167</v>
      </c>
      <c r="G299" s="244"/>
      <c r="H299" s="247">
        <v>445.885</v>
      </c>
      <c r="I299" s="248"/>
      <c r="J299" s="244"/>
      <c r="K299" s="244"/>
      <c r="L299" s="249"/>
      <c r="M299" s="250"/>
      <c r="N299" s="251"/>
      <c r="O299" s="251"/>
      <c r="P299" s="251"/>
      <c r="Q299" s="251"/>
      <c r="R299" s="251"/>
      <c r="S299" s="251"/>
      <c r="T299" s="252"/>
      <c r="AT299" s="253" t="s">
        <v>144</v>
      </c>
      <c r="AU299" s="253" t="s">
        <v>87</v>
      </c>
      <c r="AV299" s="16" t="s">
        <v>152</v>
      </c>
      <c r="AW299" s="16" t="s">
        <v>35</v>
      </c>
      <c r="AX299" s="16" t="s">
        <v>79</v>
      </c>
      <c r="AY299" s="253" t="s">
        <v>130</v>
      </c>
    </row>
    <row r="300" spans="2:51" s="14" customFormat="1" ht="11.25">
      <c r="B300" s="222"/>
      <c r="C300" s="223"/>
      <c r="D300" s="205" t="s">
        <v>144</v>
      </c>
      <c r="E300" s="224" t="s">
        <v>1</v>
      </c>
      <c r="F300" s="225" t="s">
        <v>171</v>
      </c>
      <c r="G300" s="223"/>
      <c r="H300" s="224" t="s">
        <v>1</v>
      </c>
      <c r="I300" s="226"/>
      <c r="J300" s="223"/>
      <c r="K300" s="223"/>
      <c r="L300" s="227"/>
      <c r="M300" s="228"/>
      <c r="N300" s="229"/>
      <c r="O300" s="229"/>
      <c r="P300" s="229"/>
      <c r="Q300" s="229"/>
      <c r="R300" s="229"/>
      <c r="S300" s="229"/>
      <c r="T300" s="230"/>
      <c r="AT300" s="231" t="s">
        <v>144</v>
      </c>
      <c r="AU300" s="231" t="s">
        <v>87</v>
      </c>
      <c r="AV300" s="14" t="s">
        <v>21</v>
      </c>
      <c r="AW300" s="14" t="s">
        <v>35</v>
      </c>
      <c r="AX300" s="14" t="s">
        <v>79</v>
      </c>
      <c r="AY300" s="231" t="s">
        <v>130</v>
      </c>
    </row>
    <row r="301" spans="2:51" s="13" customFormat="1" ht="11.25">
      <c r="B301" s="211"/>
      <c r="C301" s="212"/>
      <c r="D301" s="205" t="s">
        <v>144</v>
      </c>
      <c r="E301" s="213" t="s">
        <v>1</v>
      </c>
      <c r="F301" s="214" t="s">
        <v>151</v>
      </c>
      <c r="G301" s="212"/>
      <c r="H301" s="215">
        <v>25.8</v>
      </c>
      <c r="I301" s="216"/>
      <c r="J301" s="212"/>
      <c r="K301" s="212"/>
      <c r="L301" s="217"/>
      <c r="M301" s="218"/>
      <c r="N301" s="219"/>
      <c r="O301" s="219"/>
      <c r="P301" s="219"/>
      <c r="Q301" s="219"/>
      <c r="R301" s="219"/>
      <c r="S301" s="219"/>
      <c r="T301" s="220"/>
      <c r="AT301" s="221" t="s">
        <v>144</v>
      </c>
      <c r="AU301" s="221" t="s">
        <v>87</v>
      </c>
      <c r="AV301" s="13" t="s">
        <v>87</v>
      </c>
      <c r="AW301" s="13" t="s">
        <v>35</v>
      </c>
      <c r="AX301" s="13" t="s">
        <v>79</v>
      </c>
      <c r="AY301" s="221" t="s">
        <v>130</v>
      </c>
    </row>
    <row r="302" spans="2:51" s="16" customFormat="1" ht="11.25">
      <c r="B302" s="243"/>
      <c r="C302" s="244"/>
      <c r="D302" s="205" t="s">
        <v>144</v>
      </c>
      <c r="E302" s="245" t="s">
        <v>1</v>
      </c>
      <c r="F302" s="246" t="s">
        <v>167</v>
      </c>
      <c r="G302" s="244"/>
      <c r="H302" s="247">
        <v>25.8</v>
      </c>
      <c r="I302" s="248"/>
      <c r="J302" s="244"/>
      <c r="K302" s="244"/>
      <c r="L302" s="249"/>
      <c r="M302" s="250"/>
      <c r="N302" s="251"/>
      <c r="O302" s="251"/>
      <c r="P302" s="251"/>
      <c r="Q302" s="251"/>
      <c r="R302" s="251"/>
      <c r="S302" s="251"/>
      <c r="T302" s="252"/>
      <c r="AT302" s="253" t="s">
        <v>144</v>
      </c>
      <c r="AU302" s="253" t="s">
        <v>87</v>
      </c>
      <c r="AV302" s="16" t="s">
        <v>152</v>
      </c>
      <c r="AW302" s="16" t="s">
        <v>35</v>
      </c>
      <c r="AX302" s="16" t="s">
        <v>79</v>
      </c>
      <c r="AY302" s="253" t="s">
        <v>130</v>
      </c>
    </row>
    <row r="303" spans="2:51" s="14" customFormat="1" ht="11.25">
      <c r="B303" s="222"/>
      <c r="C303" s="223"/>
      <c r="D303" s="205" t="s">
        <v>144</v>
      </c>
      <c r="E303" s="224" t="s">
        <v>1</v>
      </c>
      <c r="F303" s="225" t="s">
        <v>165</v>
      </c>
      <c r="G303" s="223"/>
      <c r="H303" s="224" t="s">
        <v>1</v>
      </c>
      <c r="I303" s="226"/>
      <c r="J303" s="223"/>
      <c r="K303" s="223"/>
      <c r="L303" s="227"/>
      <c r="M303" s="228"/>
      <c r="N303" s="229"/>
      <c r="O303" s="229"/>
      <c r="P303" s="229"/>
      <c r="Q303" s="229"/>
      <c r="R303" s="229"/>
      <c r="S303" s="229"/>
      <c r="T303" s="230"/>
      <c r="AT303" s="231" t="s">
        <v>144</v>
      </c>
      <c r="AU303" s="231" t="s">
        <v>87</v>
      </c>
      <c r="AV303" s="14" t="s">
        <v>21</v>
      </c>
      <c r="AW303" s="14" t="s">
        <v>35</v>
      </c>
      <c r="AX303" s="14" t="s">
        <v>79</v>
      </c>
      <c r="AY303" s="231" t="s">
        <v>130</v>
      </c>
    </row>
    <row r="304" spans="2:51" s="13" customFormat="1" ht="11.25">
      <c r="B304" s="211"/>
      <c r="C304" s="212"/>
      <c r="D304" s="205" t="s">
        <v>144</v>
      </c>
      <c r="E304" s="213" t="s">
        <v>1</v>
      </c>
      <c r="F304" s="214" t="s">
        <v>344</v>
      </c>
      <c r="G304" s="212"/>
      <c r="H304" s="215">
        <v>528.656</v>
      </c>
      <c r="I304" s="216"/>
      <c r="J304" s="212"/>
      <c r="K304" s="212"/>
      <c r="L304" s="217"/>
      <c r="M304" s="218"/>
      <c r="N304" s="219"/>
      <c r="O304" s="219"/>
      <c r="P304" s="219"/>
      <c r="Q304" s="219"/>
      <c r="R304" s="219"/>
      <c r="S304" s="219"/>
      <c r="T304" s="220"/>
      <c r="AT304" s="221" t="s">
        <v>144</v>
      </c>
      <c r="AU304" s="221" t="s">
        <v>87</v>
      </c>
      <c r="AV304" s="13" t="s">
        <v>87</v>
      </c>
      <c r="AW304" s="13" t="s">
        <v>35</v>
      </c>
      <c r="AX304" s="13" t="s">
        <v>79</v>
      </c>
      <c r="AY304" s="221" t="s">
        <v>130</v>
      </c>
    </row>
    <row r="305" spans="2:51" s="16" customFormat="1" ht="11.25">
      <c r="B305" s="243"/>
      <c r="C305" s="244"/>
      <c r="D305" s="205" t="s">
        <v>144</v>
      </c>
      <c r="E305" s="245" t="s">
        <v>1</v>
      </c>
      <c r="F305" s="246" t="s">
        <v>167</v>
      </c>
      <c r="G305" s="244"/>
      <c r="H305" s="247">
        <v>528.656</v>
      </c>
      <c r="I305" s="248"/>
      <c r="J305" s="244"/>
      <c r="K305" s="244"/>
      <c r="L305" s="249"/>
      <c r="M305" s="250"/>
      <c r="N305" s="251"/>
      <c r="O305" s="251"/>
      <c r="P305" s="251"/>
      <c r="Q305" s="251"/>
      <c r="R305" s="251"/>
      <c r="S305" s="251"/>
      <c r="T305" s="252"/>
      <c r="AT305" s="253" t="s">
        <v>144</v>
      </c>
      <c r="AU305" s="253" t="s">
        <v>87</v>
      </c>
      <c r="AV305" s="16" t="s">
        <v>152</v>
      </c>
      <c r="AW305" s="16" t="s">
        <v>35</v>
      </c>
      <c r="AX305" s="16" t="s">
        <v>79</v>
      </c>
      <c r="AY305" s="253" t="s">
        <v>130</v>
      </c>
    </row>
    <row r="306" spans="2:51" s="15" customFormat="1" ht="11.25">
      <c r="B306" s="232"/>
      <c r="C306" s="233"/>
      <c r="D306" s="205" t="s">
        <v>144</v>
      </c>
      <c r="E306" s="234" t="s">
        <v>1</v>
      </c>
      <c r="F306" s="235" t="s">
        <v>161</v>
      </c>
      <c r="G306" s="233"/>
      <c r="H306" s="236">
        <v>1000.3409999999999</v>
      </c>
      <c r="I306" s="237"/>
      <c r="J306" s="233"/>
      <c r="K306" s="233"/>
      <c r="L306" s="238"/>
      <c r="M306" s="239"/>
      <c r="N306" s="240"/>
      <c r="O306" s="240"/>
      <c r="P306" s="240"/>
      <c r="Q306" s="240"/>
      <c r="R306" s="240"/>
      <c r="S306" s="240"/>
      <c r="T306" s="241"/>
      <c r="AT306" s="242" t="s">
        <v>144</v>
      </c>
      <c r="AU306" s="242" t="s">
        <v>87</v>
      </c>
      <c r="AV306" s="15" t="s">
        <v>138</v>
      </c>
      <c r="AW306" s="15" t="s">
        <v>35</v>
      </c>
      <c r="AX306" s="15" t="s">
        <v>21</v>
      </c>
      <c r="AY306" s="242" t="s">
        <v>130</v>
      </c>
    </row>
    <row r="307" spans="2:63" s="12" customFormat="1" ht="22.9" customHeight="1">
      <c r="B307" s="176"/>
      <c r="C307" s="177"/>
      <c r="D307" s="178" t="s">
        <v>78</v>
      </c>
      <c r="E307" s="190" t="s">
        <v>350</v>
      </c>
      <c r="F307" s="190" t="s">
        <v>351</v>
      </c>
      <c r="G307" s="177"/>
      <c r="H307" s="177"/>
      <c r="I307" s="180"/>
      <c r="J307" s="191">
        <f>BK307</f>
        <v>0</v>
      </c>
      <c r="K307" s="177"/>
      <c r="L307" s="182"/>
      <c r="M307" s="183"/>
      <c r="N307" s="184"/>
      <c r="O307" s="184"/>
      <c r="P307" s="185">
        <f>SUM(P308:P327)</f>
        <v>0</v>
      </c>
      <c r="Q307" s="184"/>
      <c r="R307" s="185">
        <f>SUM(R308:R327)</f>
        <v>0.0401709</v>
      </c>
      <c r="S307" s="184"/>
      <c r="T307" s="186">
        <f>SUM(T308:T327)</f>
        <v>0</v>
      </c>
      <c r="AR307" s="187" t="s">
        <v>87</v>
      </c>
      <c r="AT307" s="188" t="s">
        <v>78</v>
      </c>
      <c r="AU307" s="188" t="s">
        <v>21</v>
      </c>
      <c r="AY307" s="187" t="s">
        <v>130</v>
      </c>
      <c r="BK307" s="189">
        <f>SUM(BK308:BK327)</f>
        <v>0</v>
      </c>
    </row>
    <row r="308" spans="1:65" s="2" customFormat="1" ht="24.2" customHeight="1">
      <c r="A308" s="35"/>
      <c r="B308" s="36"/>
      <c r="C308" s="192" t="s">
        <v>352</v>
      </c>
      <c r="D308" s="192" t="s">
        <v>133</v>
      </c>
      <c r="E308" s="193" t="s">
        <v>353</v>
      </c>
      <c r="F308" s="194" t="s">
        <v>354</v>
      </c>
      <c r="G308" s="195" t="s">
        <v>136</v>
      </c>
      <c r="H308" s="196">
        <v>37</v>
      </c>
      <c r="I308" s="197"/>
      <c r="J308" s="198">
        <f>ROUND(I308*H308,2)</f>
        <v>0</v>
      </c>
      <c r="K308" s="194" t="s">
        <v>137</v>
      </c>
      <c r="L308" s="40"/>
      <c r="M308" s="199" t="s">
        <v>1</v>
      </c>
      <c r="N308" s="200" t="s">
        <v>44</v>
      </c>
      <c r="O308" s="72"/>
      <c r="P308" s="201">
        <f>O308*H308</f>
        <v>0</v>
      </c>
      <c r="Q308" s="201">
        <v>0</v>
      </c>
      <c r="R308" s="201">
        <f>Q308*H308</f>
        <v>0</v>
      </c>
      <c r="S308" s="201">
        <v>0</v>
      </c>
      <c r="T308" s="202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03" t="s">
        <v>233</v>
      </c>
      <c r="AT308" s="203" t="s">
        <v>133</v>
      </c>
      <c r="AU308" s="203" t="s">
        <v>87</v>
      </c>
      <c r="AY308" s="18" t="s">
        <v>130</v>
      </c>
      <c r="BE308" s="204">
        <f>IF(N308="základní",J308,0)</f>
        <v>0</v>
      </c>
      <c r="BF308" s="204">
        <f>IF(N308="snížená",J308,0)</f>
        <v>0</v>
      </c>
      <c r="BG308" s="204">
        <f>IF(N308="zákl. přenesená",J308,0)</f>
        <v>0</v>
      </c>
      <c r="BH308" s="204">
        <f>IF(N308="sníž. přenesená",J308,0)</f>
        <v>0</v>
      </c>
      <c r="BI308" s="204">
        <f>IF(N308="nulová",J308,0)</f>
        <v>0</v>
      </c>
      <c r="BJ308" s="18" t="s">
        <v>21</v>
      </c>
      <c r="BK308" s="204">
        <f>ROUND(I308*H308,2)</f>
        <v>0</v>
      </c>
      <c r="BL308" s="18" t="s">
        <v>233</v>
      </c>
      <c r="BM308" s="203" t="s">
        <v>355</v>
      </c>
    </row>
    <row r="309" spans="1:47" s="2" customFormat="1" ht="29.25">
      <c r="A309" s="35"/>
      <c r="B309" s="36"/>
      <c r="C309" s="37"/>
      <c r="D309" s="205" t="s">
        <v>140</v>
      </c>
      <c r="E309" s="37"/>
      <c r="F309" s="206" t="s">
        <v>356</v>
      </c>
      <c r="G309" s="37"/>
      <c r="H309" s="37"/>
      <c r="I309" s="207"/>
      <c r="J309" s="37"/>
      <c r="K309" s="37"/>
      <c r="L309" s="40"/>
      <c r="M309" s="208"/>
      <c r="N309" s="209"/>
      <c r="O309" s="72"/>
      <c r="P309" s="72"/>
      <c r="Q309" s="72"/>
      <c r="R309" s="72"/>
      <c r="S309" s="72"/>
      <c r="T309" s="73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T309" s="18" t="s">
        <v>140</v>
      </c>
      <c r="AU309" s="18" t="s">
        <v>87</v>
      </c>
    </row>
    <row r="310" spans="2:51" s="14" customFormat="1" ht="11.25">
      <c r="B310" s="222"/>
      <c r="C310" s="223"/>
      <c r="D310" s="205" t="s">
        <v>144</v>
      </c>
      <c r="E310" s="224" t="s">
        <v>1</v>
      </c>
      <c r="F310" s="225" t="s">
        <v>357</v>
      </c>
      <c r="G310" s="223"/>
      <c r="H310" s="224" t="s">
        <v>1</v>
      </c>
      <c r="I310" s="226"/>
      <c r="J310" s="223"/>
      <c r="K310" s="223"/>
      <c r="L310" s="227"/>
      <c r="M310" s="228"/>
      <c r="N310" s="229"/>
      <c r="O310" s="229"/>
      <c r="P310" s="229"/>
      <c r="Q310" s="229"/>
      <c r="R310" s="229"/>
      <c r="S310" s="229"/>
      <c r="T310" s="230"/>
      <c r="AT310" s="231" t="s">
        <v>144</v>
      </c>
      <c r="AU310" s="231" t="s">
        <v>87</v>
      </c>
      <c r="AV310" s="14" t="s">
        <v>21</v>
      </c>
      <c r="AW310" s="14" t="s">
        <v>35</v>
      </c>
      <c r="AX310" s="14" t="s">
        <v>79</v>
      </c>
      <c r="AY310" s="231" t="s">
        <v>130</v>
      </c>
    </row>
    <row r="311" spans="2:51" s="13" customFormat="1" ht="11.25">
      <c r="B311" s="211"/>
      <c r="C311" s="212"/>
      <c r="D311" s="205" t="s">
        <v>144</v>
      </c>
      <c r="E311" s="213" t="s">
        <v>1</v>
      </c>
      <c r="F311" s="214" t="s">
        <v>358</v>
      </c>
      <c r="G311" s="212"/>
      <c r="H311" s="215">
        <v>37</v>
      </c>
      <c r="I311" s="216"/>
      <c r="J311" s="212"/>
      <c r="K311" s="212"/>
      <c r="L311" s="217"/>
      <c r="M311" s="218"/>
      <c r="N311" s="219"/>
      <c r="O311" s="219"/>
      <c r="P311" s="219"/>
      <c r="Q311" s="219"/>
      <c r="R311" s="219"/>
      <c r="S311" s="219"/>
      <c r="T311" s="220"/>
      <c r="AT311" s="221" t="s">
        <v>144</v>
      </c>
      <c r="AU311" s="221" t="s">
        <v>87</v>
      </c>
      <c r="AV311" s="13" t="s">
        <v>87</v>
      </c>
      <c r="AW311" s="13" t="s">
        <v>35</v>
      </c>
      <c r="AX311" s="13" t="s">
        <v>21</v>
      </c>
      <c r="AY311" s="221" t="s">
        <v>130</v>
      </c>
    </row>
    <row r="312" spans="1:65" s="2" customFormat="1" ht="14.45" customHeight="1">
      <c r="A312" s="35"/>
      <c r="B312" s="36"/>
      <c r="C312" s="192" t="s">
        <v>359</v>
      </c>
      <c r="D312" s="192" t="s">
        <v>133</v>
      </c>
      <c r="E312" s="193" t="s">
        <v>360</v>
      </c>
      <c r="F312" s="194" t="s">
        <v>361</v>
      </c>
      <c r="G312" s="195" t="s">
        <v>136</v>
      </c>
      <c r="H312" s="196">
        <v>37</v>
      </c>
      <c r="I312" s="197"/>
      <c r="J312" s="198">
        <f>ROUND(I312*H312,2)</f>
        <v>0</v>
      </c>
      <c r="K312" s="194" t="s">
        <v>137</v>
      </c>
      <c r="L312" s="40"/>
      <c r="M312" s="199" t="s">
        <v>1</v>
      </c>
      <c r="N312" s="200" t="s">
        <v>44</v>
      </c>
      <c r="O312" s="72"/>
      <c r="P312" s="201">
        <f>O312*H312</f>
        <v>0</v>
      </c>
      <c r="Q312" s="201">
        <v>0.000157</v>
      </c>
      <c r="R312" s="201">
        <f>Q312*H312</f>
        <v>0.005809</v>
      </c>
      <c r="S312" s="201">
        <v>0</v>
      </c>
      <c r="T312" s="202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03" t="s">
        <v>233</v>
      </c>
      <c r="AT312" s="203" t="s">
        <v>133</v>
      </c>
      <c r="AU312" s="203" t="s">
        <v>87</v>
      </c>
      <c r="AY312" s="18" t="s">
        <v>130</v>
      </c>
      <c r="BE312" s="204">
        <f>IF(N312="základní",J312,0)</f>
        <v>0</v>
      </c>
      <c r="BF312" s="204">
        <f>IF(N312="snížená",J312,0)</f>
        <v>0</v>
      </c>
      <c r="BG312" s="204">
        <f>IF(N312="zákl. přenesená",J312,0)</f>
        <v>0</v>
      </c>
      <c r="BH312" s="204">
        <f>IF(N312="sníž. přenesená",J312,0)</f>
        <v>0</v>
      </c>
      <c r="BI312" s="204">
        <f>IF(N312="nulová",J312,0)</f>
        <v>0</v>
      </c>
      <c r="BJ312" s="18" t="s">
        <v>21</v>
      </c>
      <c r="BK312" s="204">
        <f>ROUND(I312*H312,2)</f>
        <v>0</v>
      </c>
      <c r="BL312" s="18" t="s">
        <v>233</v>
      </c>
      <c r="BM312" s="203" t="s">
        <v>362</v>
      </c>
    </row>
    <row r="313" spans="1:47" s="2" customFormat="1" ht="19.5">
      <c r="A313" s="35"/>
      <c r="B313" s="36"/>
      <c r="C313" s="37"/>
      <c r="D313" s="205" t="s">
        <v>140</v>
      </c>
      <c r="E313" s="37"/>
      <c r="F313" s="206" t="s">
        <v>363</v>
      </c>
      <c r="G313" s="37"/>
      <c r="H313" s="37"/>
      <c r="I313" s="207"/>
      <c r="J313" s="37"/>
      <c r="K313" s="37"/>
      <c r="L313" s="40"/>
      <c r="M313" s="208"/>
      <c r="N313" s="209"/>
      <c r="O313" s="72"/>
      <c r="P313" s="72"/>
      <c r="Q313" s="72"/>
      <c r="R313" s="72"/>
      <c r="S313" s="72"/>
      <c r="T313" s="73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T313" s="18" t="s">
        <v>140</v>
      </c>
      <c r="AU313" s="18" t="s">
        <v>87</v>
      </c>
    </row>
    <row r="314" spans="2:51" s="14" customFormat="1" ht="11.25">
      <c r="B314" s="222"/>
      <c r="C314" s="223"/>
      <c r="D314" s="205" t="s">
        <v>144</v>
      </c>
      <c r="E314" s="224" t="s">
        <v>1</v>
      </c>
      <c r="F314" s="225" t="s">
        <v>357</v>
      </c>
      <c r="G314" s="223"/>
      <c r="H314" s="224" t="s">
        <v>1</v>
      </c>
      <c r="I314" s="226"/>
      <c r="J314" s="223"/>
      <c r="K314" s="223"/>
      <c r="L314" s="227"/>
      <c r="M314" s="228"/>
      <c r="N314" s="229"/>
      <c r="O314" s="229"/>
      <c r="P314" s="229"/>
      <c r="Q314" s="229"/>
      <c r="R314" s="229"/>
      <c r="S314" s="229"/>
      <c r="T314" s="230"/>
      <c r="AT314" s="231" t="s">
        <v>144</v>
      </c>
      <c r="AU314" s="231" t="s">
        <v>87</v>
      </c>
      <c r="AV314" s="14" t="s">
        <v>21</v>
      </c>
      <c r="AW314" s="14" t="s">
        <v>35</v>
      </c>
      <c r="AX314" s="14" t="s">
        <v>79</v>
      </c>
      <c r="AY314" s="231" t="s">
        <v>130</v>
      </c>
    </row>
    <row r="315" spans="2:51" s="13" customFormat="1" ht="11.25">
      <c r="B315" s="211"/>
      <c r="C315" s="212"/>
      <c r="D315" s="205" t="s">
        <v>144</v>
      </c>
      <c r="E315" s="213" t="s">
        <v>1</v>
      </c>
      <c r="F315" s="214" t="s">
        <v>358</v>
      </c>
      <c r="G315" s="212"/>
      <c r="H315" s="215">
        <v>37</v>
      </c>
      <c r="I315" s="216"/>
      <c r="J315" s="212"/>
      <c r="K315" s="212"/>
      <c r="L315" s="217"/>
      <c r="M315" s="218"/>
      <c r="N315" s="219"/>
      <c r="O315" s="219"/>
      <c r="P315" s="219"/>
      <c r="Q315" s="219"/>
      <c r="R315" s="219"/>
      <c r="S315" s="219"/>
      <c r="T315" s="220"/>
      <c r="AT315" s="221" t="s">
        <v>144</v>
      </c>
      <c r="AU315" s="221" t="s">
        <v>87</v>
      </c>
      <c r="AV315" s="13" t="s">
        <v>87</v>
      </c>
      <c r="AW315" s="13" t="s">
        <v>35</v>
      </c>
      <c r="AX315" s="13" t="s">
        <v>21</v>
      </c>
      <c r="AY315" s="221" t="s">
        <v>130</v>
      </c>
    </row>
    <row r="316" spans="1:65" s="2" customFormat="1" ht="24.2" customHeight="1">
      <c r="A316" s="35"/>
      <c r="B316" s="36"/>
      <c r="C316" s="192" t="s">
        <v>364</v>
      </c>
      <c r="D316" s="192" t="s">
        <v>133</v>
      </c>
      <c r="E316" s="193" t="s">
        <v>365</v>
      </c>
      <c r="F316" s="194" t="s">
        <v>366</v>
      </c>
      <c r="G316" s="195" t="s">
        <v>136</v>
      </c>
      <c r="H316" s="196">
        <v>37</v>
      </c>
      <c r="I316" s="197"/>
      <c r="J316" s="198">
        <f>ROUND(I316*H316,2)</f>
        <v>0</v>
      </c>
      <c r="K316" s="194" t="s">
        <v>137</v>
      </c>
      <c r="L316" s="40"/>
      <c r="M316" s="199" t="s">
        <v>1</v>
      </c>
      <c r="N316" s="200" t="s">
        <v>44</v>
      </c>
      <c r="O316" s="72"/>
      <c r="P316" s="201">
        <f>O316*H316</f>
        <v>0</v>
      </c>
      <c r="Q316" s="201">
        <v>0.0004774</v>
      </c>
      <c r="R316" s="201">
        <f>Q316*H316</f>
        <v>0.0176638</v>
      </c>
      <c r="S316" s="201">
        <v>0</v>
      </c>
      <c r="T316" s="202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03" t="s">
        <v>233</v>
      </c>
      <c r="AT316" s="203" t="s">
        <v>133</v>
      </c>
      <c r="AU316" s="203" t="s">
        <v>87</v>
      </c>
      <c r="AY316" s="18" t="s">
        <v>130</v>
      </c>
      <c r="BE316" s="204">
        <f>IF(N316="základní",J316,0)</f>
        <v>0</v>
      </c>
      <c r="BF316" s="204">
        <f>IF(N316="snížená",J316,0)</f>
        <v>0</v>
      </c>
      <c r="BG316" s="204">
        <f>IF(N316="zákl. přenesená",J316,0)</f>
        <v>0</v>
      </c>
      <c r="BH316" s="204">
        <f>IF(N316="sníž. přenesená",J316,0)</f>
        <v>0</v>
      </c>
      <c r="BI316" s="204">
        <f>IF(N316="nulová",J316,0)</f>
        <v>0</v>
      </c>
      <c r="BJ316" s="18" t="s">
        <v>21</v>
      </c>
      <c r="BK316" s="204">
        <f>ROUND(I316*H316,2)</f>
        <v>0</v>
      </c>
      <c r="BL316" s="18" t="s">
        <v>233</v>
      </c>
      <c r="BM316" s="203" t="s">
        <v>367</v>
      </c>
    </row>
    <row r="317" spans="1:47" s="2" customFormat="1" ht="19.5">
      <c r="A317" s="35"/>
      <c r="B317" s="36"/>
      <c r="C317" s="37"/>
      <c r="D317" s="205" t="s">
        <v>140</v>
      </c>
      <c r="E317" s="37"/>
      <c r="F317" s="206" t="s">
        <v>368</v>
      </c>
      <c r="G317" s="37"/>
      <c r="H317" s="37"/>
      <c r="I317" s="207"/>
      <c r="J317" s="37"/>
      <c r="K317" s="37"/>
      <c r="L317" s="40"/>
      <c r="M317" s="208"/>
      <c r="N317" s="209"/>
      <c r="O317" s="72"/>
      <c r="P317" s="72"/>
      <c r="Q317" s="72"/>
      <c r="R317" s="72"/>
      <c r="S317" s="72"/>
      <c r="T317" s="73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T317" s="18" t="s">
        <v>140</v>
      </c>
      <c r="AU317" s="18" t="s">
        <v>87</v>
      </c>
    </row>
    <row r="318" spans="2:51" s="14" customFormat="1" ht="11.25">
      <c r="B318" s="222"/>
      <c r="C318" s="223"/>
      <c r="D318" s="205" t="s">
        <v>144</v>
      </c>
      <c r="E318" s="224" t="s">
        <v>1</v>
      </c>
      <c r="F318" s="225" t="s">
        <v>357</v>
      </c>
      <c r="G318" s="223"/>
      <c r="H318" s="224" t="s">
        <v>1</v>
      </c>
      <c r="I318" s="226"/>
      <c r="J318" s="223"/>
      <c r="K318" s="223"/>
      <c r="L318" s="227"/>
      <c r="M318" s="228"/>
      <c r="N318" s="229"/>
      <c r="O318" s="229"/>
      <c r="P318" s="229"/>
      <c r="Q318" s="229"/>
      <c r="R318" s="229"/>
      <c r="S318" s="229"/>
      <c r="T318" s="230"/>
      <c r="AT318" s="231" t="s">
        <v>144</v>
      </c>
      <c r="AU318" s="231" t="s">
        <v>87</v>
      </c>
      <c r="AV318" s="14" t="s">
        <v>21</v>
      </c>
      <c r="AW318" s="14" t="s">
        <v>35</v>
      </c>
      <c r="AX318" s="14" t="s">
        <v>79</v>
      </c>
      <c r="AY318" s="231" t="s">
        <v>130</v>
      </c>
    </row>
    <row r="319" spans="2:51" s="13" customFormat="1" ht="11.25">
      <c r="B319" s="211"/>
      <c r="C319" s="212"/>
      <c r="D319" s="205" t="s">
        <v>144</v>
      </c>
      <c r="E319" s="213" t="s">
        <v>1</v>
      </c>
      <c r="F319" s="214" t="s">
        <v>358</v>
      </c>
      <c r="G319" s="212"/>
      <c r="H319" s="215">
        <v>37</v>
      </c>
      <c r="I319" s="216"/>
      <c r="J319" s="212"/>
      <c r="K319" s="212"/>
      <c r="L319" s="217"/>
      <c r="M319" s="218"/>
      <c r="N319" s="219"/>
      <c r="O319" s="219"/>
      <c r="P319" s="219"/>
      <c r="Q319" s="219"/>
      <c r="R319" s="219"/>
      <c r="S319" s="219"/>
      <c r="T319" s="220"/>
      <c r="AT319" s="221" t="s">
        <v>144</v>
      </c>
      <c r="AU319" s="221" t="s">
        <v>87</v>
      </c>
      <c r="AV319" s="13" t="s">
        <v>87</v>
      </c>
      <c r="AW319" s="13" t="s">
        <v>35</v>
      </c>
      <c r="AX319" s="13" t="s">
        <v>21</v>
      </c>
      <c r="AY319" s="221" t="s">
        <v>130</v>
      </c>
    </row>
    <row r="320" spans="1:65" s="2" customFormat="1" ht="24.2" customHeight="1">
      <c r="A320" s="35"/>
      <c r="B320" s="36"/>
      <c r="C320" s="192" t="s">
        <v>369</v>
      </c>
      <c r="D320" s="192" t="s">
        <v>133</v>
      </c>
      <c r="E320" s="193" t="s">
        <v>370</v>
      </c>
      <c r="F320" s="194" t="s">
        <v>371</v>
      </c>
      <c r="G320" s="195" t="s">
        <v>136</v>
      </c>
      <c r="H320" s="196">
        <v>37</v>
      </c>
      <c r="I320" s="197"/>
      <c r="J320" s="198">
        <f>ROUND(I320*H320,2)</f>
        <v>0</v>
      </c>
      <c r="K320" s="194" t="s">
        <v>137</v>
      </c>
      <c r="L320" s="40"/>
      <c r="M320" s="199" t="s">
        <v>1</v>
      </c>
      <c r="N320" s="200" t="s">
        <v>44</v>
      </c>
      <c r="O320" s="72"/>
      <c r="P320" s="201">
        <f>O320*H320</f>
        <v>0</v>
      </c>
      <c r="Q320" s="201">
        <v>0.0002223</v>
      </c>
      <c r="R320" s="201">
        <f>Q320*H320</f>
        <v>0.0082251</v>
      </c>
      <c r="S320" s="201">
        <v>0</v>
      </c>
      <c r="T320" s="202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03" t="s">
        <v>233</v>
      </c>
      <c r="AT320" s="203" t="s">
        <v>133</v>
      </c>
      <c r="AU320" s="203" t="s">
        <v>87</v>
      </c>
      <c r="AY320" s="18" t="s">
        <v>130</v>
      </c>
      <c r="BE320" s="204">
        <f>IF(N320="základní",J320,0)</f>
        <v>0</v>
      </c>
      <c r="BF320" s="204">
        <f>IF(N320="snížená",J320,0)</f>
        <v>0</v>
      </c>
      <c r="BG320" s="204">
        <f>IF(N320="zákl. přenesená",J320,0)</f>
        <v>0</v>
      </c>
      <c r="BH320" s="204">
        <f>IF(N320="sníž. přenesená",J320,0)</f>
        <v>0</v>
      </c>
      <c r="BI320" s="204">
        <f>IF(N320="nulová",J320,0)</f>
        <v>0</v>
      </c>
      <c r="BJ320" s="18" t="s">
        <v>21</v>
      </c>
      <c r="BK320" s="204">
        <f>ROUND(I320*H320,2)</f>
        <v>0</v>
      </c>
      <c r="BL320" s="18" t="s">
        <v>233</v>
      </c>
      <c r="BM320" s="203" t="s">
        <v>372</v>
      </c>
    </row>
    <row r="321" spans="1:47" s="2" customFormat="1" ht="19.5">
      <c r="A321" s="35"/>
      <c r="B321" s="36"/>
      <c r="C321" s="37"/>
      <c r="D321" s="205" t="s">
        <v>140</v>
      </c>
      <c r="E321" s="37"/>
      <c r="F321" s="206" t="s">
        <v>373</v>
      </c>
      <c r="G321" s="37"/>
      <c r="H321" s="37"/>
      <c r="I321" s="207"/>
      <c r="J321" s="37"/>
      <c r="K321" s="37"/>
      <c r="L321" s="40"/>
      <c r="M321" s="208"/>
      <c r="N321" s="209"/>
      <c r="O321" s="72"/>
      <c r="P321" s="72"/>
      <c r="Q321" s="72"/>
      <c r="R321" s="72"/>
      <c r="S321" s="72"/>
      <c r="T321" s="73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T321" s="18" t="s">
        <v>140</v>
      </c>
      <c r="AU321" s="18" t="s">
        <v>87</v>
      </c>
    </row>
    <row r="322" spans="2:51" s="14" customFormat="1" ht="11.25">
      <c r="B322" s="222"/>
      <c r="C322" s="223"/>
      <c r="D322" s="205" t="s">
        <v>144</v>
      </c>
      <c r="E322" s="224" t="s">
        <v>1</v>
      </c>
      <c r="F322" s="225" t="s">
        <v>357</v>
      </c>
      <c r="G322" s="223"/>
      <c r="H322" s="224" t="s">
        <v>1</v>
      </c>
      <c r="I322" s="226"/>
      <c r="J322" s="223"/>
      <c r="K322" s="223"/>
      <c r="L322" s="227"/>
      <c r="M322" s="228"/>
      <c r="N322" s="229"/>
      <c r="O322" s="229"/>
      <c r="P322" s="229"/>
      <c r="Q322" s="229"/>
      <c r="R322" s="229"/>
      <c r="S322" s="229"/>
      <c r="T322" s="230"/>
      <c r="AT322" s="231" t="s">
        <v>144</v>
      </c>
      <c r="AU322" s="231" t="s">
        <v>87</v>
      </c>
      <c r="AV322" s="14" t="s">
        <v>21</v>
      </c>
      <c r="AW322" s="14" t="s">
        <v>35</v>
      </c>
      <c r="AX322" s="14" t="s">
        <v>79</v>
      </c>
      <c r="AY322" s="231" t="s">
        <v>130</v>
      </c>
    </row>
    <row r="323" spans="2:51" s="13" customFormat="1" ht="11.25">
      <c r="B323" s="211"/>
      <c r="C323" s="212"/>
      <c r="D323" s="205" t="s">
        <v>144</v>
      </c>
      <c r="E323" s="213" t="s">
        <v>1</v>
      </c>
      <c r="F323" s="214" t="s">
        <v>358</v>
      </c>
      <c r="G323" s="212"/>
      <c r="H323" s="215">
        <v>37</v>
      </c>
      <c r="I323" s="216"/>
      <c r="J323" s="212"/>
      <c r="K323" s="212"/>
      <c r="L323" s="217"/>
      <c r="M323" s="218"/>
      <c r="N323" s="219"/>
      <c r="O323" s="219"/>
      <c r="P323" s="219"/>
      <c r="Q323" s="219"/>
      <c r="R323" s="219"/>
      <c r="S323" s="219"/>
      <c r="T323" s="220"/>
      <c r="AT323" s="221" t="s">
        <v>144</v>
      </c>
      <c r="AU323" s="221" t="s">
        <v>87</v>
      </c>
      <c r="AV323" s="13" t="s">
        <v>87</v>
      </c>
      <c r="AW323" s="13" t="s">
        <v>35</v>
      </c>
      <c r="AX323" s="13" t="s">
        <v>21</v>
      </c>
      <c r="AY323" s="221" t="s">
        <v>130</v>
      </c>
    </row>
    <row r="324" spans="1:65" s="2" customFormat="1" ht="24.2" customHeight="1">
      <c r="A324" s="35"/>
      <c r="B324" s="36"/>
      <c r="C324" s="192" t="s">
        <v>374</v>
      </c>
      <c r="D324" s="192" t="s">
        <v>133</v>
      </c>
      <c r="E324" s="193" t="s">
        <v>375</v>
      </c>
      <c r="F324" s="194" t="s">
        <v>376</v>
      </c>
      <c r="G324" s="195" t="s">
        <v>136</v>
      </c>
      <c r="H324" s="196">
        <v>37</v>
      </c>
      <c r="I324" s="197"/>
      <c r="J324" s="198">
        <f>ROUND(I324*H324,2)</f>
        <v>0</v>
      </c>
      <c r="K324" s="194" t="s">
        <v>137</v>
      </c>
      <c r="L324" s="40"/>
      <c r="M324" s="199" t="s">
        <v>1</v>
      </c>
      <c r="N324" s="200" t="s">
        <v>44</v>
      </c>
      <c r="O324" s="72"/>
      <c r="P324" s="201">
        <f>O324*H324</f>
        <v>0</v>
      </c>
      <c r="Q324" s="201">
        <v>0.000229</v>
      </c>
      <c r="R324" s="201">
        <f>Q324*H324</f>
        <v>0.008473</v>
      </c>
      <c r="S324" s="201">
        <v>0</v>
      </c>
      <c r="T324" s="202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03" t="s">
        <v>233</v>
      </c>
      <c r="AT324" s="203" t="s">
        <v>133</v>
      </c>
      <c r="AU324" s="203" t="s">
        <v>87</v>
      </c>
      <c r="AY324" s="18" t="s">
        <v>130</v>
      </c>
      <c r="BE324" s="204">
        <f>IF(N324="základní",J324,0)</f>
        <v>0</v>
      </c>
      <c r="BF324" s="204">
        <f>IF(N324="snížená",J324,0)</f>
        <v>0</v>
      </c>
      <c r="BG324" s="204">
        <f>IF(N324="zákl. přenesená",J324,0)</f>
        <v>0</v>
      </c>
      <c r="BH324" s="204">
        <f>IF(N324="sníž. přenesená",J324,0)</f>
        <v>0</v>
      </c>
      <c r="BI324" s="204">
        <f>IF(N324="nulová",J324,0)</f>
        <v>0</v>
      </c>
      <c r="BJ324" s="18" t="s">
        <v>21</v>
      </c>
      <c r="BK324" s="204">
        <f>ROUND(I324*H324,2)</f>
        <v>0</v>
      </c>
      <c r="BL324" s="18" t="s">
        <v>233</v>
      </c>
      <c r="BM324" s="203" t="s">
        <v>377</v>
      </c>
    </row>
    <row r="325" spans="1:47" s="2" customFormat="1" ht="19.5">
      <c r="A325" s="35"/>
      <c r="B325" s="36"/>
      <c r="C325" s="37"/>
      <c r="D325" s="205" t="s">
        <v>140</v>
      </c>
      <c r="E325" s="37"/>
      <c r="F325" s="206" t="s">
        <v>378</v>
      </c>
      <c r="G325" s="37"/>
      <c r="H325" s="37"/>
      <c r="I325" s="207"/>
      <c r="J325" s="37"/>
      <c r="K325" s="37"/>
      <c r="L325" s="40"/>
      <c r="M325" s="208"/>
      <c r="N325" s="209"/>
      <c r="O325" s="72"/>
      <c r="P325" s="72"/>
      <c r="Q325" s="72"/>
      <c r="R325" s="72"/>
      <c r="S325" s="72"/>
      <c r="T325" s="73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T325" s="18" t="s">
        <v>140</v>
      </c>
      <c r="AU325" s="18" t="s">
        <v>87</v>
      </c>
    </row>
    <row r="326" spans="2:51" s="14" customFormat="1" ht="11.25">
      <c r="B326" s="222"/>
      <c r="C326" s="223"/>
      <c r="D326" s="205" t="s">
        <v>144</v>
      </c>
      <c r="E326" s="224" t="s">
        <v>1</v>
      </c>
      <c r="F326" s="225" t="s">
        <v>357</v>
      </c>
      <c r="G326" s="223"/>
      <c r="H326" s="224" t="s">
        <v>1</v>
      </c>
      <c r="I326" s="226"/>
      <c r="J326" s="223"/>
      <c r="K326" s="223"/>
      <c r="L326" s="227"/>
      <c r="M326" s="228"/>
      <c r="N326" s="229"/>
      <c r="O326" s="229"/>
      <c r="P326" s="229"/>
      <c r="Q326" s="229"/>
      <c r="R326" s="229"/>
      <c r="S326" s="229"/>
      <c r="T326" s="230"/>
      <c r="AT326" s="231" t="s">
        <v>144</v>
      </c>
      <c r="AU326" s="231" t="s">
        <v>87</v>
      </c>
      <c r="AV326" s="14" t="s">
        <v>21</v>
      </c>
      <c r="AW326" s="14" t="s">
        <v>35</v>
      </c>
      <c r="AX326" s="14" t="s">
        <v>79</v>
      </c>
      <c r="AY326" s="231" t="s">
        <v>130</v>
      </c>
    </row>
    <row r="327" spans="2:51" s="13" customFormat="1" ht="11.25">
      <c r="B327" s="211"/>
      <c r="C327" s="212"/>
      <c r="D327" s="205" t="s">
        <v>144</v>
      </c>
      <c r="E327" s="213" t="s">
        <v>1</v>
      </c>
      <c r="F327" s="214" t="s">
        <v>358</v>
      </c>
      <c r="G327" s="212"/>
      <c r="H327" s="215">
        <v>37</v>
      </c>
      <c r="I327" s="216"/>
      <c r="J327" s="212"/>
      <c r="K327" s="212"/>
      <c r="L327" s="217"/>
      <c r="M327" s="255"/>
      <c r="N327" s="256"/>
      <c r="O327" s="256"/>
      <c r="P327" s="256"/>
      <c r="Q327" s="256"/>
      <c r="R327" s="256"/>
      <c r="S327" s="256"/>
      <c r="T327" s="257"/>
      <c r="AT327" s="221" t="s">
        <v>144</v>
      </c>
      <c r="AU327" s="221" t="s">
        <v>87</v>
      </c>
      <c r="AV327" s="13" t="s">
        <v>87</v>
      </c>
      <c r="AW327" s="13" t="s">
        <v>35</v>
      </c>
      <c r="AX327" s="13" t="s">
        <v>21</v>
      </c>
      <c r="AY327" s="221" t="s">
        <v>130</v>
      </c>
    </row>
    <row r="328" spans="1:31" s="2" customFormat="1" ht="6.95" customHeight="1">
      <c r="A328" s="35"/>
      <c r="B328" s="55"/>
      <c r="C328" s="56"/>
      <c r="D328" s="56"/>
      <c r="E328" s="56"/>
      <c r="F328" s="56"/>
      <c r="G328" s="56"/>
      <c r="H328" s="56"/>
      <c r="I328" s="56"/>
      <c r="J328" s="56"/>
      <c r="K328" s="56"/>
      <c r="L328" s="40"/>
      <c r="M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</row>
  </sheetData>
  <sheetProtection algorithmName="SHA-512" hashValue="ZHzOKjUDiefjWxK0xUeBRR+2tE/JjhfR7fVa30BtEd2fDD7BGS4m8nZaWAhKywKieiOro9YmM/J4gJsbXNY5IQ==" saltValue="OmIYEQzYL7yMm75vfFaklNgylLZ1GFvV3m+TNkVEJJYVT4l8p3YGE+cxb+FglgqbQvPe+4+fqOA4otxcUjorXg==" spinCount="100000" sheet="1" objects="1" scenarios="1" formatColumns="0" formatRows="0" autoFilter="0"/>
  <autoFilter ref="C129:K327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AT2" s="18" t="s">
        <v>94</v>
      </c>
    </row>
    <row r="3" spans="2:46" s="1" customFormat="1" ht="6.95" customHeight="1" hidden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87</v>
      </c>
    </row>
    <row r="4" spans="2:46" s="1" customFormat="1" ht="24.95" customHeight="1" hidden="1">
      <c r="B4" s="21"/>
      <c r="D4" s="118" t="s">
        <v>95</v>
      </c>
      <c r="L4" s="21"/>
      <c r="M4" s="119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20" t="s">
        <v>16</v>
      </c>
      <c r="L6" s="21"/>
    </row>
    <row r="7" spans="2:12" s="1" customFormat="1" ht="16.5" customHeight="1" hidden="1">
      <c r="B7" s="21"/>
      <c r="E7" s="307" t="str">
        <f>'Rekapitulace stavby'!K6</f>
        <v>Oprava fasády objektu KAVÁRNY UNION v České Lípě - revize 21.7.2020</v>
      </c>
      <c r="F7" s="308"/>
      <c r="G7" s="308"/>
      <c r="H7" s="308"/>
      <c r="L7" s="21"/>
    </row>
    <row r="8" spans="2:12" s="1" customFormat="1" ht="12" customHeight="1" hidden="1">
      <c r="B8" s="21"/>
      <c r="D8" s="120" t="s">
        <v>96</v>
      </c>
      <c r="L8" s="21"/>
    </row>
    <row r="9" spans="1:31" s="2" customFormat="1" ht="23.25" customHeight="1" hidden="1">
      <c r="A9" s="35"/>
      <c r="B9" s="40"/>
      <c r="C9" s="35"/>
      <c r="D9" s="35"/>
      <c r="E9" s="307" t="s">
        <v>97</v>
      </c>
      <c r="F9" s="309"/>
      <c r="G9" s="309"/>
      <c r="H9" s="309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 hidden="1">
      <c r="A10" s="35"/>
      <c r="B10" s="40"/>
      <c r="C10" s="35"/>
      <c r="D10" s="120" t="s">
        <v>98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 hidden="1">
      <c r="A11" s="35"/>
      <c r="B11" s="40"/>
      <c r="C11" s="35"/>
      <c r="D11" s="35"/>
      <c r="E11" s="310" t="s">
        <v>379</v>
      </c>
      <c r="F11" s="309"/>
      <c r="G11" s="309"/>
      <c r="H11" s="309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 hidden="1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 hidden="1">
      <c r="A13" s="35"/>
      <c r="B13" s="40"/>
      <c r="C13" s="35"/>
      <c r="D13" s="120" t="s">
        <v>19</v>
      </c>
      <c r="E13" s="35"/>
      <c r="F13" s="111" t="s">
        <v>1</v>
      </c>
      <c r="G13" s="35"/>
      <c r="H13" s="35"/>
      <c r="I13" s="120" t="s">
        <v>20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0"/>
      <c r="C14" s="35"/>
      <c r="D14" s="120" t="s">
        <v>22</v>
      </c>
      <c r="E14" s="35"/>
      <c r="F14" s="111" t="s">
        <v>23</v>
      </c>
      <c r="G14" s="35"/>
      <c r="H14" s="35"/>
      <c r="I14" s="120" t="s">
        <v>24</v>
      </c>
      <c r="J14" s="121" t="str">
        <f>'Rekapitulace stavby'!AN8</f>
        <v>21. 7. 2020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 hidden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 hidden="1">
      <c r="A16" s="35"/>
      <c r="B16" s="40"/>
      <c r="C16" s="35"/>
      <c r="D16" s="120" t="s">
        <v>28</v>
      </c>
      <c r="E16" s="35"/>
      <c r="F16" s="35"/>
      <c r="G16" s="35"/>
      <c r="H16" s="35"/>
      <c r="I16" s="120" t="s">
        <v>29</v>
      </c>
      <c r="J16" s="111" t="str">
        <f>IF('Rekapitulace stavby'!AN10="","",'Rekapitulace stavby'!AN10)</f>
        <v/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 hidden="1">
      <c r="A17" s="35"/>
      <c r="B17" s="40"/>
      <c r="C17" s="35"/>
      <c r="D17" s="35"/>
      <c r="E17" s="111" t="str">
        <f>IF('Rekapitulace stavby'!E11="","",'Rekapitulace stavby'!E11)</f>
        <v xml:space="preserve"> </v>
      </c>
      <c r="F17" s="35"/>
      <c r="G17" s="35"/>
      <c r="H17" s="35"/>
      <c r="I17" s="120" t="s">
        <v>31</v>
      </c>
      <c r="J17" s="111" t="str">
        <f>IF('Rekapitulace stavby'!AN11="","",'Rekapitulace stavby'!AN11)</f>
        <v/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 hidden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 hidden="1">
      <c r="A19" s="35"/>
      <c r="B19" s="40"/>
      <c r="C19" s="35"/>
      <c r="D19" s="120" t="s">
        <v>32</v>
      </c>
      <c r="E19" s="35"/>
      <c r="F19" s="35"/>
      <c r="G19" s="35"/>
      <c r="H19" s="35"/>
      <c r="I19" s="120" t="s">
        <v>29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 hidden="1">
      <c r="A20" s="35"/>
      <c r="B20" s="40"/>
      <c r="C20" s="35"/>
      <c r="D20" s="35"/>
      <c r="E20" s="311" t="str">
        <f>'Rekapitulace stavby'!E14</f>
        <v>Vyplň údaj</v>
      </c>
      <c r="F20" s="312"/>
      <c r="G20" s="312"/>
      <c r="H20" s="312"/>
      <c r="I20" s="120" t="s">
        <v>31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 hidden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 hidden="1">
      <c r="A22" s="35"/>
      <c r="B22" s="40"/>
      <c r="C22" s="35"/>
      <c r="D22" s="120" t="s">
        <v>34</v>
      </c>
      <c r="E22" s="35"/>
      <c r="F22" s="35"/>
      <c r="G22" s="35"/>
      <c r="H22" s="35"/>
      <c r="I22" s="120" t="s">
        <v>29</v>
      </c>
      <c r="J22" s="111" t="str">
        <f>IF('Rekapitulace stavby'!AN16="","",'Rekapitulace stavby'!AN16)</f>
        <v/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 hidden="1">
      <c r="A23" s="35"/>
      <c r="B23" s="40"/>
      <c r="C23" s="35"/>
      <c r="D23" s="35"/>
      <c r="E23" s="111" t="str">
        <f>IF('Rekapitulace stavby'!E17="","",'Rekapitulace stavby'!E17)</f>
        <v xml:space="preserve"> </v>
      </c>
      <c r="F23" s="35"/>
      <c r="G23" s="35"/>
      <c r="H23" s="35"/>
      <c r="I23" s="120" t="s">
        <v>31</v>
      </c>
      <c r="J23" s="111" t="str">
        <f>IF('Rekapitulace stavby'!AN17="","",'Rekapitulace stavby'!AN17)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 hidden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 hidden="1">
      <c r="A25" s="35"/>
      <c r="B25" s="40"/>
      <c r="C25" s="35"/>
      <c r="D25" s="120" t="s">
        <v>36</v>
      </c>
      <c r="E25" s="35"/>
      <c r="F25" s="35"/>
      <c r="G25" s="35"/>
      <c r="H25" s="35"/>
      <c r="I25" s="120" t="s">
        <v>29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 hidden="1">
      <c r="A26" s="35"/>
      <c r="B26" s="40"/>
      <c r="C26" s="35"/>
      <c r="D26" s="35"/>
      <c r="E26" s="111" t="str">
        <f>IF('Rekapitulace stavby'!E20="","",'Rekapitulace stavby'!E20)</f>
        <v xml:space="preserve"> </v>
      </c>
      <c r="F26" s="35"/>
      <c r="G26" s="35"/>
      <c r="H26" s="35"/>
      <c r="I26" s="120" t="s">
        <v>31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 hidden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 hidden="1">
      <c r="A28" s="35"/>
      <c r="B28" s="40"/>
      <c r="C28" s="35"/>
      <c r="D28" s="120" t="s">
        <v>37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 hidden="1">
      <c r="A29" s="122"/>
      <c r="B29" s="123"/>
      <c r="C29" s="122"/>
      <c r="D29" s="122"/>
      <c r="E29" s="313" t="s">
        <v>1</v>
      </c>
      <c r="F29" s="313"/>
      <c r="G29" s="313"/>
      <c r="H29" s="313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 hidden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hidden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 hidden="1">
      <c r="A32" s="35"/>
      <c r="B32" s="40"/>
      <c r="C32" s="35"/>
      <c r="D32" s="126" t="s">
        <v>39</v>
      </c>
      <c r="E32" s="35"/>
      <c r="F32" s="35"/>
      <c r="G32" s="35"/>
      <c r="H32" s="35"/>
      <c r="I32" s="35"/>
      <c r="J32" s="127">
        <f>ROUND(J126,2)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 hidden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35"/>
      <c r="F34" s="128" t="s">
        <v>41</v>
      </c>
      <c r="G34" s="35"/>
      <c r="H34" s="35"/>
      <c r="I34" s="128" t="s">
        <v>40</v>
      </c>
      <c r="J34" s="128" t="s">
        <v>42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129" t="s">
        <v>43</v>
      </c>
      <c r="E35" s="120" t="s">
        <v>44</v>
      </c>
      <c r="F35" s="130">
        <f>ROUND((SUM(BE126:BE151)),2)</f>
        <v>0</v>
      </c>
      <c r="G35" s="35"/>
      <c r="H35" s="35"/>
      <c r="I35" s="131">
        <v>0.21</v>
      </c>
      <c r="J35" s="130">
        <f>ROUND(((SUM(BE126:BE151))*I35),2)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20" t="s">
        <v>45</v>
      </c>
      <c r="F36" s="130">
        <f>ROUND((SUM(BF126:BF151)),2)</f>
        <v>0</v>
      </c>
      <c r="G36" s="35"/>
      <c r="H36" s="35"/>
      <c r="I36" s="131">
        <v>0.15</v>
      </c>
      <c r="J36" s="130">
        <f>ROUND(((SUM(BF126:BF151))*I36),2)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46</v>
      </c>
      <c r="F37" s="130">
        <f>ROUND((SUM(BG126:BG151)),2)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0" t="s">
        <v>47</v>
      </c>
      <c r="F38" s="130">
        <f>ROUND((SUM(BH126:BH151)),2)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0" t="s">
        <v>48</v>
      </c>
      <c r="F39" s="130">
        <f>ROUND((SUM(BI126:BI151)),2)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 hidden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 hidden="1">
      <c r="A41" s="35"/>
      <c r="B41" s="40"/>
      <c r="C41" s="132"/>
      <c r="D41" s="133" t="s">
        <v>49</v>
      </c>
      <c r="E41" s="134"/>
      <c r="F41" s="134"/>
      <c r="G41" s="135" t="s">
        <v>50</v>
      </c>
      <c r="H41" s="136" t="s">
        <v>51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 hidden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 hidden="1">
      <c r="B43" s="21"/>
      <c r="L43" s="21"/>
    </row>
    <row r="44" spans="2:12" s="1" customFormat="1" ht="14.45" customHeight="1" hidden="1">
      <c r="B44" s="21"/>
      <c r="L44" s="21"/>
    </row>
    <row r="45" spans="2:12" s="1" customFormat="1" ht="14.45" customHeight="1" hidden="1">
      <c r="B45" s="21"/>
      <c r="L45" s="21"/>
    </row>
    <row r="46" spans="2:12" s="1" customFormat="1" ht="14.45" customHeight="1" hidden="1">
      <c r="B46" s="21"/>
      <c r="L46" s="21"/>
    </row>
    <row r="47" spans="2:12" s="1" customFormat="1" ht="14.45" customHeight="1" hidden="1">
      <c r="B47" s="21"/>
      <c r="L47" s="21"/>
    </row>
    <row r="48" spans="2:12" s="1" customFormat="1" ht="14.45" customHeight="1" hidden="1">
      <c r="B48" s="21"/>
      <c r="L48" s="21"/>
    </row>
    <row r="49" spans="2:12" s="1" customFormat="1" ht="14.45" customHeight="1" hidden="1">
      <c r="B49" s="21"/>
      <c r="L49" s="21"/>
    </row>
    <row r="50" spans="2:12" s="2" customFormat="1" ht="14.45" customHeight="1" hidden="1">
      <c r="B50" s="52"/>
      <c r="D50" s="139" t="s">
        <v>52</v>
      </c>
      <c r="E50" s="140"/>
      <c r="F50" s="140"/>
      <c r="G50" s="139" t="s">
        <v>53</v>
      </c>
      <c r="H50" s="140"/>
      <c r="I50" s="140"/>
      <c r="J50" s="140"/>
      <c r="K50" s="140"/>
      <c r="L50" s="52"/>
    </row>
    <row r="51" spans="2:12" ht="11.25" hidden="1">
      <c r="B51" s="21"/>
      <c r="L51" s="21"/>
    </row>
    <row r="52" spans="2:12" ht="11.25" hidden="1">
      <c r="B52" s="21"/>
      <c r="L52" s="21"/>
    </row>
    <row r="53" spans="2:12" ht="11.25" hidden="1">
      <c r="B53" s="21"/>
      <c r="L53" s="21"/>
    </row>
    <row r="54" spans="2:12" ht="11.25" hidden="1">
      <c r="B54" s="21"/>
      <c r="L54" s="21"/>
    </row>
    <row r="55" spans="2:12" ht="11.25" hidden="1">
      <c r="B55" s="21"/>
      <c r="L55" s="21"/>
    </row>
    <row r="56" spans="2:12" ht="11.25" hidden="1">
      <c r="B56" s="21"/>
      <c r="L56" s="21"/>
    </row>
    <row r="57" spans="2:12" ht="11.25" hidden="1">
      <c r="B57" s="21"/>
      <c r="L57" s="21"/>
    </row>
    <row r="58" spans="2:12" ht="11.25" hidden="1">
      <c r="B58" s="21"/>
      <c r="L58" s="21"/>
    </row>
    <row r="59" spans="2:12" ht="11.25" hidden="1">
      <c r="B59" s="21"/>
      <c r="L59" s="21"/>
    </row>
    <row r="60" spans="2:12" ht="11.25" hidden="1">
      <c r="B60" s="21"/>
      <c r="L60" s="21"/>
    </row>
    <row r="61" spans="1:31" s="2" customFormat="1" ht="12.75" hidden="1">
      <c r="A61" s="35"/>
      <c r="B61" s="40"/>
      <c r="C61" s="35"/>
      <c r="D61" s="141" t="s">
        <v>54</v>
      </c>
      <c r="E61" s="142"/>
      <c r="F61" s="143" t="s">
        <v>55</v>
      </c>
      <c r="G61" s="141" t="s">
        <v>54</v>
      </c>
      <c r="H61" s="142"/>
      <c r="I61" s="142"/>
      <c r="J61" s="144" t="s">
        <v>55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 hidden="1">
      <c r="B62" s="21"/>
      <c r="L62" s="21"/>
    </row>
    <row r="63" spans="2:12" ht="11.25" hidden="1">
      <c r="B63" s="21"/>
      <c r="L63" s="21"/>
    </row>
    <row r="64" spans="2:12" ht="11.25" hidden="1">
      <c r="B64" s="21"/>
      <c r="L64" s="21"/>
    </row>
    <row r="65" spans="1:31" s="2" customFormat="1" ht="12.75" hidden="1">
      <c r="A65" s="35"/>
      <c r="B65" s="40"/>
      <c r="C65" s="35"/>
      <c r="D65" s="139" t="s">
        <v>56</v>
      </c>
      <c r="E65" s="145"/>
      <c r="F65" s="145"/>
      <c r="G65" s="139" t="s">
        <v>57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 hidden="1">
      <c r="B66" s="21"/>
      <c r="L66" s="21"/>
    </row>
    <row r="67" spans="2:12" ht="11.25" hidden="1">
      <c r="B67" s="21"/>
      <c r="L67" s="21"/>
    </row>
    <row r="68" spans="2:12" ht="11.25" hidden="1">
      <c r="B68" s="21"/>
      <c r="L68" s="21"/>
    </row>
    <row r="69" spans="2:12" ht="11.25" hidden="1">
      <c r="B69" s="21"/>
      <c r="L69" s="21"/>
    </row>
    <row r="70" spans="2:12" ht="11.25" hidden="1">
      <c r="B70" s="21"/>
      <c r="L70" s="21"/>
    </row>
    <row r="71" spans="2:12" ht="11.25" hidden="1">
      <c r="B71" s="21"/>
      <c r="L71" s="21"/>
    </row>
    <row r="72" spans="2:12" ht="11.25" hidden="1">
      <c r="B72" s="21"/>
      <c r="L72" s="21"/>
    </row>
    <row r="73" spans="2:12" ht="11.25" hidden="1">
      <c r="B73" s="21"/>
      <c r="L73" s="21"/>
    </row>
    <row r="74" spans="2:12" ht="11.25" hidden="1">
      <c r="B74" s="21"/>
      <c r="L74" s="21"/>
    </row>
    <row r="75" spans="2:12" ht="11.25" hidden="1">
      <c r="B75" s="21"/>
      <c r="L75" s="21"/>
    </row>
    <row r="76" spans="1:31" s="2" customFormat="1" ht="12.75" hidden="1">
      <c r="A76" s="35"/>
      <c r="B76" s="40"/>
      <c r="C76" s="35"/>
      <c r="D76" s="141" t="s">
        <v>54</v>
      </c>
      <c r="E76" s="142"/>
      <c r="F76" s="143" t="s">
        <v>55</v>
      </c>
      <c r="G76" s="141" t="s">
        <v>54</v>
      </c>
      <c r="H76" s="142"/>
      <c r="I76" s="142"/>
      <c r="J76" s="144" t="s">
        <v>55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 hidden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t="11.25" hidden="1"/>
    <row r="79" ht="11.25" hidden="1"/>
    <row r="80" ht="11.25" hidden="1"/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100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4" t="str">
        <f>E7</f>
        <v>Oprava fasády objektu KAVÁRNY UNION v České Lípě - revize 21.7.2020</v>
      </c>
      <c r="F85" s="315"/>
      <c r="G85" s="315"/>
      <c r="H85" s="31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96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23.25" customHeight="1">
      <c r="A87" s="35"/>
      <c r="B87" s="36"/>
      <c r="C87" s="37"/>
      <c r="D87" s="37"/>
      <c r="E87" s="314" t="s">
        <v>97</v>
      </c>
      <c r="F87" s="316"/>
      <c r="G87" s="316"/>
      <c r="H87" s="316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98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81" t="str">
        <f>E11</f>
        <v>170629-1-3 - VRN</v>
      </c>
      <c r="F89" s="316"/>
      <c r="G89" s="316"/>
      <c r="H89" s="316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22</v>
      </c>
      <c r="D91" s="37"/>
      <c r="E91" s="37"/>
      <c r="F91" s="28" t="str">
        <f>F14</f>
        <v>JINDŘICHA Z LIPÉ 113/24 Č. LÍPA, Česká Lípa</v>
      </c>
      <c r="G91" s="37"/>
      <c r="H91" s="37"/>
      <c r="I91" s="30" t="s">
        <v>24</v>
      </c>
      <c r="J91" s="67" t="str">
        <f>IF(J14="","",J14)</f>
        <v>21. 7. 2020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28</v>
      </c>
      <c r="D93" s="37"/>
      <c r="E93" s="37"/>
      <c r="F93" s="28" t="str">
        <f>E17</f>
        <v xml:space="preserve"> </v>
      </c>
      <c r="G93" s="37"/>
      <c r="H93" s="37"/>
      <c r="I93" s="30" t="s">
        <v>34</v>
      </c>
      <c r="J93" s="33" t="str">
        <f>E23</f>
        <v xml:space="preserve"> 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32</v>
      </c>
      <c r="D94" s="37"/>
      <c r="E94" s="37"/>
      <c r="F94" s="28" t="str">
        <f>IF(E20="","",E20)</f>
        <v>Vyplň údaj</v>
      </c>
      <c r="G94" s="37"/>
      <c r="H94" s="37"/>
      <c r="I94" s="30" t="s">
        <v>36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101</v>
      </c>
      <c r="D96" s="151"/>
      <c r="E96" s="151"/>
      <c r="F96" s="151"/>
      <c r="G96" s="151"/>
      <c r="H96" s="151"/>
      <c r="I96" s="151"/>
      <c r="J96" s="152" t="s">
        <v>102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3" t="s">
        <v>103</v>
      </c>
      <c r="D98" s="37"/>
      <c r="E98" s="37"/>
      <c r="F98" s="37"/>
      <c r="G98" s="37"/>
      <c r="H98" s="37"/>
      <c r="I98" s="37"/>
      <c r="J98" s="85">
        <f>J126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104</v>
      </c>
    </row>
    <row r="99" spans="2:12" s="9" customFormat="1" ht="24.95" customHeight="1">
      <c r="B99" s="154"/>
      <c r="C99" s="155"/>
      <c r="D99" s="156" t="s">
        <v>380</v>
      </c>
      <c r="E99" s="157"/>
      <c r="F99" s="157"/>
      <c r="G99" s="157"/>
      <c r="H99" s="157"/>
      <c r="I99" s="157"/>
      <c r="J99" s="158">
        <f>J127</f>
        <v>0</v>
      </c>
      <c r="K99" s="155"/>
      <c r="L99" s="159"/>
    </row>
    <row r="100" spans="2:12" s="10" customFormat="1" ht="19.9" customHeight="1">
      <c r="B100" s="160"/>
      <c r="C100" s="105"/>
      <c r="D100" s="161" t="s">
        <v>381</v>
      </c>
      <c r="E100" s="162"/>
      <c r="F100" s="162"/>
      <c r="G100" s="162"/>
      <c r="H100" s="162"/>
      <c r="I100" s="162"/>
      <c r="J100" s="163">
        <f>J128</f>
        <v>0</v>
      </c>
      <c r="K100" s="105"/>
      <c r="L100" s="164"/>
    </row>
    <row r="101" spans="2:12" s="10" customFormat="1" ht="19.9" customHeight="1">
      <c r="B101" s="160"/>
      <c r="C101" s="105"/>
      <c r="D101" s="161" t="s">
        <v>382</v>
      </c>
      <c r="E101" s="162"/>
      <c r="F101" s="162"/>
      <c r="G101" s="162"/>
      <c r="H101" s="162"/>
      <c r="I101" s="162"/>
      <c r="J101" s="163">
        <f>J131</f>
        <v>0</v>
      </c>
      <c r="K101" s="105"/>
      <c r="L101" s="164"/>
    </row>
    <row r="102" spans="2:12" s="10" customFormat="1" ht="19.9" customHeight="1">
      <c r="B102" s="160"/>
      <c r="C102" s="105"/>
      <c r="D102" s="161" t="s">
        <v>383</v>
      </c>
      <c r="E102" s="162"/>
      <c r="F102" s="162"/>
      <c r="G102" s="162"/>
      <c r="H102" s="162"/>
      <c r="I102" s="162"/>
      <c r="J102" s="163">
        <f>J135</f>
        <v>0</v>
      </c>
      <c r="K102" s="105"/>
      <c r="L102" s="164"/>
    </row>
    <row r="103" spans="2:12" s="10" customFormat="1" ht="19.9" customHeight="1">
      <c r="B103" s="160"/>
      <c r="C103" s="105"/>
      <c r="D103" s="161" t="s">
        <v>384</v>
      </c>
      <c r="E103" s="162"/>
      <c r="F103" s="162"/>
      <c r="G103" s="162"/>
      <c r="H103" s="162"/>
      <c r="I103" s="162"/>
      <c r="J103" s="163">
        <f>J144</f>
        <v>0</v>
      </c>
      <c r="K103" s="105"/>
      <c r="L103" s="164"/>
    </row>
    <row r="104" spans="2:12" s="10" customFormat="1" ht="19.9" customHeight="1">
      <c r="B104" s="160"/>
      <c r="C104" s="105"/>
      <c r="D104" s="161" t="s">
        <v>385</v>
      </c>
      <c r="E104" s="162"/>
      <c r="F104" s="162"/>
      <c r="G104" s="162"/>
      <c r="H104" s="162"/>
      <c r="I104" s="162"/>
      <c r="J104" s="163">
        <f>J147</f>
        <v>0</v>
      </c>
      <c r="K104" s="105"/>
      <c r="L104" s="164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4" t="s">
        <v>115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16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314" t="str">
        <f>E7</f>
        <v>Oprava fasády objektu KAVÁRNY UNION v České Lípě - revize 21.7.2020</v>
      </c>
      <c r="F114" s="315"/>
      <c r="G114" s="315"/>
      <c r="H114" s="315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2:12" s="1" customFormat="1" ht="12" customHeight="1">
      <c r="B115" s="22"/>
      <c r="C115" s="30" t="s">
        <v>96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pans="1:31" s="2" customFormat="1" ht="23.25" customHeight="1">
      <c r="A116" s="35"/>
      <c r="B116" s="36"/>
      <c r="C116" s="37"/>
      <c r="D116" s="37"/>
      <c r="E116" s="314" t="s">
        <v>97</v>
      </c>
      <c r="F116" s="316"/>
      <c r="G116" s="316"/>
      <c r="H116" s="316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98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281" t="str">
        <f>E11</f>
        <v>170629-1-3 - VRN</v>
      </c>
      <c r="F118" s="316"/>
      <c r="G118" s="316"/>
      <c r="H118" s="316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22</v>
      </c>
      <c r="D120" s="37"/>
      <c r="E120" s="37"/>
      <c r="F120" s="28" t="str">
        <f>F14</f>
        <v>JINDŘICHA Z LIPÉ 113/24 Č. LÍPA, Česká Lípa</v>
      </c>
      <c r="G120" s="37"/>
      <c r="H120" s="37"/>
      <c r="I120" s="30" t="s">
        <v>24</v>
      </c>
      <c r="J120" s="67" t="str">
        <f>IF(J14="","",J14)</f>
        <v>21. 7. 2020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2" customHeight="1">
      <c r="A122" s="35"/>
      <c r="B122" s="36"/>
      <c r="C122" s="30" t="s">
        <v>28</v>
      </c>
      <c r="D122" s="37"/>
      <c r="E122" s="37"/>
      <c r="F122" s="28" t="str">
        <f>E17</f>
        <v xml:space="preserve"> </v>
      </c>
      <c r="G122" s="37"/>
      <c r="H122" s="37"/>
      <c r="I122" s="30" t="s">
        <v>34</v>
      </c>
      <c r="J122" s="33" t="str">
        <f>E23</f>
        <v xml:space="preserve"> 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2" customHeight="1">
      <c r="A123" s="35"/>
      <c r="B123" s="36"/>
      <c r="C123" s="30" t="s">
        <v>32</v>
      </c>
      <c r="D123" s="37"/>
      <c r="E123" s="37"/>
      <c r="F123" s="28" t="str">
        <f>IF(E20="","",E20)</f>
        <v>Vyplň údaj</v>
      </c>
      <c r="G123" s="37"/>
      <c r="H123" s="37"/>
      <c r="I123" s="30" t="s">
        <v>36</v>
      </c>
      <c r="J123" s="33" t="str">
        <f>E26</f>
        <v xml:space="preserve"> 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0.3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11" customFormat="1" ht="29.25" customHeight="1">
      <c r="A125" s="165"/>
      <c r="B125" s="166"/>
      <c r="C125" s="167" t="s">
        <v>116</v>
      </c>
      <c r="D125" s="168" t="s">
        <v>64</v>
      </c>
      <c r="E125" s="168" t="s">
        <v>60</v>
      </c>
      <c r="F125" s="168" t="s">
        <v>61</v>
      </c>
      <c r="G125" s="168" t="s">
        <v>117</v>
      </c>
      <c r="H125" s="168" t="s">
        <v>118</v>
      </c>
      <c r="I125" s="168" t="s">
        <v>119</v>
      </c>
      <c r="J125" s="168" t="s">
        <v>102</v>
      </c>
      <c r="K125" s="169" t="s">
        <v>120</v>
      </c>
      <c r="L125" s="170"/>
      <c r="M125" s="76" t="s">
        <v>1</v>
      </c>
      <c r="N125" s="77" t="s">
        <v>43</v>
      </c>
      <c r="O125" s="77" t="s">
        <v>121</v>
      </c>
      <c r="P125" s="77" t="s">
        <v>122</v>
      </c>
      <c r="Q125" s="77" t="s">
        <v>123</v>
      </c>
      <c r="R125" s="77" t="s">
        <v>124</v>
      </c>
      <c r="S125" s="77" t="s">
        <v>125</v>
      </c>
      <c r="T125" s="78" t="s">
        <v>126</v>
      </c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</row>
    <row r="126" spans="1:63" s="2" customFormat="1" ht="22.9" customHeight="1">
      <c r="A126" s="35"/>
      <c r="B126" s="36"/>
      <c r="C126" s="83" t="s">
        <v>127</v>
      </c>
      <c r="D126" s="37"/>
      <c r="E126" s="37"/>
      <c r="F126" s="37"/>
      <c r="G126" s="37"/>
      <c r="H126" s="37"/>
      <c r="I126" s="37"/>
      <c r="J126" s="171">
        <f>BK126</f>
        <v>0</v>
      </c>
      <c r="K126" s="37"/>
      <c r="L126" s="40"/>
      <c r="M126" s="79"/>
      <c r="N126" s="172"/>
      <c r="O126" s="80"/>
      <c r="P126" s="173">
        <f>P127</f>
        <v>0</v>
      </c>
      <c r="Q126" s="80"/>
      <c r="R126" s="173">
        <f>R127</f>
        <v>0</v>
      </c>
      <c r="S126" s="80"/>
      <c r="T126" s="174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78</v>
      </c>
      <c r="AU126" s="18" t="s">
        <v>104</v>
      </c>
      <c r="BK126" s="175">
        <f>BK127</f>
        <v>0</v>
      </c>
    </row>
    <row r="127" spans="2:63" s="12" customFormat="1" ht="25.9" customHeight="1">
      <c r="B127" s="176"/>
      <c r="C127" s="177"/>
      <c r="D127" s="178" t="s">
        <v>78</v>
      </c>
      <c r="E127" s="179" t="s">
        <v>93</v>
      </c>
      <c r="F127" s="179" t="s">
        <v>386</v>
      </c>
      <c r="G127" s="177"/>
      <c r="H127" s="177"/>
      <c r="I127" s="180"/>
      <c r="J127" s="181">
        <f>BK127</f>
        <v>0</v>
      </c>
      <c r="K127" s="177"/>
      <c r="L127" s="182"/>
      <c r="M127" s="183"/>
      <c r="N127" s="184"/>
      <c r="O127" s="184"/>
      <c r="P127" s="185">
        <f>P128+P131+P135+P144+P147</f>
        <v>0</v>
      </c>
      <c r="Q127" s="184"/>
      <c r="R127" s="185">
        <f>R128+R131+R135+R144+R147</f>
        <v>0</v>
      </c>
      <c r="S127" s="184"/>
      <c r="T127" s="186">
        <f>T128+T131+T135+T144+T147</f>
        <v>0</v>
      </c>
      <c r="AR127" s="187" t="s">
        <v>175</v>
      </c>
      <c r="AT127" s="188" t="s">
        <v>78</v>
      </c>
      <c r="AU127" s="188" t="s">
        <v>79</v>
      </c>
      <c r="AY127" s="187" t="s">
        <v>130</v>
      </c>
      <c r="BK127" s="189">
        <f>BK128+BK131+BK135+BK144+BK147</f>
        <v>0</v>
      </c>
    </row>
    <row r="128" spans="2:63" s="12" customFormat="1" ht="22.9" customHeight="1">
      <c r="B128" s="176"/>
      <c r="C128" s="177"/>
      <c r="D128" s="178" t="s">
        <v>78</v>
      </c>
      <c r="E128" s="190" t="s">
        <v>387</v>
      </c>
      <c r="F128" s="190" t="s">
        <v>388</v>
      </c>
      <c r="G128" s="177"/>
      <c r="H128" s="177"/>
      <c r="I128" s="180"/>
      <c r="J128" s="191">
        <f>BK128</f>
        <v>0</v>
      </c>
      <c r="K128" s="177"/>
      <c r="L128" s="182"/>
      <c r="M128" s="183"/>
      <c r="N128" s="184"/>
      <c r="O128" s="184"/>
      <c r="P128" s="185">
        <f>SUM(P129:P130)</f>
        <v>0</v>
      </c>
      <c r="Q128" s="184"/>
      <c r="R128" s="185">
        <f>SUM(R129:R130)</f>
        <v>0</v>
      </c>
      <c r="S128" s="184"/>
      <c r="T128" s="186">
        <f>SUM(T129:T130)</f>
        <v>0</v>
      </c>
      <c r="AR128" s="187" t="s">
        <v>175</v>
      </c>
      <c r="AT128" s="188" t="s">
        <v>78</v>
      </c>
      <c r="AU128" s="188" t="s">
        <v>21</v>
      </c>
      <c r="AY128" s="187" t="s">
        <v>130</v>
      </c>
      <c r="BK128" s="189">
        <f>SUM(BK129:BK130)</f>
        <v>0</v>
      </c>
    </row>
    <row r="129" spans="1:65" s="2" customFormat="1" ht="24.2" customHeight="1">
      <c r="A129" s="35"/>
      <c r="B129" s="36"/>
      <c r="C129" s="192" t="s">
        <v>21</v>
      </c>
      <c r="D129" s="192" t="s">
        <v>133</v>
      </c>
      <c r="E129" s="193" t="s">
        <v>389</v>
      </c>
      <c r="F129" s="194" t="s">
        <v>390</v>
      </c>
      <c r="G129" s="195" t="s">
        <v>206</v>
      </c>
      <c r="H129" s="196">
        <v>1</v>
      </c>
      <c r="I129" s="197"/>
      <c r="J129" s="198">
        <f>ROUND(I129*H129,2)</f>
        <v>0</v>
      </c>
      <c r="K129" s="194" t="s">
        <v>137</v>
      </c>
      <c r="L129" s="40"/>
      <c r="M129" s="199" t="s">
        <v>1</v>
      </c>
      <c r="N129" s="200" t="s">
        <v>44</v>
      </c>
      <c r="O129" s="7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3" t="s">
        <v>391</v>
      </c>
      <c r="AT129" s="203" t="s">
        <v>133</v>
      </c>
      <c r="AU129" s="203" t="s">
        <v>87</v>
      </c>
      <c r="AY129" s="18" t="s">
        <v>130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8" t="s">
        <v>21</v>
      </c>
      <c r="BK129" s="204">
        <f>ROUND(I129*H129,2)</f>
        <v>0</v>
      </c>
      <c r="BL129" s="18" t="s">
        <v>391</v>
      </c>
      <c r="BM129" s="203" t="s">
        <v>392</v>
      </c>
    </row>
    <row r="130" spans="1:47" s="2" customFormat="1" ht="11.25">
      <c r="A130" s="35"/>
      <c r="B130" s="36"/>
      <c r="C130" s="37"/>
      <c r="D130" s="205" t="s">
        <v>140</v>
      </c>
      <c r="E130" s="37"/>
      <c r="F130" s="206" t="s">
        <v>393</v>
      </c>
      <c r="G130" s="37"/>
      <c r="H130" s="37"/>
      <c r="I130" s="207"/>
      <c r="J130" s="37"/>
      <c r="K130" s="37"/>
      <c r="L130" s="40"/>
      <c r="M130" s="208"/>
      <c r="N130" s="209"/>
      <c r="O130" s="72"/>
      <c r="P130" s="72"/>
      <c r="Q130" s="72"/>
      <c r="R130" s="72"/>
      <c r="S130" s="72"/>
      <c r="T130" s="73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140</v>
      </c>
      <c r="AU130" s="18" t="s">
        <v>87</v>
      </c>
    </row>
    <row r="131" spans="2:63" s="12" customFormat="1" ht="22.9" customHeight="1">
      <c r="B131" s="176"/>
      <c r="C131" s="177"/>
      <c r="D131" s="178" t="s">
        <v>78</v>
      </c>
      <c r="E131" s="190" t="s">
        <v>394</v>
      </c>
      <c r="F131" s="190" t="s">
        <v>395</v>
      </c>
      <c r="G131" s="177"/>
      <c r="H131" s="177"/>
      <c r="I131" s="180"/>
      <c r="J131" s="191">
        <f>BK131</f>
        <v>0</v>
      </c>
      <c r="K131" s="177"/>
      <c r="L131" s="182"/>
      <c r="M131" s="183"/>
      <c r="N131" s="184"/>
      <c r="O131" s="184"/>
      <c r="P131" s="185">
        <f>SUM(P132:P134)</f>
        <v>0</v>
      </c>
      <c r="Q131" s="184"/>
      <c r="R131" s="185">
        <f>SUM(R132:R134)</f>
        <v>0</v>
      </c>
      <c r="S131" s="184"/>
      <c r="T131" s="186">
        <f>SUM(T132:T134)</f>
        <v>0</v>
      </c>
      <c r="AR131" s="187" t="s">
        <v>175</v>
      </c>
      <c r="AT131" s="188" t="s">
        <v>78</v>
      </c>
      <c r="AU131" s="188" t="s">
        <v>21</v>
      </c>
      <c r="AY131" s="187" t="s">
        <v>130</v>
      </c>
      <c r="BK131" s="189">
        <f>SUM(BK132:BK134)</f>
        <v>0</v>
      </c>
    </row>
    <row r="132" spans="1:65" s="2" customFormat="1" ht="14.45" customHeight="1">
      <c r="A132" s="35"/>
      <c r="B132" s="36"/>
      <c r="C132" s="192" t="s">
        <v>87</v>
      </c>
      <c r="D132" s="192" t="s">
        <v>133</v>
      </c>
      <c r="E132" s="193" t="s">
        <v>396</v>
      </c>
      <c r="F132" s="194" t="s">
        <v>397</v>
      </c>
      <c r="G132" s="195" t="s">
        <v>398</v>
      </c>
      <c r="H132" s="196">
        <v>1</v>
      </c>
      <c r="I132" s="197"/>
      <c r="J132" s="198">
        <f>ROUND(I132*H132,2)</f>
        <v>0</v>
      </c>
      <c r="K132" s="194" t="s">
        <v>137</v>
      </c>
      <c r="L132" s="40"/>
      <c r="M132" s="199" t="s">
        <v>1</v>
      </c>
      <c r="N132" s="200" t="s">
        <v>44</v>
      </c>
      <c r="O132" s="72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3" t="s">
        <v>391</v>
      </c>
      <c r="AT132" s="203" t="s">
        <v>133</v>
      </c>
      <c r="AU132" s="203" t="s">
        <v>87</v>
      </c>
      <c r="AY132" s="18" t="s">
        <v>130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8" t="s">
        <v>21</v>
      </c>
      <c r="BK132" s="204">
        <f>ROUND(I132*H132,2)</f>
        <v>0</v>
      </c>
      <c r="BL132" s="18" t="s">
        <v>391</v>
      </c>
      <c r="BM132" s="203" t="s">
        <v>399</v>
      </c>
    </row>
    <row r="133" spans="1:47" s="2" customFormat="1" ht="11.25">
      <c r="A133" s="35"/>
      <c r="B133" s="36"/>
      <c r="C133" s="37"/>
      <c r="D133" s="205" t="s">
        <v>140</v>
      </c>
      <c r="E133" s="37"/>
      <c r="F133" s="206" t="s">
        <v>400</v>
      </c>
      <c r="G133" s="37"/>
      <c r="H133" s="37"/>
      <c r="I133" s="207"/>
      <c r="J133" s="37"/>
      <c r="K133" s="37"/>
      <c r="L133" s="40"/>
      <c r="M133" s="208"/>
      <c r="N133" s="209"/>
      <c r="O133" s="72"/>
      <c r="P133" s="72"/>
      <c r="Q133" s="72"/>
      <c r="R133" s="72"/>
      <c r="S133" s="72"/>
      <c r="T133" s="73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140</v>
      </c>
      <c r="AU133" s="18" t="s">
        <v>87</v>
      </c>
    </row>
    <row r="134" spans="1:47" s="2" customFormat="1" ht="19.5">
      <c r="A134" s="35"/>
      <c r="B134" s="36"/>
      <c r="C134" s="37"/>
      <c r="D134" s="205" t="s">
        <v>142</v>
      </c>
      <c r="E134" s="37"/>
      <c r="F134" s="210" t="s">
        <v>401</v>
      </c>
      <c r="G134" s="37"/>
      <c r="H134" s="37"/>
      <c r="I134" s="207"/>
      <c r="J134" s="37"/>
      <c r="K134" s="37"/>
      <c r="L134" s="40"/>
      <c r="M134" s="208"/>
      <c r="N134" s="209"/>
      <c r="O134" s="72"/>
      <c r="P134" s="72"/>
      <c r="Q134" s="72"/>
      <c r="R134" s="72"/>
      <c r="S134" s="72"/>
      <c r="T134" s="73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142</v>
      </c>
      <c r="AU134" s="18" t="s">
        <v>87</v>
      </c>
    </row>
    <row r="135" spans="2:63" s="12" customFormat="1" ht="22.9" customHeight="1">
      <c r="B135" s="176"/>
      <c r="C135" s="177"/>
      <c r="D135" s="178" t="s">
        <v>78</v>
      </c>
      <c r="E135" s="190" t="s">
        <v>402</v>
      </c>
      <c r="F135" s="190" t="s">
        <v>403</v>
      </c>
      <c r="G135" s="177"/>
      <c r="H135" s="177"/>
      <c r="I135" s="180"/>
      <c r="J135" s="191">
        <f>BK135</f>
        <v>0</v>
      </c>
      <c r="K135" s="177"/>
      <c r="L135" s="182"/>
      <c r="M135" s="183"/>
      <c r="N135" s="184"/>
      <c r="O135" s="184"/>
      <c r="P135" s="185">
        <f>SUM(P136:P143)</f>
        <v>0</v>
      </c>
      <c r="Q135" s="184"/>
      <c r="R135" s="185">
        <f>SUM(R136:R143)</f>
        <v>0</v>
      </c>
      <c r="S135" s="184"/>
      <c r="T135" s="186">
        <f>SUM(T136:T143)</f>
        <v>0</v>
      </c>
      <c r="AR135" s="187" t="s">
        <v>175</v>
      </c>
      <c r="AT135" s="188" t="s">
        <v>78</v>
      </c>
      <c r="AU135" s="188" t="s">
        <v>21</v>
      </c>
      <c r="AY135" s="187" t="s">
        <v>130</v>
      </c>
      <c r="BK135" s="189">
        <f>SUM(BK136:BK143)</f>
        <v>0</v>
      </c>
    </row>
    <row r="136" spans="1:65" s="2" customFormat="1" ht="24.2" customHeight="1">
      <c r="A136" s="35"/>
      <c r="B136" s="36"/>
      <c r="C136" s="192" t="s">
        <v>152</v>
      </c>
      <c r="D136" s="192" t="s">
        <v>133</v>
      </c>
      <c r="E136" s="193" t="s">
        <v>404</v>
      </c>
      <c r="F136" s="194" t="s">
        <v>405</v>
      </c>
      <c r="G136" s="195" t="s">
        <v>206</v>
      </c>
      <c r="H136" s="196">
        <v>1</v>
      </c>
      <c r="I136" s="197"/>
      <c r="J136" s="198">
        <f>ROUND(I136*H136,2)</f>
        <v>0</v>
      </c>
      <c r="K136" s="194" t="s">
        <v>137</v>
      </c>
      <c r="L136" s="40"/>
      <c r="M136" s="199" t="s">
        <v>1</v>
      </c>
      <c r="N136" s="200" t="s">
        <v>44</v>
      </c>
      <c r="O136" s="72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3" t="s">
        <v>391</v>
      </c>
      <c r="AT136" s="203" t="s">
        <v>133</v>
      </c>
      <c r="AU136" s="203" t="s">
        <v>87</v>
      </c>
      <c r="AY136" s="18" t="s">
        <v>130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8" t="s">
        <v>21</v>
      </c>
      <c r="BK136" s="204">
        <f>ROUND(I136*H136,2)</f>
        <v>0</v>
      </c>
      <c r="BL136" s="18" t="s">
        <v>391</v>
      </c>
      <c r="BM136" s="203" t="s">
        <v>406</v>
      </c>
    </row>
    <row r="137" spans="1:47" s="2" customFormat="1" ht="11.25">
      <c r="A137" s="35"/>
      <c r="B137" s="36"/>
      <c r="C137" s="37"/>
      <c r="D137" s="205" t="s">
        <v>140</v>
      </c>
      <c r="E137" s="37"/>
      <c r="F137" s="206" t="s">
        <v>407</v>
      </c>
      <c r="G137" s="37"/>
      <c r="H137" s="37"/>
      <c r="I137" s="207"/>
      <c r="J137" s="37"/>
      <c r="K137" s="37"/>
      <c r="L137" s="40"/>
      <c r="M137" s="208"/>
      <c r="N137" s="209"/>
      <c r="O137" s="72"/>
      <c r="P137" s="72"/>
      <c r="Q137" s="72"/>
      <c r="R137" s="72"/>
      <c r="S137" s="72"/>
      <c r="T137" s="73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140</v>
      </c>
      <c r="AU137" s="18" t="s">
        <v>87</v>
      </c>
    </row>
    <row r="138" spans="1:65" s="2" customFormat="1" ht="14.45" customHeight="1">
      <c r="A138" s="35"/>
      <c r="B138" s="36"/>
      <c r="C138" s="192" t="s">
        <v>138</v>
      </c>
      <c r="D138" s="192" t="s">
        <v>133</v>
      </c>
      <c r="E138" s="193" t="s">
        <v>408</v>
      </c>
      <c r="F138" s="194" t="s">
        <v>409</v>
      </c>
      <c r="G138" s="195" t="s">
        <v>206</v>
      </c>
      <c r="H138" s="196">
        <v>1</v>
      </c>
      <c r="I138" s="197"/>
      <c r="J138" s="198">
        <f>ROUND(I138*H138,2)</f>
        <v>0</v>
      </c>
      <c r="K138" s="194" t="s">
        <v>137</v>
      </c>
      <c r="L138" s="40"/>
      <c r="M138" s="199" t="s">
        <v>1</v>
      </c>
      <c r="N138" s="200" t="s">
        <v>44</v>
      </c>
      <c r="O138" s="72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3" t="s">
        <v>391</v>
      </c>
      <c r="AT138" s="203" t="s">
        <v>133</v>
      </c>
      <c r="AU138" s="203" t="s">
        <v>87</v>
      </c>
      <c r="AY138" s="18" t="s">
        <v>130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8" t="s">
        <v>21</v>
      </c>
      <c r="BK138" s="204">
        <f>ROUND(I138*H138,2)</f>
        <v>0</v>
      </c>
      <c r="BL138" s="18" t="s">
        <v>391</v>
      </c>
      <c r="BM138" s="203" t="s">
        <v>410</v>
      </c>
    </row>
    <row r="139" spans="1:47" s="2" customFormat="1" ht="11.25">
      <c r="A139" s="35"/>
      <c r="B139" s="36"/>
      <c r="C139" s="37"/>
      <c r="D139" s="205" t="s">
        <v>140</v>
      </c>
      <c r="E139" s="37"/>
      <c r="F139" s="206" t="s">
        <v>411</v>
      </c>
      <c r="G139" s="37"/>
      <c r="H139" s="37"/>
      <c r="I139" s="207"/>
      <c r="J139" s="37"/>
      <c r="K139" s="37"/>
      <c r="L139" s="40"/>
      <c r="M139" s="208"/>
      <c r="N139" s="209"/>
      <c r="O139" s="72"/>
      <c r="P139" s="72"/>
      <c r="Q139" s="72"/>
      <c r="R139" s="72"/>
      <c r="S139" s="72"/>
      <c r="T139" s="73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140</v>
      </c>
      <c r="AU139" s="18" t="s">
        <v>87</v>
      </c>
    </row>
    <row r="140" spans="1:65" s="2" customFormat="1" ht="14.45" customHeight="1">
      <c r="A140" s="35"/>
      <c r="B140" s="36"/>
      <c r="C140" s="192" t="s">
        <v>175</v>
      </c>
      <c r="D140" s="192" t="s">
        <v>133</v>
      </c>
      <c r="E140" s="193" t="s">
        <v>412</v>
      </c>
      <c r="F140" s="194" t="s">
        <v>413</v>
      </c>
      <c r="G140" s="195" t="s">
        <v>206</v>
      </c>
      <c r="H140" s="196">
        <v>1</v>
      </c>
      <c r="I140" s="197"/>
      <c r="J140" s="198">
        <f>ROUND(I140*H140,2)</f>
        <v>0</v>
      </c>
      <c r="K140" s="194" t="s">
        <v>137</v>
      </c>
      <c r="L140" s="40"/>
      <c r="M140" s="199" t="s">
        <v>1</v>
      </c>
      <c r="N140" s="200" t="s">
        <v>44</v>
      </c>
      <c r="O140" s="72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3" t="s">
        <v>391</v>
      </c>
      <c r="AT140" s="203" t="s">
        <v>133</v>
      </c>
      <c r="AU140" s="203" t="s">
        <v>87</v>
      </c>
      <c r="AY140" s="18" t="s">
        <v>130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8" t="s">
        <v>21</v>
      </c>
      <c r="BK140" s="204">
        <f>ROUND(I140*H140,2)</f>
        <v>0</v>
      </c>
      <c r="BL140" s="18" t="s">
        <v>391</v>
      </c>
      <c r="BM140" s="203" t="s">
        <v>414</v>
      </c>
    </row>
    <row r="141" spans="1:47" s="2" customFormat="1" ht="11.25">
      <c r="A141" s="35"/>
      <c r="B141" s="36"/>
      <c r="C141" s="37"/>
      <c r="D141" s="205" t="s">
        <v>140</v>
      </c>
      <c r="E141" s="37"/>
      <c r="F141" s="206" t="s">
        <v>415</v>
      </c>
      <c r="G141" s="37"/>
      <c r="H141" s="37"/>
      <c r="I141" s="207"/>
      <c r="J141" s="37"/>
      <c r="K141" s="37"/>
      <c r="L141" s="40"/>
      <c r="M141" s="208"/>
      <c r="N141" s="209"/>
      <c r="O141" s="72"/>
      <c r="P141" s="72"/>
      <c r="Q141" s="72"/>
      <c r="R141" s="72"/>
      <c r="S141" s="72"/>
      <c r="T141" s="73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140</v>
      </c>
      <c r="AU141" s="18" t="s">
        <v>87</v>
      </c>
    </row>
    <row r="142" spans="1:65" s="2" customFormat="1" ht="14.45" customHeight="1">
      <c r="A142" s="35"/>
      <c r="B142" s="36"/>
      <c r="C142" s="192" t="s">
        <v>131</v>
      </c>
      <c r="D142" s="192" t="s">
        <v>133</v>
      </c>
      <c r="E142" s="193" t="s">
        <v>416</v>
      </c>
      <c r="F142" s="194" t="s">
        <v>417</v>
      </c>
      <c r="G142" s="195" t="s">
        <v>206</v>
      </c>
      <c r="H142" s="196">
        <v>1</v>
      </c>
      <c r="I142" s="197"/>
      <c r="J142" s="198">
        <f>ROUND(I142*H142,2)</f>
        <v>0</v>
      </c>
      <c r="K142" s="194" t="s">
        <v>137</v>
      </c>
      <c r="L142" s="40"/>
      <c r="M142" s="199" t="s">
        <v>1</v>
      </c>
      <c r="N142" s="200" t="s">
        <v>44</v>
      </c>
      <c r="O142" s="72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3" t="s">
        <v>391</v>
      </c>
      <c r="AT142" s="203" t="s">
        <v>133</v>
      </c>
      <c r="AU142" s="203" t="s">
        <v>87</v>
      </c>
      <c r="AY142" s="18" t="s">
        <v>130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8" t="s">
        <v>21</v>
      </c>
      <c r="BK142" s="204">
        <f>ROUND(I142*H142,2)</f>
        <v>0</v>
      </c>
      <c r="BL142" s="18" t="s">
        <v>391</v>
      </c>
      <c r="BM142" s="203" t="s">
        <v>418</v>
      </c>
    </row>
    <row r="143" spans="1:47" s="2" customFormat="1" ht="11.25">
      <c r="A143" s="35"/>
      <c r="B143" s="36"/>
      <c r="C143" s="37"/>
      <c r="D143" s="205" t="s">
        <v>140</v>
      </c>
      <c r="E143" s="37"/>
      <c r="F143" s="206" t="s">
        <v>419</v>
      </c>
      <c r="G143" s="37"/>
      <c r="H143" s="37"/>
      <c r="I143" s="207"/>
      <c r="J143" s="37"/>
      <c r="K143" s="37"/>
      <c r="L143" s="40"/>
      <c r="M143" s="208"/>
      <c r="N143" s="209"/>
      <c r="O143" s="72"/>
      <c r="P143" s="72"/>
      <c r="Q143" s="72"/>
      <c r="R143" s="72"/>
      <c r="S143" s="72"/>
      <c r="T143" s="73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140</v>
      </c>
      <c r="AU143" s="18" t="s">
        <v>87</v>
      </c>
    </row>
    <row r="144" spans="2:63" s="12" customFormat="1" ht="22.9" customHeight="1">
      <c r="B144" s="176"/>
      <c r="C144" s="177"/>
      <c r="D144" s="178" t="s">
        <v>78</v>
      </c>
      <c r="E144" s="190" t="s">
        <v>420</v>
      </c>
      <c r="F144" s="190" t="s">
        <v>421</v>
      </c>
      <c r="G144" s="177"/>
      <c r="H144" s="177"/>
      <c r="I144" s="180"/>
      <c r="J144" s="191">
        <f>BK144</f>
        <v>0</v>
      </c>
      <c r="K144" s="177"/>
      <c r="L144" s="182"/>
      <c r="M144" s="183"/>
      <c r="N144" s="184"/>
      <c r="O144" s="184"/>
      <c r="P144" s="185">
        <f>SUM(P145:P146)</f>
        <v>0</v>
      </c>
      <c r="Q144" s="184"/>
      <c r="R144" s="185">
        <f>SUM(R145:R146)</f>
        <v>0</v>
      </c>
      <c r="S144" s="184"/>
      <c r="T144" s="186">
        <f>SUM(T145:T146)</f>
        <v>0</v>
      </c>
      <c r="AR144" s="187" t="s">
        <v>175</v>
      </c>
      <c r="AT144" s="188" t="s">
        <v>78</v>
      </c>
      <c r="AU144" s="188" t="s">
        <v>21</v>
      </c>
      <c r="AY144" s="187" t="s">
        <v>130</v>
      </c>
      <c r="BK144" s="189">
        <f>SUM(BK145:BK146)</f>
        <v>0</v>
      </c>
    </row>
    <row r="145" spans="1:65" s="2" customFormat="1" ht="14.45" customHeight="1">
      <c r="A145" s="35"/>
      <c r="B145" s="36"/>
      <c r="C145" s="192" t="s">
        <v>185</v>
      </c>
      <c r="D145" s="192" t="s">
        <v>133</v>
      </c>
      <c r="E145" s="193" t="s">
        <v>422</v>
      </c>
      <c r="F145" s="194" t="s">
        <v>423</v>
      </c>
      <c r="G145" s="195" t="s">
        <v>206</v>
      </c>
      <c r="H145" s="196">
        <v>1</v>
      </c>
      <c r="I145" s="197"/>
      <c r="J145" s="198">
        <f>ROUND(I145*H145,2)</f>
        <v>0</v>
      </c>
      <c r="K145" s="194" t="s">
        <v>137</v>
      </c>
      <c r="L145" s="40"/>
      <c r="M145" s="199" t="s">
        <v>1</v>
      </c>
      <c r="N145" s="200" t="s">
        <v>44</v>
      </c>
      <c r="O145" s="72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3" t="s">
        <v>391</v>
      </c>
      <c r="AT145" s="203" t="s">
        <v>133</v>
      </c>
      <c r="AU145" s="203" t="s">
        <v>87</v>
      </c>
      <c r="AY145" s="18" t="s">
        <v>130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8" t="s">
        <v>21</v>
      </c>
      <c r="BK145" s="204">
        <f>ROUND(I145*H145,2)</f>
        <v>0</v>
      </c>
      <c r="BL145" s="18" t="s">
        <v>391</v>
      </c>
      <c r="BM145" s="203" t="s">
        <v>424</v>
      </c>
    </row>
    <row r="146" spans="1:47" s="2" customFormat="1" ht="11.25">
      <c r="A146" s="35"/>
      <c r="B146" s="36"/>
      <c r="C146" s="37"/>
      <c r="D146" s="205" t="s">
        <v>140</v>
      </c>
      <c r="E146" s="37"/>
      <c r="F146" s="206" t="s">
        <v>425</v>
      </c>
      <c r="G146" s="37"/>
      <c r="H146" s="37"/>
      <c r="I146" s="207"/>
      <c r="J146" s="37"/>
      <c r="K146" s="37"/>
      <c r="L146" s="40"/>
      <c r="M146" s="208"/>
      <c r="N146" s="209"/>
      <c r="O146" s="72"/>
      <c r="P146" s="72"/>
      <c r="Q146" s="72"/>
      <c r="R146" s="72"/>
      <c r="S146" s="72"/>
      <c r="T146" s="73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140</v>
      </c>
      <c r="AU146" s="18" t="s">
        <v>87</v>
      </c>
    </row>
    <row r="147" spans="2:63" s="12" customFormat="1" ht="22.9" customHeight="1">
      <c r="B147" s="176"/>
      <c r="C147" s="177"/>
      <c r="D147" s="178" t="s">
        <v>78</v>
      </c>
      <c r="E147" s="190" t="s">
        <v>426</v>
      </c>
      <c r="F147" s="190" t="s">
        <v>427</v>
      </c>
      <c r="G147" s="177"/>
      <c r="H147" s="177"/>
      <c r="I147" s="180"/>
      <c r="J147" s="191">
        <f>BK147</f>
        <v>0</v>
      </c>
      <c r="K147" s="177"/>
      <c r="L147" s="182"/>
      <c r="M147" s="183"/>
      <c r="N147" s="184"/>
      <c r="O147" s="184"/>
      <c r="P147" s="185">
        <f>SUM(P148:P151)</f>
        <v>0</v>
      </c>
      <c r="Q147" s="184"/>
      <c r="R147" s="185">
        <f>SUM(R148:R151)</f>
        <v>0</v>
      </c>
      <c r="S147" s="184"/>
      <c r="T147" s="186">
        <f>SUM(T148:T151)</f>
        <v>0</v>
      </c>
      <c r="AR147" s="187" t="s">
        <v>175</v>
      </c>
      <c r="AT147" s="188" t="s">
        <v>78</v>
      </c>
      <c r="AU147" s="188" t="s">
        <v>21</v>
      </c>
      <c r="AY147" s="187" t="s">
        <v>130</v>
      </c>
      <c r="BK147" s="189">
        <f>SUM(BK148:BK151)</f>
        <v>0</v>
      </c>
    </row>
    <row r="148" spans="1:65" s="2" customFormat="1" ht="14.45" customHeight="1">
      <c r="A148" s="35"/>
      <c r="B148" s="36"/>
      <c r="C148" s="192" t="s">
        <v>193</v>
      </c>
      <c r="D148" s="192" t="s">
        <v>133</v>
      </c>
      <c r="E148" s="193" t="s">
        <v>428</v>
      </c>
      <c r="F148" s="194" t="s">
        <v>429</v>
      </c>
      <c r="G148" s="195" t="s">
        <v>398</v>
      </c>
      <c r="H148" s="196">
        <v>1</v>
      </c>
      <c r="I148" s="197"/>
      <c r="J148" s="198">
        <f>ROUND(I148*H148,2)</f>
        <v>0</v>
      </c>
      <c r="K148" s="194" t="s">
        <v>137</v>
      </c>
      <c r="L148" s="40"/>
      <c r="M148" s="199" t="s">
        <v>1</v>
      </c>
      <c r="N148" s="200" t="s">
        <v>44</v>
      </c>
      <c r="O148" s="72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3" t="s">
        <v>391</v>
      </c>
      <c r="AT148" s="203" t="s">
        <v>133</v>
      </c>
      <c r="AU148" s="203" t="s">
        <v>87</v>
      </c>
      <c r="AY148" s="18" t="s">
        <v>130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8" t="s">
        <v>21</v>
      </c>
      <c r="BK148" s="204">
        <f>ROUND(I148*H148,2)</f>
        <v>0</v>
      </c>
      <c r="BL148" s="18" t="s">
        <v>391</v>
      </c>
      <c r="BM148" s="203" t="s">
        <v>430</v>
      </c>
    </row>
    <row r="149" spans="1:47" s="2" customFormat="1" ht="11.25">
      <c r="A149" s="35"/>
      <c r="B149" s="36"/>
      <c r="C149" s="37"/>
      <c r="D149" s="205" t="s">
        <v>140</v>
      </c>
      <c r="E149" s="37"/>
      <c r="F149" s="206" t="s">
        <v>431</v>
      </c>
      <c r="G149" s="37"/>
      <c r="H149" s="37"/>
      <c r="I149" s="207"/>
      <c r="J149" s="37"/>
      <c r="K149" s="37"/>
      <c r="L149" s="40"/>
      <c r="M149" s="208"/>
      <c r="N149" s="209"/>
      <c r="O149" s="72"/>
      <c r="P149" s="72"/>
      <c r="Q149" s="72"/>
      <c r="R149" s="72"/>
      <c r="S149" s="72"/>
      <c r="T149" s="73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140</v>
      </c>
      <c r="AU149" s="18" t="s">
        <v>87</v>
      </c>
    </row>
    <row r="150" spans="1:65" s="2" customFormat="1" ht="14.45" customHeight="1">
      <c r="A150" s="35"/>
      <c r="B150" s="36"/>
      <c r="C150" s="192" t="s">
        <v>199</v>
      </c>
      <c r="D150" s="192" t="s">
        <v>133</v>
      </c>
      <c r="E150" s="193" t="s">
        <v>432</v>
      </c>
      <c r="F150" s="194" t="s">
        <v>433</v>
      </c>
      <c r="G150" s="195" t="s">
        <v>206</v>
      </c>
      <c r="H150" s="196">
        <v>1</v>
      </c>
      <c r="I150" s="197"/>
      <c r="J150" s="198">
        <f>ROUND(I150*H150,2)</f>
        <v>0</v>
      </c>
      <c r="K150" s="194" t="s">
        <v>137</v>
      </c>
      <c r="L150" s="40"/>
      <c r="M150" s="199" t="s">
        <v>1</v>
      </c>
      <c r="N150" s="200" t="s">
        <v>44</v>
      </c>
      <c r="O150" s="72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3" t="s">
        <v>391</v>
      </c>
      <c r="AT150" s="203" t="s">
        <v>133</v>
      </c>
      <c r="AU150" s="203" t="s">
        <v>87</v>
      </c>
      <c r="AY150" s="18" t="s">
        <v>130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8" t="s">
        <v>21</v>
      </c>
      <c r="BK150" s="204">
        <f>ROUND(I150*H150,2)</f>
        <v>0</v>
      </c>
      <c r="BL150" s="18" t="s">
        <v>391</v>
      </c>
      <c r="BM150" s="203" t="s">
        <v>434</v>
      </c>
    </row>
    <row r="151" spans="1:47" s="2" customFormat="1" ht="11.25">
      <c r="A151" s="35"/>
      <c r="B151" s="36"/>
      <c r="C151" s="37"/>
      <c r="D151" s="205" t="s">
        <v>140</v>
      </c>
      <c r="E151" s="37"/>
      <c r="F151" s="206" t="s">
        <v>435</v>
      </c>
      <c r="G151" s="37"/>
      <c r="H151" s="37"/>
      <c r="I151" s="207"/>
      <c r="J151" s="37"/>
      <c r="K151" s="37"/>
      <c r="L151" s="40"/>
      <c r="M151" s="258"/>
      <c r="N151" s="259"/>
      <c r="O151" s="260"/>
      <c r="P151" s="260"/>
      <c r="Q151" s="260"/>
      <c r="R151" s="260"/>
      <c r="S151" s="260"/>
      <c r="T151" s="261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140</v>
      </c>
      <c r="AU151" s="18" t="s">
        <v>87</v>
      </c>
    </row>
    <row r="152" spans="1:31" s="2" customFormat="1" ht="6.95" customHeight="1">
      <c r="A152" s="35"/>
      <c r="B152" s="55"/>
      <c r="C152" s="56"/>
      <c r="D152" s="56"/>
      <c r="E152" s="56"/>
      <c r="F152" s="56"/>
      <c r="G152" s="56"/>
      <c r="H152" s="56"/>
      <c r="I152" s="56"/>
      <c r="J152" s="56"/>
      <c r="K152" s="56"/>
      <c r="L152" s="40"/>
      <c r="M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</row>
  </sheetData>
  <sheetProtection algorithmName="SHA-512" hashValue="1yuF8/5DE0rBKheIa1K6TQeA5YYuKqW7q/qThQEbOk/YE2zezdmtZSLBVCw9cO/+3anLUa6BhM/w+Sg9rwxFkw==" saltValue="keIsfETigQPWL+zlFsdeB0VH3VQD09v+Y+Z1jXHVMmQRJQSohQs8abUhWTuPL+ZGRNbE7RSJ2p3+3ih+h2Mtkw==" spinCount="100000" sheet="1" objects="1" scenarios="1" formatColumns="0" formatRows="0" autoFilter="0"/>
  <autoFilter ref="C125:K151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DESKTOP-9CP0SEB\Alena</dc:creator>
  <cp:keywords/>
  <dc:description/>
  <cp:lastModifiedBy>Ing. Jaromír Pešek</cp:lastModifiedBy>
  <dcterms:created xsi:type="dcterms:W3CDTF">2020-07-27T19:42:29Z</dcterms:created>
  <dcterms:modified xsi:type="dcterms:W3CDTF">2020-07-28T06:50:48Z</dcterms:modified>
  <cp:category/>
  <cp:version/>
  <cp:contentType/>
  <cp:contentStatus/>
</cp:coreProperties>
</file>