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" sheetId="2" r:id="rId2"/>
    <sheet name="02 - Ostatní a vedlejší n..." sheetId="3" r:id="rId3"/>
    <sheet name="03 - Vzduchotechnika" sheetId="4" r:id="rId4"/>
    <sheet name="04 - Ostatní a vedlejší n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'01 - Zateplení'!$C$112:$K$855</definedName>
    <definedName name="_xlnm.Print_Area" localSheetId="1">'01 - Zateplení'!$C$4:$J$39,'01 - Zateplení'!$C$45:$J$94,'01 - Zateplení'!$C$100:$K$855</definedName>
    <definedName name="_xlnm._FilterDatabase" localSheetId="2" hidden="1">'02 - Ostatní a vedlejší n...'!$C$81:$K$95</definedName>
    <definedName name="_xlnm.Print_Area" localSheetId="2">'02 - Ostatní a vedlejší n...'!$C$4:$J$39,'02 - Ostatní a vedlejší n...'!$C$45:$J$63,'02 - Ostatní a vedlejší n...'!$C$69:$K$95</definedName>
    <definedName name="_xlnm._FilterDatabase" localSheetId="3" hidden="1">'03 - Vzduchotechnika'!$C$86:$K$196</definedName>
    <definedName name="_xlnm.Print_Area" localSheetId="3">'03 - Vzduchotechnika'!$C$4:$J$39,'03 - Vzduchotechnika'!$C$45:$J$68,'03 - Vzduchotechnika'!$C$74:$K$196</definedName>
    <definedName name="_xlnm._FilterDatabase" localSheetId="4" hidden="1">'04 - Ostatní a vedlejší n...'!$C$80:$K$88</definedName>
    <definedName name="_xlnm.Print_Area" localSheetId="4">'04 - Ostatní a vedlejší n...'!$C$4:$J$39,'04 - Ostatní a vedlejší n...'!$C$45:$J$62,'04 - Ostatní a vedlejší n...'!$C$68:$K$88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Zateplení'!$112:$112</definedName>
    <definedName name="_xlnm.Print_Titles" localSheetId="2">'02 - Ostatní a vedlejší n...'!$81:$81</definedName>
    <definedName name="_xlnm.Print_Titles" localSheetId="3">'03 - Vzduchotechnika'!$86:$86</definedName>
    <definedName name="_xlnm.Print_Titles" localSheetId="4">'04 - Ostatní a vedlejší n...'!$80:$80</definedName>
  </definedNames>
  <calcPr fullCalcOnLoad="1"/>
</workbook>
</file>

<file path=xl/sharedStrings.xml><?xml version="1.0" encoding="utf-8"?>
<sst xmlns="http://schemas.openxmlformats.org/spreadsheetml/2006/main" count="11774" uniqueCount="2582">
  <si>
    <t>Export Komplet</t>
  </si>
  <si>
    <t>VZ</t>
  </si>
  <si>
    <t>2.0</t>
  </si>
  <si>
    <t>ZAMOK</t>
  </si>
  <si>
    <t>False</t>
  </si>
  <si>
    <t>{ee423e9f-8814-44dc-a3a4-ed2a7e75cd09}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</si>
  <si>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</si>
  <si>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</si>
  <si>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</si>
  <si>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</si>
  <si>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</si>
  <si>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</si>
  <si>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</si>
  <si>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</si>
  <si>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</si>
  <si>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</si>
  <si>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</si>
  <si>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Regenerace pláště budovy MŠ Východní - Česká Lípa</t>
  </si>
  <si>
    <t>KSO:</t>
  </si>
  <si>
    <t/>
  </si>
  <si>
    <t>CC-CZ:</t>
  </si>
  <si>
    <t>Místo:</t>
  </si>
  <si>
    <t>p.č. 5825/253</t>
  </si>
  <si>
    <t>Datum:</t>
  </si>
  <si>
    <t>21. 9. 2020</t>
  </si>
  <si>
    <t>Zadavatel:</t>
  </si>
  <si>
    <t>IČ:</t>
  </si>
  <si>
    <t>Město Česká Lípa, nám. T.G. Masaryka 1, Česká Lípa</t>
  </si>
  <si>
    <t>DIČ:</t>
  </si>
  <si>
    <t>Uchazeč:</t>
  </si>
  <si>
    <t>Vyplň údaj</t>
  </si>
  <si>
    <t>Projektant:</t>
  </si>
  <si>
    <t xml:space="preserve">Projecticon s.r.o., A. Kopeckého 151, Nový Hrádek 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</si>
  <si>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</si>
  <si>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</si>
  <si>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</si>
  <si>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</si>
  <si>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</si>
  <si>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</si>
  <si>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</si>
  <si>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</si>
  <si>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</si>
  <si>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</si>
  <si>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</si>
  <si>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</si>
  <si>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</si>
  <si>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</si>
  <si>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</si>
  <si>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</si>
  <si>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</si>
  <si>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</si>
  <si>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</si>
  <si>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</si>
  <si>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</si>
  <si>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</si>
  <si>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</si>
  <si>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</si>
  <si>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</si>
  <si>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</si>
  <si>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</si>
  <si>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</si>
  <si>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</si>
  <si>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</si>
  <si>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</si>
  <si>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</si>
  <si>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</si>
  <si>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</si>
  <si>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</si>
  <si>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</si>
  <si>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</si>
  <si>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</si>
  <si>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</si>
  <si>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</si>
  <si>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</si>
  <si>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</si>
  <si>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</si>
  <si>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</si>
  <si>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</si>
  <si>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</t>
  </si>
  <si>
    <t>STA</t>
  </si>
  <si>
    <t>1</t>
  </si>
  <si>
    <t>{f911c986-6fae-4d21-a819-f89f8be07a0a}</t>
  </si>
  <si>
    <t>2</t>
  </si>
  <si>
    <t>02</t>
  </si>
  <si>
    <t>Ostatní a vedlejší náklady - regenerace pláště budovy</t>
  </si>
  <si>
    <t>{c07c8fb0-699f-4787-b7c1-8dc0f257840d}</t>
  </si>
  <si>
    <t>03</t>
  </si>
  <si>
    <t>Vzduchotechnika</t>
  </si>
  <si>
    <t>{c67013c1-c5d6-417a-98a5-d6aaf5aa5163}</t>
  </si>
  <si>
    <t>04</t>
  </si>
  <si>
    <t xml:space="preserve">Ostatní a vedlejší náklady - vzduchotechnika </t>
  </si>
  <si>
    <t>{4cda56a7-f43b-4bc5-9c25-e38c6e02851d}</t>
  </si>
  <si>
    <t>KRYCÍ LIST SOUPISU PRACÍ</t>
  </si>
  <si>
    <t>Objekt:</t>
  </si>
  <si>
    <t>01 - Zateplení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</si>
  <si>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</si>
  <si>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</si>
  <si>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</si>
  <si>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</si>
  <si>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</si>
  <si>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</si>
  <si>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</si>
  <si>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</si>
  <si>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</si>
  <si>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</si>
  <si>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</si>
  <si>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</si>
  <si>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</si>
  <si>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</si>
  <si>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</si>
  <si>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</si>
  <si>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</si>
  <si>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</si>
  <si>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</si>
  <si>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</si>
  <si>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</si>
  <si>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</si>
  <si>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 </t>
  </si>
  <si>
    <t xml:space="preserve">    751 - Vzduchotechnika - připravenost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</si>
  <si>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</si>
  <si>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</si>
  <si>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</si>
  <si>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</si>
  <si>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</si>
  <si>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</si>
  <si>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773 - Podlahy z litého teraca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</si>
  <si>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</si>
  <si>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</si>
  <si>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</si>
  <si>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</si>
  <si>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</si>
  <si>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</si>
  <si>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</si>
  <si>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</si>
  <si>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</si>
  <si>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</si>
  <si>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</si>
  <si>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</si>
  <si>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</si>
  <si>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</si>
  <si>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</si>
  <si>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</si>
  <si>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</si>
  <si>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</si>
  <si>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</si>
  <si>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</si>
  <si>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</si>
  <si>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</si>
  <si>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</si>
  <si>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</si>
  <si>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</si>
  <si>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</si>
  <si>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</si>
  <si>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</si>
  <si>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2020 01</t>
  </si>
  <si>
    <t>4</t>
  </si>
  <si>
    <t>935761752</t>
  </si>
  <si>
    <t>VV</t>
  </si>
  <si>
    <t>"Okapový chodník,včetně podkladu" (12,36*2+9,4*2+4,3+2,5+7,6)*0,5</t>
  </si>
  <si>
    <t>113107141</t>
  </si>
  <si>
    <t>Odstranění podkladů nebo krytů ručně s přemístěním hmot na skládku na vzdálenost do 3 m nebo s naložením na dopravní prostředek živičných, o tl. vrstvy do 50 mm</t>
  </si>
  <si>
    <t>282951504</t>
  </si>
  <si>
    <t>3</t>
  </si>
  <si>
    <t>113107174</t>
  </si>
  <si>
    <t>Odstranění podkladů nebo krytů strojně plochy jednotlivě přes 50 m2 do 200 m2 s přemístěním hmot na skládku na vzdálenost do 20 m nebo s naložením na dopravní prostředek z betonu prostého, o tl. vrstvy přes 400 do 500 mm</t>
  </si>
  <si>
    <t>1992075896</t>
  </si>
  <si>
    <t>"schema venkovních úprav, vybourání bet. plochy, v tl. je zahrnut i podklad" 130</t>
  </si>
  <si>
    <t>132251253</t>
  </si>
  <si>
    <t>Hloubení nezapažených rýh šířky přes 800 do 2 000 mm strojně s urovnáním dna do předepsaného profilu a spádu v hornině třídy těžitelnosti I skupiny 3 přes 50 do 100 m3</t>
  </si>
  <si>
    <t>m3</t>
  </si>
  <si>
    <t>-561142615</t>
  </si>
  <si>
    <t>"výkop š. 500mm pro sokl + prac. plocha š. 300mm" (51,833+14,636+9,34+1,8*2+33,109+9,394+14,656)*0,8*0,5</t>
  </si>
  <si>
    <t>5</t>
  </si>
  <si>
    <t>162211311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</si>
  <si>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</si>
  <si>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-750962672</t>
  </si>
  <si>
    <t>6</t>
  </si>
  <si>
    <t>162211319</t>
  </si>
  <si>
    <t>Vodorovné přemístění výkopku nebo sypaniny stavebním kolečkem s naložením a vyprázdněním kolečka na hromady nebo do dopravního prostředku na vzdálenost do 10 m Příplatek k ceně za každých dalších 10 m</t>
  </si>
  <si>
    <t>1998468627</t>
  </si>
  <si>
    <t>"na zásyp okolo objektu, tam a zpět" 27,31+54,627</t>
  </si>
  <si>
    <t>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</si>
  <si>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</si>
  <si>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</si>
  <si>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-1342137579</t>
  </si>
  <si>
    <t>57,627-27,310</t>
  </si>
  <si>
    <t>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</si>
  <si>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</si>
  <si>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</si>
  <si>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-465237239</t>
  </si>
  <si>
    <t>30,317*10</t>
  </si>
  <si>
    <t>9</t>
  </si>
  <si>
    <t>171201201</t>
  </si>
  <si>
    <t>Uložení sypaniny na skládky nebo meziskládky bez hutnění s upravením uložené sypaniny do předepsaného tvaru</t>
  </si>
  <si>
    <t>2105688365</t>
  </si>
  <si>
    <t>10</t>
  </si>
  <si>
    <t>171201221</t>
  </si>
  <si>
    <t>Poplatek za uložení stavebního odpadu na skládce (skládkovné) zeminy a kamení zatříděného do Katalogu odpadů pod kódem 17 05 04</t>
  </si>
  <si>
    <t>t</t>
  </si>
  <si>
    <t>971173675</t>
  </si>
  <si>
    <t>30,317*1,8</t>
  </si>
  <si>
    <t>11</t>
  </si>
  <si>
    <t>174101101</t>
  </si>
  <si>
    <t>Zásyp sypaninou z jakékoliv horniny strojně s uložením výkopku ve vrstvách se zhutněním jam, šachet, rýh nebo kolem objektů v těchto vykopávkách</t>
  </si>
  <si>
    <t>-108375461</t>
  </si>
  <si>
    <t>12</t>
  </si>
  <si>
    <t>181951112</t>
  </si>
  <si>
    <t>Úprava pláně vyrovnáním výškových rozdílů strojně v hornině třídy těžitelnosti I, skupiny 1 až 3 se zhutněním</t>
  </si>
  <si>
    <t>1631177116</t>
  </si>
  <si>
    <t>13</t>
  </si>
  <si>
    <t>183405211</t>
  </si>
  <si>
    <t>Výsev trávníku hydroosevem na ornici</t>
  </si>
  <si>
    <t>2115780586</t>
  </si>
  <si>
    <t>14</t>
  </si>
  <si>
    <t>M</t>
  </si>
  <si>
    <t>00572410</t>
  </si>
  <si>
    <t>osivo směs travní parková</t>
  </si>
  <si>
    <t>kg</t>
  </si>
  <si>
    <t>-1494811574</t>
  </si>
  <si>
    <t>30*0,025 'Přepočtené koeficientem množství</t>
  </si>
  <si>
    <t>Svislé a kompletní konstrukce</t>
  </si>
  <si>
    <t>311272111</t>
  </si>
  <si>
    <t>Zdivo z pórobetonových tvárnic na tenké maltové lože, tl. zdiva 250 mm pevnost tvárnic do P2, objemová hmotnost do 450 kg/m3 hladkých</t>
  </si>
  <si>
    <t>238158346</t>
  </si>
  <si>
    <t>"1.09"2,625*1,6</t>
  </si>
  <si>
    <t>"1.13"1,2*2,56</t>
  </si>
  <si>
    <t>Součet</t>
  </si>
  <si>
    <t>16</t>
  </si>
  <si>
    <t>311272211</t>
  </si>
  <si>
    <t>Zdivo z pórobetonových tvárnic na tenké maltové lože, tl. zdiva 300 mm pevnost tvárnic do P2, objemová hmotnost do 450 kg/m3 hladkých</t>
  </si>
  <si>
    <t>-1601457084</t>
  </si>
  <si>
    <t xml:space="preserve">"podezdívka oken balkonů"  </t>
  </si>
  <si>
    <t>" 1.NP"  (1,625+1,85+1,925+1,925+1,85+1,705+1,785)*0,89</t>
  </si>
  <si>
    <t>"2.NP"  (1,705+1,85+1,925+1,925+1,85+1,705+1,85+1,85)*0,89</t>
  </si>
  <si>
    <t>17</t>
  </si>
  <si>
    <t>342272215</t>
  </si>
  <si>
    <t>Příčky z pórobetonových tvárnic hladkých na tenké maltové lože objemová hmotnost do 500 kg/m3, tloušťka příčky 75 mm</t>
  </si>
  <si>
    <t>-1874902104</t>
  </si>
  <si>
    <t>"2.15" 1,85*2,56</t>
  </si>
  <si>
    <t>18</t>
  </si>
  <si>
    <t>342272225</t>
  </si>
  <si>
    <t>Příčky z pórobetonových tvárnic hladkých na tenké maltové lože objemová hmotnost do 500 kg/m3, tloušťka příčky 100 mm</t>
  </si>
  <si>
    <t>1089762145</t>
  </si>
  <si>
    <t>"1.NP" (6,185+2+0,95+4,08)*2,56-(0,9*2,02)+0,95*1,6</t>
  </si>
  <si>
    <t>19</t>
  </si>
  <si>
    <t>342272245</t>
  </si>
  <si>
    <t>Příčky z pórobetonových tvárnic hladkých na tenké maltové lože objemová hmotnost do 500 kg/m3, tloušťka příčky 150 mm</t>
  </si>
  <si>
    <t>-925226450</t>
  </si>
  <si>
    <t>"2.15, 2.14" 2,2*1,5+2,92*1,5+0,9*1,5</t>
  </si>
  <si>
    <t>"1,19" (2,65+1,825)*1,5</t>
  </si>
  <si>
    <t>Komunikace</t>
  </si>
  <si>
    <t>20</t>
  </si>
  <si>
    <t>451577777</t>
  </si>
  <si>
    <t>Podklad nebo lože pod dlažbu (přídlažbu) v ploše vodorovné nebo ve sklonu do 1:5, tloušťky od 30 do 100 mm z kameniva těženého</t>
  </si>
  <si>
    <t>-1557828277</t>
  </si>
  <si>
    <t>130+27,15</t>
  </si>
  <si>
    <t>58333651</t>
  </si>
  <si>
    <t>kamenivo těžené hrubé frakce 8/16</t>
  </si>
  <si>
    <t>346871613</t>
  </si>
  <si>
    <t>157,15*0,05*1,6</t>
  </si>
  <si>
    <t>22</t>
  </si>
  <si>
    <t>564851111</t>
  </si>
  <si>
    <t>Podklad ze štěrkodrti ŠD s rozprostřením a zhutněním, po zhutnění tl. 150 mm</t>
  </si>
  <si>
    <t>-489325169</t>
  </si>
  <si>
    <t>"podklad pod okapový chodník" 27,150</t>
  </si>
  <si>
    <t>23</t>
  </si>
  <si>
    <t>564861111</t>
  </si>
  <si>
    <t>Podklad ze štěrkodrti ŠD s rozprostřením a zhutněním, po zhutnění tl. 200 mm</t>
  </si>
  <si>
    <t>-915848163</t>
  </si>
  <si>
    <t>"podklad pod zámkovou dlažbu" 130</t>
  </si>
  <si>
    <t>24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</si>
  <si>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</si>
  <si>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</si>
  <si>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692509576</t>
  </si>
  <si>
    <t>"nová dlažba" 130</t>
  </si>
  <si>
    <t>25</t>
  </si>
  <si>
    <t>59245001</t>
  </si>
  <si>
    <t>dlažba zámková profilová základní 200x165x40mm přírodní</t>
  </si>
  <si>
    <t>592525666</t>
  </si>
  <si>
    <t>130*1,1 'Přepočtené koeficientem množství</t>
  </si>
  <si>
    <t>26</t>
  </si>
  <si>
    <t>637211122</t>
  </si>
  <si>
    <t>Okapový chodník z dlaždic betonových se zalitím spár cementovou maltou do písku, tl. dlaždic 60 mm</t>
  </si>
  <si>
    <t>411283951</t>
  </si>
  <si>
    <t>"okapový choník" (12,7*2+9,4*2+2,5+7,6)*0,5</t>
  </si>
  <si>
    <t>27</t>
  </si>
  <si>
    <t>916331112</t>
  </si>
  <si>
    <t>Osazení zahradního obrubníku betonového s ložem tl. od 50 do 100 mm z betonu prostého tř. C 12/15 s boční opěrou z betonu prostého tř. C 12/15</t>
  </si>
  <si>
    <t>m</t>
  </si>
  <si>
    <t>-1325613550</t>
  </si>
  <si>
    <t>"parkový obrubník podél skládané dlažby" 6*6+4,2*2+12+2,5*4+3,3*4</t>
  </si>
  <si>
    <t>"parkový obrubník podél okapového chodníku" 12,7*2+9,4*2+4,3+2,5+7,6</t>
  </si>
  <si>
    <t>28</t>
  </si>
  <si>
    <t>59217001</t>
  </si>
  <si>
    <t>obrubník betonový zahradní 1000x50x250mm</t>
  </si>
  <si>
    <t>862408239</t>
  </si>
  <si>
    <t>138,2*1,1 'Přepočtené koeficientem množství</t>
  </si>
  <si>
    <t>29</t>
  </si>
  <si>
    <t>916331R01</t>
  </si>
  <si>
    <t>Napojení nových zpevněných ploch na stávající (vně i vni areálu)</t>
  </si>
  <si>
    <t>1383234328</t>
  </si>
  <si>
    <t>1,5+3+3+4,5+1,2*2+4,3</t>
  </si>
  <si>
    <t>Úpravy povrchů, podlahy a osazování výplní</t>
  </si>
  <si>
    <t>30</t>
  </si>
  <si>
    <t>612135000</t>
  </si>
  <si>
    <t>Vyrovnání nerovností podkladu vnitřních omítaných ploch maltou, tloušťky do 10 mm vápennou stěn</t>
  </si>
  <si>
    <t>46583931</t>
  </si>
  <si>
    <t>31</t>
  </si>
  <si>
    <t>612142001</t>
  </si>
  <si>
    <t>Potažení vnitřních ploch pletivem v ploše nebo pruzích, na plném podkladu sklovláknitým vtlačením do tmelu stěn</t>
  </si>
  <si>
    <t>62151773</t>
  </si>
  <si>
    <t>32</t>
  </si>
  <si>
    <t>612181001</t>
  </si>
  <si>
    <t>Sádrová stěrka vnitřních povrchů tloušťky do 3 mm bez penetrace, včetně následného přebroušení svislých konstrukcí stěn v podlaží i na schodišti</t>
  </si>
  <si>
    <t>-52422651</t>
  </si>
  <si>
    <t>1,2*2,56+1,025*0,96*2+1,05*0,96</t>
  </si>
  <si>
    <t>33</t>
  </si>
  <si>
    <t>612181011</t>
  </si>
  <si>
    <t>Sádrová stěrka vnitřních povrchů Příplatek k cenám za každý další 1 mm stěrky stěn v podlaží i na schodišti</t>
  </si>
  <si>
    <t>538132662</t>
  </si>
  <si>
    <t>34</t>
  </si>
  <si>
    <t>612311111</t>
  </si>
  <si>
    <t>Omítka vápenná vnitřních ploch nanášená ručně jednovrstvá hrubá, tloušťky do 10 mm zatřená svislých konstrukcí stěn</t>
  </si>
  <si>
    <t>1424691120</t>
  </si>
  <si>
    <t>"balkony" 210</t>
  </si>
  <si>
    <t>"po výměně oken" (13,025+8,875+2,06+1,9+8,875+7,2+4,1+4+4+1,9+2,06+1,97+2+1,935+4+2,065+1,8+2,15)*2,56</t>
  </si>
  <si>
    <t>(8,875+5,77+8,28+8,875+5,77+6,055+4,045+4+4+4,1+1,985+2+2,17+1,825+4+4+4,1+4,045)*2,56</t>
  </si>
  <si>
    <t>"odečet oken" -111,6</t>
  </si>
  <si>
    <t xml:space="preserve">"omítky po obkladech" 107,846 </t>
  </si>
  <si>
    <t>"omítky nové" 6,2*2,56+2*2,56+1,2+1,825*0,95+2,65*0,96+2*2*2,56+1,18*2*2,56+2,955*0,96+1,85*2*2,56+1,05*0,96+1,1*0,96+3,15*0,96+1,335*2*0,96</t>
  </si>
  <si>
    <t>35</t>
  </si>
  <si>
    <t>612311141</t>
  </si>
  <si>
    <t>Omítka vápenná vnitřních ploch nanášená ručně dvouvrstvá štuková, tloušťky jádrové omítky do 10 mm a tloušťky štuku do 3 mm svislých konstrukcí stěn</t>
  </si>
  <si>
    <t>-1380739639</t>
  </si>
  <si>
    <t>36</t>
  </si>
  <si>
    <t>612311191</t>
  </si>
  <si>
    <t>Omítka vápenná vnitřních ploch nanášená ručně Příplatek k cenám za každých dalších i započatých 5 mm tloušťky jádrové omítky přes 10 mm stěn</t>
  </si>
  <si>
    <t>1109529285</t>
  </si>
  <si>
    <t>37</t>
  </si>
  <si>
    <t>612331121</t>
  </si>
  <si>
    <t>Omítka cementová vnitřních ploch nanášená ručně jednovrstvá, tloušťky do 10 mm hladká svislých konstrukcí stěn</t>
  </si>
  <si>
    <t>-1877171151</t>
  </si>
  <si>
    <t>"ker. obklad" 77,754</t>
  </si>
  <si>
    <t>38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</si>
  <si>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</si>
  <si>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</si>
  <si>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-442317368</t>
  </si>
  <si>
    <t>39</t>
  </si>
  <si>
    <t>622135001</t>
  </si>
  <si>
    <t>Vyrovnání nerovností podkladu vnějších omítaných ploch maltou, tloušťky do 10 mm vápenocementovou stěn</t>
  </si>
  <si>
    <t>-437732359</t>
  </si>
  <si>
    <t>"Skladba S1" 651,527</t>
  </si>
  <si>
    <t>"výpis poznámek P22" 28</t>
  </si>
  <si>
    <t>"Skladba S2 a S3" 78,745</t>
  </si>
  <si>
    <t>40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</si>
  <si>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</si>
  <si>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</si>
  <si>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778701805</t>
  </si>
  <si>
    <t>758,272*4</t>
  </si>
  <si>
    <t>41</t>
  </si>
  <si>
    <t>622142001</t>
  </si>
  <si>
    <t>Potažení vnějších ploch pletivem v ploše nebo pruzích, na plném podkladu sklovláknitým vtlačením do tmelu stěn</t>
  </si>
  <si>
    <t>443503407</t>
  </si>
  <si>
    <t>42</t>
  </si>
  <si>
    <t>622143001</t>
  </si>
  <si>
    <t>Montáž omítkových profilů plastových, pozinkovaných nebo dřevěných upevněných vtlačením do podkladní vrstvy nebo přibitím soklových</t>
  </si>
  <si>
    <t>-532634910</t>
  </si>
  <si>
    <t>50,825+13,625+8,875+1,4+33,093+0,952+8,846+13,625</t>
  </si>
  <si>
    <t>43</t>
  </si>
  <si>
    <t>55343010</t>
  </si>
  <si>
    <t>profil soklový Pz+PVC pro vnější omítky tl 14mm</t>
  </si>
  <si>
    <t>1953707457</t>
  </si>
  <si>
    <t>131,241*1,05 'Přepočtené koeficientem množství</t>
  </si>
  <si>
    <t>44</t>
  </si>
  <si>
    <t>622143003</t>
  </si>
  <si>
    <t>Montáž omítkových profilů plastových, pozinkovaných nebo dřevěných upevněných vtlačením do podkladní vrstvy nebo přibitím rohových s tkaninou</t>
  </si>
  <si>
    <t>-935751204</t>
  </si>
  <si>
    <t>45</t>
  </si>
  <si>
    <t>59051486</t>
  </si>
  <si>
    <t>profil rohový PVC 15x15mm s výztužnou tkaninou š 100mm pro ETICS</t>
  </si>
  <si>
    <t>-581955762</t>
  </si>
  <si>
    <t>443,735*1,05 'Přepočtené koeficientem množství</t>
  </si>
  <si>
    <t>46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</si>
  <si>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</si>
  <si>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</si>
  <si>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445867006</t>
  </si>
  <si>
    <t>"O01" 1,2*65+1,5*2*65</t>
  </si>
  <si>
    <t>"O02" (3,75*1+2,56*2)*4</t>
  </si>
  <si>
    <t>"O03" (3,75*1+2,56*2)*2</t>
  </si>
  <si>
    <t>"O04" (3,825*1+2,56*2)*1</t>
  </si>
  <si>
    <t>"O05" (3,825+2*2,56)*2</t>
  </si>
  <si>
    <t>"O06" (3,725+2*2,56)*1</t>
  </si>
  <si>
    <t>"O07" (3,725+2*2,56)*1</t>
  </si>
  <si>
    <t>"O08" (3,725+2*2,56)*1</t>
  </si>
  <si>
    <t>"O09" (3,825+2*2,56)*1</t>
  </si>
  <si>
    <t>"O10" (2,6+2*2,56)*1</t>
  </si>
  <si>
    <t>"O10-O14" 1+2,37*2+3,75*4+2,56*2*4+1,85*2+2,56</t>
  </si>
  <si>
    <t>47</t>
  </si>
  <si>
    <t>59051476</t>
  </si>
  <si>
    <t>profil začišťovací PVC 9mm s výztužnou tkaninou pro ostění ETICS</t>
  </si>
  <si>
    <t>-1317017953</t>
  </si>
  <si>
    <t>48</t>
  </si>
  <si>
    <t>622143R01</t>
  </si>
  <si>
    <t>D+M okapničky ETICS</t>
  </si>
  <si>
    <t>2070117055</t>
  </si>
  <si>
    <t>"O01" 1,2*65</t>
  </si>
  <si>
    <t>"O02" 3,75*4</t>
  </si>
  <si>
    <t>"O03" 3,75*2</t>
  </si>
  <si>
    <t>"O04" 3,825*1</t>
  </si>
  <si>
    <t>"O05" 3,825*2</t>
  </si>
  <si>
    <t>"O06" 3,725*1</t>
  </si>
  <si>
    <t>"O07" 3,725*1</t>
  </si>
  <si>
    <t>"O08" 3,725*1</t>
  </si>
  <si>
    <t>"O09" 3,825*1</t>
  </si>
  <si>
    <t>"O10" 2,6+2*1</t>
  </si>
  <si>
    <t>"O10-O14" 1+3,75*4+2,56</t>
  </si>
  <si>
    <t>49</t>
  </si>
  <si>
    <t>622143R02</t>
  </si>
  <si>
    <t xml:space="preserve">D+M PVC lišty s okapničkou - 1.NP - balkony </t>
  </si>
  <si>
    <t>374786614</t>
  </si>
  <si>
    <t>50</t>
  </si>
  <si>
    <t>622211001</t>
  </si>
  <si>
    <t>Montáž kontaktního zateplení lepením a mechanickým kotvením z polystyrenových desek nebo z kombinovaných desek na vnější stěny, tloušťky desek do 40 mm</t>
  </si>
  <si>
    <t>1096200379</t>
  </si>
  <si>
    <t>"O01" (1,2*65+1,5*2*65)*0,35</t>
  </si>
  <si>
    <t>"O02" ((3,75*1+2,56*2)*4)*0,35</t>
  </si>
  <si>
    <t>"O03" ((3,75*1+2,56*2)*2)*0,35</t>
  </si>
  <si>
    <t>"O04" ((3,825*1+2,56*2)*1)*0,35</t>
  </si>
  <si>
    <t>"O05" ((3,825+2*2,56)*2)*0,35</t>
  </si>
  <si>
    <t>"O06" ((3,725+2*2,56)*1)*0,35</t>
  </si>
  <si>
    <t>"O07" ((3,725+2*2,56)*1)*0,35</t>
  </si>
  <si>
    <t>"O08" ((3,725+2*2,56)*1)*0,35</t>
  </si>
  <si>
    <t>"O09" ((3,825+2*2,56)*1)*0,35</t>
  </si>
  <si>
    <t>"O10" ((2,6+2*2,56)*1)*0,35</t>
  </si>
  <si>
    <t>"O10-O14" (1+2,37*2+3,75*4+2,56*2*4+1,85*2+2,56)*0,35</t>
  </si>
  <si>
    <t>51</t>
  </si>
  <si>
    <t>28375932</t>
  </si>
  <si>
    <t>deska EPS 70 fasádní λ=0,039 tl 40mm</t>
  </si>
  <si>
    <t>1606250166</t>
  </si>
  <si>
    <t>155,309*1,05 'Přepočtené koeficientem množství</t>
  </si>
  <si>
    <t>52</t>
  </si>
  <si>
    <t>622211021</t>
  </si>
  <si>
    <t>Montáž kontaktního zateplení lepením a mechanickým kotvením z polystyrenových desek nebo z kombinovaných desek na vnější stěny, tloušťky desek přes 80 do 120 mm</t>
  </si>
  <si>
    <t>-1685270849</t>
  </si>
  <si>
    <t>"Skladba S2 a S3 - sokl" (50,825+13,625+8,875+1,4+33,093+0,952+8,846+13,625)*0,6</t>
  </si>
  <si>
    <t>53</t>
  </si>
  <si>
    <t>28376018</t>
  </si>
  <si>
    <t>deska perimetrická fasádní soklová 150kPa λ=0,035 tl 120mm</t>
  </si>
  <si>
    <t>-648031634</t>
  </si>
  <si>
    <t>78,745*1,05 'Přepočtené koeficientem množství</t>
  </si>
  <si>
    <t>54</t>
  </si>
  <si>
    <t>622211031</t>
  </si>
  <si>
    <t>Montáž kontaktního zateplení lepením a mechanickým kotvením z polystyrenových desek nebo z kombinovaných desek na vnější stěny, tloušťky desek přes 120 do 160 mm</t>
  </si>
  <si>
    <t>-1978474866</t>
  </si>
  <si>
    <t>"Skladba S1" (50,825+13,625+8,875+1,4+33,093+0,952+8,846+13,625+1,3*2)*6,695+50</t>
  </si>
  <si>
    <t>" výpis poznámek P22" 28</t>
  </si>
  <si>
    <t>"odečet otvory"-(132,032+117,000+(2,37+3,75*2,56*4+1,85*2,56))</t>
  </si>
  <si>
    <t>55</t>
  </si>
  <si>
    <t>28375952</t>
  </si>
  <si>
    <t>deska EPS 70 fasádní λ=0,039 tl 160mm</t>
  </si>
  <si>
    <t>-1051865054</t>
  </si>
  <si>
    <t>679,527*1,02 'Přepočtené koeficientem množství</t>
  </si>
  <si>
    <t>56</t>
  </si>
  <si>
    <t>622231121</t>
  </si>
  <si>
    <t>Montáž kontaktního zateplení lepením a mechanickým kotvením z desek z fenolické pěny na vnější stěny, tloušťky desek přes 80 do 120 mm</t>
  </si>
  <si>
    <t>1266261345</t>
  </si>
  <si>
    <t>"lokální úprava skladby střechy pod ocelovou konstrukci pro VZT  tl.240 mm" 3*2*2</t>
  </si>
  <si>
    <t>Mezisoučet</t>
  </si>
  <si>
    <t>" podezdívky oken balkonů - tl. 80 mm"</t>
  </si>
  <si>
    <t>" 1.NP"  (1,625+1,85+1,925+1,925+1,85+1,705+1,785)*0,95</t>
  </si>
  <si>
    <t>"2.NP"  (1,705+1,85+1,925+1,925+1,85+1,705+1,85+1,85)*0,95</t>
  </si>
  <si>
    <t>57</t>
  </si>
  <si>
    <t>28376809</t>
  </si>
  <si>
    <t>deska fenolická tepelně izolační fasádní λ=0,022 tl 120mm</t>
  </si>
  <si>
    <t>-1651905986</t>
  </si>
  <si>
    <t>3*2*2*1,1</t>
  </si>
  <si>
    <t>13,2*1,02 'Přepočtené koeficientem množství</t>
  </si>
  <si>
    <t>58</t>
  </si>
  <si>
    <t>28376806</t>
  </si>
  <si>
    <t>deska fenolická tepelně izolační fasádní λ=0,022 tl 80mm</t>
  </si>
  <si>
    <t>-1010565717</t>
  </si>
  <si>
    <t>25,959*1,1</t>
  </si>
  <si>
    <t>59</t>
  </si>
  <si>
    <t>622241111</t>
  </si>
  <si>
    <t>Montáž kontaktního zateplení lepením a mechanickým kotvením z desek pórobetonových (kalcium-silikátových) na vnější stěny, tloušťky desek přes 40 do 80 mm</t>
  </si>
  <si>
    <t>1072512460</t>
  </si>
  <si>
    <t>"balkony - 2.NP - tl .70 mm"                                             4,8</t>
  </si>
  <si>
    <t>" balkony - 2.NP - tl .40 mm,včetne seříznutí v předepsaném spádu dle PD"   7,2</t>
  </si>
  <si>
    <t>" balkony - 1.NP - tl .40 mm,včetne seříznutí v předepsaném spádu dle PD"   5,1</t>
  </si>
  <si>
    <t>60</t>
  </si>
  <si>
    <t>63152239</t>
  </si>
  <si>
    <t>deska tepelně izolační minerální kalciumsilikátová λ=0,042 tl 40mm</t>
  </si>
  <si>
    <t>-323392717</t>
  </si>
  <si>
    <t>12,3*1,02 'Přepočtené koeficientem množství</t>
  </si>
  <si>
    <t>61</t>
  </si>
  <si>
    <t>63152235</t>
  </si>
  <si>
    <t>deska tepelně izolační minerální kalciumsilikátová λ=0,042 tl 70mm</t>
  </si>
  <si>
    <t>1471929233</t>
  </si>
  <si>
    <t>4,8*1,05 'Přepočtené koeficientem množství</t>
  </si>
  <si>
    <t>62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</si>
  <si>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</si>
  <si>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</si>
  <si>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-679021382</t>
  </si>
  <si>
    <t>63</t>
  </si>
  <si>
    <t>622511111</t>
  </si>
  <si>
    <t>Omítka tenkovrstvá akrylátová vnějších ploch probarvená, včetně penetrace podkladu mozaiková střednězrnná stěn</t>
  </si>
  <si>
    <t>-1872552824</t>
  </si>
  <si>
    <t>64</t>
  </si>
  <si>
    <t>622531021</t>
  </si>
  <si>
    <t>Omítka tenkovrstvá silikonová vnějších ploch probarvená, včetně penetrace podkladu zrnitá, tloušťky 2,0 mm stěn</t>
  </si>
  <si>
    <t>1453325690</t>
  </si>
  <si>
    <t>65</t>
  </si>
  <si>
    <t>629991011</t>
  </si>
  <si>
    <t>Zakrytí vnějších ploch před znečištěním včetně pozdějšího odkrytí výplní otvorů a svislých ploch fólií přilepenou lepící páskou</t>
  </si>
  <si>
    <t>-1016422360</t>
  </si>
  <si>
    <t>(132,032+117,000+(2,37+3,75*2,56*4+1,85*2,56))</t>
  </si>
  <si>
    <t>66</t>
  </si>
  <si>
    <t>629995101</t>
  </si>
  <si>
    <t>Očištění vnějších ploch tlakovou vodou omytím</t>
  </si>
  <si>
    <t>1481951321</t>
  </si>
  <si>
    <t>"Výpis poznámek, P2" 730,272</t>
  </si>
  <si>
    <t>67</t>
  </si>
  <si>
    <t>632450121</t>
  </si>
  <si>
    <t>Potěr cementový vyrovnávací ze suchých směsí v pásu o průměrné (střední) tl. od 10 do 20 mm</t>
  </si>
  <si>
    <t>-1667454078</t>
  </si>
  <si>
    <t>"dle výspisu skladeb S7 + S10" 9,5+2,6+21,96+4,74+12,08+19,11+29,25+5,25+8,03+5,25</t>
  </si>
  <si>
    <t>"Výpis skladeb S8, S9" 40,4+11,02+16,1+8,24+146,03+29,25+146,03*2+10</t>
  </si>
  <si>
    <t>68</t>
  </si>
  <si>
    <t>642944121</t>
  </si>
  <si>
    <t>Osazení ocelových dveřních zárubní lisovaných nebo z úhelníků dodatečně s vybetonováním prahu, plochy do 2,5 m2</t>
  </si>
  <si>
    <t>kus</t>
  </si>
  <si>
    <t>1911097895</t>
  </si>
  <si>
    <t>69</t>
  </si>
  <si>
    <t>55331143a</t>
  </si>
  <si>
    <t>zárubeň ocelová pro běžné zdění hranatý profil 145 800 levá,pravá</t>
  </si>
  <si>
    <t>1232331312</t>
  </si>
  <si>
    <t>"O16" 2</t>
  </si>
  <si>
    <t>70</t>
  </si>
  <si>
    <t>55331104a</t>
  </si>
  <si>
    <t>zárubeň ocelová pro běžné zdění hranatý profil 95 800 levá,pravá</t>
  </si>
  <si>
    <t>1889198073</t>
  </si>
  <si>
    <t>"O17" 1</t>
  </si>
  <si>
    <t>71</t>
  </si>
  <si>
    <t>767627306</t>
  </si>
  <si>
    <t>Montáž oken zdvojených Příplatek k cenám za připojovací spáru mezi ostěním a rámem vnitřní parotěsnou páskou</t>
  </si>
  <si>
    <t>-1163865553</t>
  </si>
  <si>
    <t>"O01" 1,2*2+65+1,5*2*65</t>
  </si>
  <si>
    <t>"O02" (3,75*2+1+2,56*2)*4</t>
  </si>
  <si>
    <t>"O03" (3,75*2+1+2,56*2)*2</t>
  </si>
  <si>
    <t>"O04" (3,825*2+1+2,56*2)*1</t>
  </si>
  <si>
    <t>"O05" (3,825*2+2*2,56)*2</t>
  </si>
  <si>
    <t>"O06" (3,725*2+2*2,56)*1</t>
  </si>
  <si>
    <t>"O07" (3,725*2+2*2,56)*1</t>
  </si>
  <si>
    <t>"O08" (3,725*2+2*2,56)*1</t>
  </si>
  <si>
    <t>"O09" (3,825*2+2*2,56)*1</t>
  </si>
  <si>
    <t>"O10" (2,6*2+2*2,56)*1</t>
  </si>
  <si>
    <t>"O10-O14" 1*2+2,37*2+3,75*4*2+2,56*2*4+1,85*2+2,56*2</t>
  </si>
  <si>
    <t>72</t>
  </si>
  <si>
    <t>767627307</t>
  </si>
  <si>
    <t>Montáž oken zdvojených Příplatek k cenám za připojovací spáru mezi ostěním a rámem venkovní paropropustnou páskou</t>
  </si>
  <si>
    <t>1809391767</t>
  </si>
  <si>
    <t>73</t>
  </si>
  <si>
    <t>767R01</t>
  </si>
  <si>
    <t>Výtažné zkoušky na hmoždinky</t>
  </si>
  <si>
    <t>-1166999451</t>
  </si>
  <si>
    <t>74</t>
  </si>
  <si>
    <t>767R02</t>
  </si>
  <si>
    <t>Zkouška přídržnosti a soudržnosti systému ETICS</t>
  </si>
  <si>
    <t>-476922954</t>
  </si>
  <si>
    <t>75</t>
  </si>
  <si>
    <t>767R03</t>
  </si>
  <si>
    <t>Požadavek na vysazení 3 barevných vzorků silikonové omítky od každé barvy dle barevného řešení</t>
  </si>
  <si>
    <t>-1413096870</t>
  </si>
  <si>
    <t>Ostatní konstrukce a práce, bourání</t>
  </si>
  <si>
    <t>76</t>
  </si>
  <si>
    <t>941111121</t>
  </si>
  <si>
    <t>Montáž lešení řadového trubkového lehkého pracovního s podlahami s provozním zatížením tř. 3 do 200 kg/m2 šířky tř. W09 přes 0,9 do 1,2 m, výšky do 10 m</t>
  </si>
  <si>
    <t>-1866650983</t>
  </si>
  <si>
    <t>131,241*7,4+100</t>
  </si>
  <si>
    <t>77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</si>
  <si>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</si>
  <si>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</si>
  <si>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-226579347</t>
  </si>
  <si>
    <t>1071,183*60</t>
  </si>
  <si>
    <t>78</t>
  </si>
  <si>
    <t>941111831</t>
  </si>
  <si>
    <t>Demontáž lešení řadového trubkového lehkého pracovního s podlahami s provozním zatížením tř. 3 do 200 kg/m2 šířky tř. W12 přes 1,2 do 1,5 m, výšky do 10 m</t>
  </si>
  <si>
    <t>-1310768201</t>
  </si>
  <si>
    <t>79</t>
  </si>
  <si>
    <t>944111122</t>
  </si>
  <si>
    <t>Montáž ochranného zábradlí trubkového vnitřního na lešeňových konstrukcích dvoutyčového, vč. zarážky dle ČSN</t>
  </si>
  <si>
    <t>-634866080</t>
  </si>
  <si>
    <t>80</t>
  </si>
  <si>
    <t>944111222</t>
  </si>
  <si>
    <t>Montáž ochranného zábradlí trubkového Příplatek za první a každý další den použití zábradlí k ceně -1122</t>
  </si>
  <si>
    <t>-937277068</t>
  </si>
  <si>
    <t>420*60</t>
  </si>
  <si>
    <t>81</t>
  </si>
  <si>
    <t>944111822</t>
  </si>
  <si>
    <t>Demontáž ochranného zábradlí trubkového vnitřního na lešeňových konstrukcích dvoutyčového</t>
  </si>
  <si>
    <t>627715741</t>
  </si>
  <si>
    <t>82</t>
  </si>
  <si>
    <t>944511111</t>
  </si>
  <si>
    <t>Montáž ochranné sítě zavěšené na konstrukci lešení z textilie z umělých vláken</t>
  </si>
  <si>
    <t>-1568214583</t>
  </si>
  <si>
    <t>83</t>
  </si>
  <si>
    <t>944511211</t>
  </si>
  <si>
    <t>Montáž ochranné sítě Příplatek za první a každý další den použití sítě k ceně -1111</t>
  </si>
  <si>
    <t>1591436700</t>
  </si>
  <si>
    <t>84</t>
  </si>
  <si>
    <t>944511811</t>
  </si>
  <si>
    <t>Demontáž ochranné sítě zavěšené na konstrukci lešení z textilie z umělých vláken</t>
  </si>
  <si>
    <t>432826166</t>
  </si>
  <si>
    <t>85</t>
  </si>
  <si>
    <t>944000R01</t>
  </si>
  <si>
    <t>Stavební výtah - max výška 7m +- pronájem</t>
  </si>
  <si>
    <t>den</t>
  </si>
  <si>
    <t>-2038794728</t>
  </si>
  <si>
    <t>86</t>
  </si>
  <si>
    <t>949101111</t>
  </si>
  <si>
    <t>Lešení pomocné pracovní pro objekty pozemních staveb pro zatížení do 150 kg/m2, o výšce lešeňové podlahy do 1,9 m</t>
  </si>
  <si>
    <t>1438686397</t>
  </si>
  <si>
    <t>87</t>
  </si>
  <si>
    <t>952901111</t>
  </si>
  <si>
    <t>Vyčištění budov nebo objektů před předáním do užívání budov bytové nebo občanské výstavby, světlé výšky podlaží do 4 m</t>
  </si>
  <si>
    <t>-307387805</t>
  </si>
  <si>
    <t>652*2</t>
  </si>
  <si>
    <t>88</t>
  </si>
  <si>
    <t>962031136</t>
  </si>
  <si>
    <t>Bourání příček z cihel, tvárnic nebo příčkovek z tvárnic nebo příčkovek pálených nebo nepálených na maltu vápennou nebo vápenocementovou, tl. do 150 mm</t>
  </si>
  <si>
    <t>-454223663</t>
  </si>
  <si>
    <t>"1.NP" (4,685+2+1,56+4,08+2,91*2+0,9+4,08+1,935+2,875+0,1+2,2+4,685+4,08+1,8+1,5)*2,56</t>
  </si>
  <si>
    <t>"2.NP" (2+2,2)*2,56</t>
  </si>
  <si>
    <t>89</t>
  </si>
  <si>
    <t>962084R01</t>
  </si>
  <si>
    <t>Bourání zdiva příček nebo vybourání otvorů deskových a sádrových potažených rabicovým pletivem nebo bez pletiva sádrokartonových bez kovové konstrukce, umakartových, sololitových, tl. do 50 mm</t>
  </si>
  <si>
    <t>1338716707</t>
  </si>
  <si>
    <t>"2.NP" 2*2*2+2,2*2+1,485*2</t>
  </si>
  <si>
    <t>90</t>
  </si>
  <si>
    <t>968062375</t>
  </si>
  <si>
    <t>Vybourání dřevěných rámů oken s křídly, dveřních zárubní, vrat, stěn, ostění nebo obkladů rámů oken s křídly zdvojených, plochy do 2 m2</t>
  </si>
  <si>
    <t>-275788922</t>
  </si>
  <si>
    <t>1,2*1,5*(26+36)</t>
  </si>
  <si>
    <t>91</t>
  </si>
  <si>
    <t>968062747</t>
  </si>
  <si>
    <t>Vybourání dřevěných rámů oken s křídly, dveřních zárubní, vrat, stěn, ostění nebo obkladů stěn plných, zasklených nebo výkladních pevných nebo otevíratelných, plochy přes 4 m2</t>
  </si>
  <si>
    <t>-1443011198</t>
  </si>
  <si>
    <t>"Balkonová stěna" 3,75*2,6*14</t>
  </si>
  <si>
    <t>92</t>
  </si>
  <si>
    <t>968072455</t>
  </si>
  <si>
    <t>Vybourání kovových rámů oken s křídly, dveřních zárubní, vrat, stěn, ostění nebo obkladů dveřních zárubní, plochy do 2 m2</t>
  </si>
  <si>
    <t>1757565459</t>
  </si>
  <si>
    <t>"1.NP" 6</t>
  </si>
  <si>
    <t>"2.NP" 3</t>
  </si>
  <si>
    <t>93</t>
  </si>
  <si>
    <t>968072747</t>
  </si>
  <si>
    <t>Vybourání kovových rámů oken s křídly, dveřních zárubní, vrat, stěn, ostění nebo obkladů stěn výkladních pevných nebo otevíratelných, plochy přes 4 m2</t>
  </si>
  <si>
    <t>2070547022</t>
  </si>
  <si>
    <t>"AL vstupy - 2x" 3,75*2,55*2</t>
  </si>
  <si>
    <t>94</t>
  </si>
  <si>
    <t>978015391</t>
  </si>
  <si>
    <t>Otlučení vápenných nebo vápenocementových omítek vnějších ploch s vyškrabáním spar a s očištěním zdiva stupně členitosti 1 a 2, v rozsahu přes 80 do 100 %</t>
  </si>
  <si>
    <t>1385164494</t>
  </si>
  <si>
    <t>95</t>
  </si>
  <si>
    <t>978059541</t>
  </si>
  <si>
    <t>Odsekání obkladů stěn včetně otlučení podkladní omítky až na zdivo z obkládaček vnitřních, z jakýchkoliv materiálů, plochy přes 1 m2</t>
  </si>
  <si>
    <t>-197114466</t>
  </si>
  <si>
    <t>"Výpis poznámek P29, odstranění obkladu 1.09-1.11, 1.13 a 1.19" (1,935*2+2,875*2+2,2*2+1,935*2+6,125*2+2,01*2+1,2*2+2,9*2+1,825*2+4,1)*2,5</t>
  </si>
  <si>
    <t>(1,48*2+2,91*2+0,9*2+2*2)*2,5</t>
  </si>
  <si>
    <t>"odečet otvorů" -(1*2,1*14)</t>
  </si>
  <si>
    <t>"Výpis poznámek P28, odstranění obkladu 2.15" (2,2*4+2,785*2+1,485*2)*2,5</t>
  </si>
  <si>
    <t>"odečet otvorů" -(1*2,1*5)</t>
  </si>
  <si>
    <t>96</t>
  </si>
  <si>
    <t>612135RP1</t>
  </si>
  <si>
    <t xml:space="preserve">Odstranění obložení venkovního soklu </t>
  </si>
  <si>
    <t>-209590010</t>
  </si>
  <si>
    <t>"Výpis poznámek P1" 66,5</t>
  </si>
  <si>
    <t>97</t>
  </si>
  <si>
    <t>612135RP3</t>
  </si>
  <si>
    <t>Úprava panelů - ze spár bude odstraněno gumové těsnění a volný prostor bude zapraven TI. Prostor bude zatmelen a provedeno vyrovnání povrchu pro obložení TU. Prostor vyplněn TI EPS 70, tl. 30 mm.</t>
  </si>
  <si>
    <t>-613976946</t>
  </si>
  <si>
    <t>"Výpis poznámek P3" 83</t>
  </si>
  <si>
    <t>98</t>
  </si>
  <si>
    <t>944000RP5</t>
  </si>
  <si>
    <t>Anténa. Odzkoušet funkčnost, dočasně demontovat, po provedení zateplovacího systému znovu osadit - kompletní provedení dle výpisu poznámek - P5</t>
  </si>
  <si>
    <t>ks</t>
  </si>
  <si>
    <t>-211473827</t>
  </si>
  <si>
    <t>99</t>
  </si>
  <si>
    <t>944000RP6</t>
  </si>
  <si>
    <t>Betonové schodiště odbourat, bude osazeno novým prefabrikovaným schodištěm do štěrkového lože - kompletní provedení dle výpisu poznámek - P6</t>
  </si>
  <si>
    <t>-287065420</t>
  </si>
  <si>
    <t>"výpis poznámek P6, včetně odvozu na skládku" 2</t>
  </si>
  <si>
    <t>100</t>
  </si>
  <si>
    <t>944000RP7</t>
  </si>
  <si>
    <t>Otvory v atice pro provětrání původní dvouplášťové střechy budou zapraveny tepelnou izolací a zatmeleny po vyrovnání povrchu pro obložení TI (výplň EPS70. tl. 160 mm)</t>
  </si>
  <si>
    <t>1410082522</t>
  </si>
  <si>
    <t>"výpis poznámek P7, celkem 160 ks otvorů" 7</t>
  </si>
  <si>
    <t>101</t>
  </si>
  <si>
    <t>944000RP8.1</t>
  </si>
  <si>
    <t>Demontáž pletiva - dl. 8 m, odstranění betonové podezdívky tl. 300mm, vč. odvozu na skládku - P8</t>
  </si>
  <si>
    <t>776281902</t>
  </si>
  <si>
    <t>102</t>
  </si>
  <si>
    <t>944000RP8.2</t>
  </si>
  <si>
    <t>Demontováno pole - zkráceno, obroušeno, opatřeno novým nátěrem a znovu osazeno.Nové sloupky a podezdívka</t>
  </si>
  <si>
    <t>-1350018297</t>
  </si>
  <si>
    <t>"výpis poznámek - P8" 8</t>
  </si>
  <si>
    <t>103</t>
  </si>
  <si>
    <t>944000RP10</t>
  </si>
  <si>
    <t>Informační cedule MATEŘSKÁ ŠKOLA se státním znakem a číslem popisným. Dočasně demontovat, po provedení ETICS znovu osadit</t>
  </si>
  <si>
    <t>-829195999</t>
  </si>
  <si>
    <t>"výpis poznámek - P10" 1</t>
  </si>
  <si>
    <t>104</t>
  </si>
  <si>
    <t>944000RP11</t>
  </si>
  <si>
    <t>Světlo na fasádě - demontovat bez náhrady</t>
  </si>
  <si>
    <t>181517183</t>
  </si>
  <si>
    <t>"výpis poznámek - P11" 1</t>
  </si>
  <si>
    <t>105</t>
  </si>
  <si>
    <t>944000RP13</t>
  </si>
  <si>
    <t>Původní výlez na střechu bude demontován a po provedení zateplovacího systému osazen nový, vč. kotvení a montáže - kompletní provedení dle výpisu poznámek P13</t>
  </si>
  <si>
    <t>-1062037558</t>
  </si>
  <si>
    <t>"výpis poznámek - P13" 1</t>
  </si>
  <si>
    <t>106</t>
  </si>
  <si>
    <t>944000RP14</t>
  </si>
  <si>
    <t>Stávající kabely vedené na fasádě, odzkoušet funkčnost, zakrýt zateplovacím systémem - kompletní provedení dle výpisu poznámek P14</t>
  </si>
  <si>
    <t>1250293424</t>
  </si>
  <si>
    <t>"výpis poznámek - P14, 50 m  v PVC chráničce, pr. 40 mm " 50</t>
  </si>
  <si>
    <t>107</t>
  </si>
  <si>
    <t>944000RP16</t>
  </si>
  <si>
    <t>Vedení zabezpečovacího systému bude třeba přeložit dle nové posunuté stěny. Kabeláž bude prodloužena a vedeba pod stropem podél nových oken, napojeno na stávající rozvody. Ověřit parametry na stavbě</t>
  </si>
  <si>
    <t>1926310972</t>
  </si>
  <si>
    <t>"výpis poznámek - P16, cca 20 m " 25</t>
  </si>
  <si>
    <t>108</t>
  </si>
  <si>
    <t>944000RP17</t>
  </si>
  <si>
    <t>Do nových podlah bude proveden doraz pro balkónové dveře - kompletní provedení dle výpisu poznámek P17</t>
  </si>
  <si>
    <t>62740939</t>
  </si>
  <si>
    <t>"výpis poznámek - P17" 3</t>
  </si>
  <si>
    <t>109</t>
  </si>
  <si>
    <t>944000RP18</t>
  </si>
  <si>
    <t>Dřevěná balkónová stěna bude vybourána a betonový ozub (rozměr š150xv100xd3 750 mm) v betonovém panelu odříznut, aby byla podlaha vyrovnána do roviny - kompletní provedení dle výpisu poznámek P18</t>
  </si>
  <si>
    <t>-1599326305</t>
  </si>
  <si>
    <t>"výpis poznámek - P18" 8</t>
  </si>
  <si>
    <t>110</t>
  </si>
  <si>
    <t>944000RP22</t>
  </si>
  <si>
    <t>V místě demontovaných balkonových stěn bude provedena sanace stávajícícho železobetonového panelu , vč. ošetření původní výztuže - kompletní provedení dle výpisu poznámek P22</t>
  </si>
  <si>
    <t>1618702160</t>
  </si>
  <si>
    <t>"výpis poznámek - P22"26</t>
  </si>
  <si>
    <t>111</t>
  </si>
  <si>
    <t>944000RP23</t>
  </si>
  <si>
    <t xml:space="preserve">Na západní fasádě bude odstraněn stávající zděný pilíř, připoj. body budou zachovány, po dokončení zateplení bude osazen nový pilíř z prefabrikovaných betonových dílců, použít stávající vystrojení pilíře </t>
  </si>
  <si>
    <t>2056733437</t>
  </si>
  <si>
    <t xml:space="preserve">betonový prefabrikovaný pilíř, rozměr 1350x470x1250 mm + vnitřní plastové skříně </t>
  </si>
  <si>
    <t xml:space="preserve">vč. základu dílce výšky 20 cm -základové věnce skládané ze dvou kusů ve třech vrstvách , </t>
  </si>
  <si>
    <t xml:space="preserve"> osazené kratší stranou na bednících tvárnicích vyplněných betonem </t>
  </si>
  <si>
    <t>(ztracené bednění š.300 mm, celková délka 2,6 m)</t>
  </si>
  <si>
    <t>"výpis poznámek - P23," 1</t>
  </si>
  <si>
    <t>112</t>
  </si>
  <si>
    <t>944000RP24</t>
  </si>
  <si>
    <t>Na jižní fasádě bude do tepelné izolace osazeno 8 ks speciálních podomítkových budek pro netopýry, dle posudku na výskyt ZCHD. Budky budou osazeny v úrovni atiky, rovnoměrně po celé délce objektu</t>
  </si>
  <si>
    <t>1648036579</t>
  </si>
  <si>
    <t xml:space="preserve">systémový prvek - budka pro netopýry  - průlezová , rozměr 200x400x100 mm, z extrudovaného polystyrenu  tl. 20 mm, zadní strana 40 mm, </t>
  </si>
  <si>
    <t xml:space="preserve">vloženo do zateplovacího systému etics, lepeno fasádním lepidlem </t>
  </si>
  <si>
    <t>"výpis poznámek - P24" 8</t>
  </si>
  <si>
    <t>113</t>
  </si>
  <si>
    <t>944000RP28</t>
  </si>
  <si>
    <t>Demontáž ocelových příček na WC 2.15, včetně odvozu a uložení na skládku</t>
  </si>
  <si>
    <t>1722596971</t>
  </si>
  <si>
    <t>"výpis poznámek - P28, výška 2,0 m a délka 8m" 2*8</t>
  </si>
  <si>
    <t>114</t>
  </si>
  <si>
    <t>944000RP35</t>
  </si>
  <si>
    <t>Sítě proti hmyzu do oken kuchyně,kuchyněj ,skladu a denní místnosti, hliníkový rám se síťkou ze skelného vlákna, rozměr 1100x1400 mm dle výpisu poznámek P35</t>
  </si>
  <si>
    <t>379068285</t>
  </si>
  <si>
    <t>"výpis poznámek - P35 "8</t>
  </si>
  <si>
    <t>115</t>
  </si>
  <si>
    <t>944000RP37</t>
  </si>
  <si>
    <t xml:space="preserve">D+M vnějšího obkladu z keramické dlažby u nových balkonových sestav v 1.NP , vč. soklu , penetrace,izolace a spárování </t>
  </si>
  <si>
    <t>-304487984</t>
  </si>
  <si>
    <t>"výpis poznámek - P37, viz výkres  D.1.1.36" 3,35</t>
  </si>
  <si>
    <t>116</t>
  </si>
  <si>
    <t>974049R01</t>
  </si>
  <si>
    <t>Provedení prostupu ve stropní konstrukci, komplet provedení, včetně zapravení</t>
  </si>
  <si>
    <t>-672253879</t>
  </si>
  <si>
    <t>117</t>
  </si>
  <si>
    <t>978000R01</t>
  </si>
  <si>
    <t>Ostatní bourací, demontážní a vyklízecí práce nespecifikové v PD</t>
  </si>
  <si>
    <t>hod</t>
  </si>
  <si>
    <t>-1237269970</t>
  </si>
  <si>
    <t>118</t>
  </si>
  <si>
    <t>978000R02</t>
  </si>
  <si>
    <t>Provedení zakrytí střechy - montovaná stanová konstrukce z nepropustné folie, při realizaci střechy</t>
  </si>
  <si>
    <t>1178168044</t>
  </si>
  <si>
    <t>997</t>
  </si>
  <si>
    <t>Přesun sutě</t>
  </si>
  <si>
    <t>119</t>
  </si>
  <si>
    <t>997006512</t>
  </si>
  <si>
    <t>Vodorovná doprava suti na skládku s naložením na dopravní prostředek a složením přes 100 m do 1 km</t>
  </si>
  <si>
    <t>-1987781211</t>
  </si>
  <si>
    <t>120</t>
  </si>
  <si>
    <t>997006519</t>
  </si>
  <si>
    <t>Vodorovná doprava suti na skládku s naložením na dopravní prostředek a složením Příplatek k ceně za každý další i započatý 1 km</t>
  </si>
  <si>
    <t>1469826833</t>
  </si>
  <si>
    <t>320,818*15</t>
  </si>
  <si>
    <t>121</t>
  </si>
  <si>
    <t>997002611</t>
  </si>
  <si>
    <t>Nakládání suti a vybouraných hmot na dopravní prostředek pro vodorovné přemístění</t>
  </si>
  <si>
    <t>1309055999</t>
  </si>
  <si>
    <t>122</t>
  </si>
  <si>
    <t>997013601</t>
  </si>
  <si>
    <t>Poplatek za uložení stavebního odpadu na skládce (skládkovné) z prostého betonu zatříděného do Katalogu odpadů pod kódem 17 01 01</t>
  </si>
  <si>
    <t>551076762</t>
  </si>
  <si>
    <t>123</t>
  </si>
  <si>
    <t>997013603</t>
  </si>
  <si>
    <t>Poplatek za uložení stavebního odpadu na skládce (skládkovné) cihelného zatříděného do Katalogu odpadů pod kódem 17 01 02</t>
  </si>
  <si>
    <t>1401125831</t>
  </si>
  <si>
    <t>124</t>
  </si>
  <si>
    <t>997013607</t>
  </si>
  <si>
    <t>Poplatek za uložení stavebního odpadu na skládce (skládkovné) z tašek a keramických výrobků zatříděného do Katalogu odpadů pod kódem 17 01 03</t>
  </si>
  <si>
    <t>586050841</t>
  </si>
  <si>
    <t>125</t>
  </si>
  <si>
    <t>997013804</t>
  </si>
  <si>
    <t>Poplatek za uložení stavebního odpadu na skládce (skládkovné) ze skla zatříděného do Katalogu odpadů pod kódem 17 02 02</t>
  </si>
  <si>
    <t>216813015</t>
  </si>
  <si>
    <t>126</t>
  </si>
  <si>
    <t>997013811</t>
  </si>
  <si>
    <t>Poplatek za uložení stavebního odpadu na skládce (skládkovné) dřevěného zatříděného do Katalogu odpadů pod kódem 17 02 01</t>
  </si>
  <si>
    <t>442467388</t>
  </si>
  <si>
    <t>127</t>
  </si>
  <si>
    <t>997013813</t>
  </si>
  <si>
    <t>Poplatek za uložení stavebního odpadu na skládce (skládkovné) z plastických hmot zatříděného do Katalogu odpadů pod kódem 17 02 03</t>
  </si>
  <si>
    <t>-75832694</t>
  </si>
  <si>
    <t>128</t>
  </si>
  <si>
    <t>997013814</t>
  </si>
  <si>
    <t>Poplatek za uložení stavebního odpadu na skládce (skládkovné) z izolačních materiálů zatříděného do Katalogu odpadů pod kódem 17 06 04</t>
  </si>
  <si>
    <t>1619726138</t>
  </si>
  <si>
    <t>129</t>
  </si>
  <si>
    <t>997013631</t>
  </si>
  <si>
    <t>Poplatek za uložení stavebního odpadu na skládce (skládkovné) směsného stavebního a demoličního zatříděného do Katalogu odpadů pod kódem 17 09 04</t>
  </si>
  <si>
    <t>-1566350489</t>
  </si>
  <si>
    <t>130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</si>
  <si>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</si>
  <si>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</si>
  <si>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-1520230003</t>
  </si>
  <si>
    <t>131</t>
  </si>
  <si>
    <t>997013645</t>
  </si>
  <si>
    <t>Poplatek za uložení stavebního odpadu na skládce (skládkovné) asfaltového bez obsahu dehtu zatříděného do Katalogu odpadů pod kódem 17 03 02</t>
  </si>
  <si>
    <t>1057559669</t>
  </si>
  <si>
    <t>998</t>
  </si>
  <si>
    <t>Přesun hmot</t>
  </si>
  <si>
    <t>132</t>
  </si>
  <si>
    <t>998001123</t>
  </si>
  <si>
    <t>Přesun hmot pro demolice objektů výšky do 21 m</t>
  </si>
  <si>
    <t>1992847881</t>
  </si>
  <si>
    <t>PSV</t>
  </si>
  <si>
    <t>Práce a dodávky PSV</t>
  </si>
  <si>
    <t>711</t>
  </si>
  <si>
    <t>Izolace proti vodě, vlhkosti a plynům</t>
  </si>
  <si>
    <t>133</t>
  </si>
  <si>
    <t>711161212</t>
  </si>
  <si>
    <t>Izolace proti zemní vlhkosti a beztlakové vodě nopovými fóliemi na ploše svislé S vrstva ochranná, odvětrávací a drenážní výška nopku 8,0 mm, tl. fólie do 0,6 mm</t>
  </si>
  <si>
    <t>-55211866</t>
  </si>
  <si>
    <t>134</t>
  </si>
  <si>
    <t>711161384</t>
  </si>
  <si>
    <t>Izolace proti zemní vlhkosti a beztlakové vodě nopovými fóliemi ostatní ukončení izolace provětrávací lištou</t>
  </si>
  <si>
    <t>-1066044095</t>
  </si>
  <si>
    <t>135</t>
  </si>
  <si>
    <t>711161385</t>
  </si>
  <si>
    <t>Izolace proti zemní vlhkosti a beztlakové vodě nopovými fóliemi ostatní tvarovka připevněná k fóliím samolepící páskou, koutová</t>
  </si>
  <si>
    <t>31764545</t>
  </si>
  <si>
    <t>136</t>
  </si>
  <si>
    <t>711161386</t>
  </si>
  <si>
    <t>Izolace proti zemní vlhkosti a beztlakové vodě nopovými fóliemi ostatní tvarovka připevněná k fóliím samolepící páskou, rohová</t>
  </si>
  <si>
    <t>423119199</t>
  </si>
  <si>
    <t>137</t>
  </si>
  <si>
    <t>919726122</t>
  </si>
  <si>
    <t>Geotextilie netkaná pro ochranu, separaci nebo filtraci měrná hmotnost přes 200 do 300 g/m2</t>
  </si>
  <si>
    <t>1693801289</t>
  </si>
  <si>
    <t>138</t>
  </si>
  <si>
    <t>998711102</t>
  </si>
  <si>
    <t>Přesun hmot pro izolace proti vodě, vlhkosti a plynům stanovený z hmotnosti přesunovaného materiálu vodorovná dopravní vzdálenost do 50 m v objektech výšky přes 6 do 12 m</t>
  </si>
  <si>
    <t>-1980025045</t>
  </si>
  <si>
    <t>712</t>
  </si>
  <si>
    <t>Povlakové krytiny</t>
  </si>
  <si>
    <t>139</t>
  </si>
  <si>
    <t>712300832</t>
  </si>
  <si>
    <t>Odstranění ze střech plochých do 10° krytiny povlakové dvouvrstvé</t>
  </si>
  <si>
    <t>1243284155</t>
  </si>
  <si>
    <t>140</t>
  </si>
  <si>
    <t>712331111</t>
  </si>
  <si>
    <t>Provedení povlakové krytiny střech plochých do 10° pásy na sucho podkladní samolepící asfaltový pás</t>
  </si>
  <si>
    <t>1442369432</t>
  </si>
  <si>
    <t>141</t>
  </si>
  <si>
    <t>62866281</t>
  </si>
  <si>
    <t>pás asfaltový samolepicí modifikovaný SBS tl 3mm s vložkou ze skleněné tkaniny se spalitelnou fólií nebo jemnozrnným minerálním posypem nebo textilií na horním povrchu</t>
  </si>
  <si>
    <t>835996163</t>
  </si>
  <si>
    <t>833,925*1,15 'Přepočtené koeficientem množství</t>
  </si>
  <si>
    <t>142</t>
  </si>
  <si>
    <t>712341559</t>
  </si>
  <si>
    <t>Provedení povlakové krytiny střech plochých do 10° pásy přitavením NAIP v plné ploše</t>
  </si>
  <si>
    <t>-1674740414</t>
  </si>
  <si>
    <t>"Skladba S4"   50,07*12,864-(1,215*33,84)</t>
  </si>
  <si>
    <t>"atika "              (50,07*2+12,865*2+1,215*2)*1,8</t>
  </si>
  <si>
    <t>143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</si>
  <si>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</si>
  <si>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</si>
  <si>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-1169301547</t>
  </si>
  <si>
    <t>144</t>
  </si>
  <si>
    <t>-452112236</t>
  </si>
  <si>
    <t>145</t>
  </si>
  <si>
    <t>62836110</t>
  </si>
  <si>
    <t>pás asfaltový natavitelný oxidovaný tl. 4mm s vložkou z hliníkové fólie / hliníkové fólie s textilií, se spalitelnou PE folií nebo jemnozrnným minerálním posypem</t>
  </si>
  <si>
    <t>-497340188</t>
  </si>
  <si>
    <t>146</t>
  </si>
  <si>
    <t>765135321</t>
  </si>
  <si>
    <t>Montáž střešních doplňků vláknocementové krytiny vlnité opracování krytiny v místě prostupu plochy prostupu jednotlivě přes 0,25 do 0,5 m2</t>
  </si>
  <si>
    <t>-1706195059</t>
  </si>
  <si>
    <t>147</t>
  </si>
  <si>
    <t>998712102</t>
  </si>
  <si>
    <t>Přesun hmot pro povlakové krytiny stanovený z hmotnosti přesunovaného materiálu vodorovná dopravní vzdálenost do 50 m v objektech výšky přes 6 do 12 m</t>
  </si>
  <si>
    <t>-1554861472</t>
  </si>
  <si>
    <t>713</t>
  </si>
  <si>
    <t>Izolace tepelné</t>
  </si>
  <si>
    <t>148</t>
  </si>
  <si>
    <t>713140813</t>
  </si>
  <si>
    <t>Odstranění tepelné izolace střech plochých z rohoží, pásů, dílců, desek, bloků nadstřešních izolací volně položených z vláknitých materiálů suchých, tloušťka izolace přes 100 mm</t>
  </si>
  <si>
    <t>-298013202</t>
  </si>
  <si>
    <t>149</t>
  </si>
  <si>
    <t>713140821</t>
  </si>
  <si>
    <t>Odstranění tepelné izolace střech plochých z rohoží, pásů, dílců, desek, bloků nadstřešních izolací volně položených z polystyrenu suchého, tloušťka izolace do 100 mm</t>
  </si>
  <si>
    <t>-499376908</t>
  </si>
  <si>
    <t>150</t>
  </si>
  <si>
    <t>713141151</t>
  </si>
  <si>
    <t>Montáž tepelné izolace střech plochých rohožemi, pásy, deskami, dílci, bloky (izolační materiál ve specifikaci) kladenými volně jednovrstvá</t>
  </si>
  <si>
    <t>-1964260550</t>
  </si>
  <si>
    <t xml:space="preserve">"deska tl. 120mm - "                       </t>
  </si>
  <si>
    <t>"atika "              (50,07*2+12,865*2+1,215*2)*1</t>
  </si>
  <si>
    <t xml:space="preserve">" deska tl. 100 mm" </t>
  </si>
  <si>
    <t>"deska atika tl. 40 mm, včetne seříznutí v předepsaném spádu dle PD"     133*0,6</t>
  </si>
  <si>
    <t>151</t>
  </si>
  <si>
    <t>63151R01</t>
  </si>
  <si>
    <t>deska tepelně izolační minerální plochých střech nepochozích spodní vrstva λ=0,038 W/mK tl 120mm</t>
  </si>
  <si>
    <t>-442604835</t>
  </si>
  <si>
    <t>731,285*1,12</t>
  </si>
  <si>
    <t>152</t>
  </si>
  <si>
    <t>63151R02</t>
  </si>
  <si>
    <t>deska tepelně izolační minerální plochých střech nepochozích vrchní vrstva λ=0,038- W/mK , tl 100mm</t>
  </si>
  <si>
    <t>300565241</t>
  </si>
  <si>
    <t>602,985*1,12</t>
  </si>
  <si>
    <t>153</t>
  </si>
  <si>
    <t>63148R01</t>
  </si>
  <si>
    <t>deska tepelně izolační minerální univerzální λ=0,038 W/mK, tl 40mm</t>
  </si>
  <si>
    <t>-1604122115</t>
  </si>
  <si>
    <t>79,8*1,1 'Přepočtené koeficientem množství</t>
  </si>
  <si>
    <t>154</t>
  </si>
  <si>
    <t>713141311</t>
  </si>
  <si>
    <t>Montáž tepelné izolace střech plochých spádovými klíny v ploše kladenými volně</t>
  </si>
  <si>
    <t>2123779733</t>
  </si>
  <si>
    <t>"Skladba S4" (50,07*12,864-(1,215*33,84))+50</t>
  </si>
  <si>
    <t>155</t>
  </si>
  <si>
    <t>28376R01</t>
  </si>
  <si>
    <t>klín spádový ze spádových desek z minerální tepelné izolace, λ=0,042 W/mK</t>
  </si>
  <si>
    <t>556000037</t>
  </si>
  <si>
    <t>652,985*1,15 'Přepočtené koeficientem množství</t>
  </si>
  <si>
    <t>156</t>
  </si>
  <si>
    <t>713141R01</t>
  </si>
  <si>
    <t>D+M Náběhové klíny z minerální vaty 70/70 mm, včetně přilepení</t>
  </si>
  <si>
    <t>-1492918414</t>
  </si>
  <si>
    <t>157</t>
  </si>
  <si>
    <t>713141R02</t>
  </si>
  <si>
    <t>D+M Fabion střecha/stěna</t>
  </si>
  <si>
    <t>76853242</t>
  </si>
  <si>
    <t>158</t>
  </si>
  <si>
    <t>998713102</t>
  </si>
  <si>
    <t>Přesun hmot pro izolace tepelné stanovený z hmotnosti přesunovaného materiálu vodorovná dopravní vzdálenost do 50 m v objektech výšky přes 6 m do 12 m</t>
  </si>
  <si>
    <t>-1184537175</t>
  </si>
  <si>
    <t>721</t>
  </si>
  <si>
    <t>Zdravotechnika - vnitřní kanalizace</t>
  </si>
  <si>
    <t>159</t>
  </si>
  <si>
    <t>721174043</t>
  </si>
  <si>
    <t>Potrubí z trub polypropylenových připojovací DN 50</t>
  </si>
  <si>
    <t>809910631</t>
  </si>
  <si>
    <t>160</t>
  </si>
  <si>
    <t>721174044</t>
  </si>
  <si>
    <t>Potrubí z trub polypropylenových připojovací DN 75</t>
  </si>
  <si>
    <t>-1794500220</t>
  </si>
  <si>
    <t>161</t>
  </si>
  <si>
    <t>721233112</t>
  </si>
  <si>
    <t>Střešní vtoky (vpusti) polypropylenové (PP) pro ploché střechy s odtokem svislým DN 110</t>
  </si>
  <si>
    <t>353446600</t>
  </si>
  <si>
    <t>162</t>
  </si>
  <si>
    <t>721273152</t>
  </si>
  <si>
    <t>Ventilační hlavice z polypropylenu (PP) DN 75</t>
  </si>
  <si>
    <t>-324932646</t>
  </si>
  <si>
    <t>163</t>
  </si>
  <si>
    <t>721290111</t>
  </si>
  <si>
    <t>Zkouška těsnosti kanalizace v objektech vodou do DN 125</t>
  </si>
  <si>
    <t>-1180114051</t>
  </si>
  <si>
    <t>9,5+4</t>
  </si>
  <si>
    <t>164</t>
  </si>
  <si>
    <t>721290R01</t>
  </si>
  <si>
    <t>D+M kotvení, závěsů, spojovacího a těsnícího materiálu pro kanalizaci vnitřní jinde neuvedeného</t>
  </si>
  <si>
    <t>2007942424</t>
  </si>
  <si>
    <t>165</t>
  </si>
  <si>
    <t>721290R02</t>
  </si>
  <si>
    <t xml:space="preserve">D+M požárního dotěsnění pro kanalizaci vnitřní </t>
  </si>
  <si>
    <t>805377023</t>
  </si>
  <si>
    <t>166</t>
  </si>
  <si>
    <t>721290R03</t>
  </si>
  <si>
    <t>Stavební přípomoce pro kanalizaci vnitřní</t>
  </si>
  <si>
    <t>h</t>
  </si>
  <si>
    <t>-1029496252</t>
  </si>
  <si>
    <t>167</t>
  </si>
  <si>
    <t>721290R04</t>
  </si>
  <si>
    <t>Napojení nové kanalizace do stávající kanalizace</t>
  </si>
  <si>
    <t>648929043</t>
  </si>
  <si>
    <t>168</t>
  </si>
  <si>
    <t>998721102</t>
  </si>
  <si>
    <t>Přesun hmot pro vnitřní kanalizace stanovený z hmotnosti přesunovaného materiálu vodorovná dopravní vzdálenost do 50 m v objektech výšky přes 6 do 12 m</t>
  </si>
  <si>
    <t>-1630386502</t>
  </si>
  <si>
    <t>722</t>
  </si>
  <si>
    <t>Zdravotechnika - vnitřní vodovod</t>
  </si>
  <si>
    <t>169</t>
  </si>
  <si>
    <t>722130R02</t>
  </si>
  <si>
    <t xml:space="preserve">Demontáž stávajícího hadicového hydrantu </t>
  </si>
  <si>
    <t>440612156</t>
  </si>
  <si>
    <t>170</t>
  </si>
  <si>
    <t>722130R01</t>
  </si>
  <si>
    <t>Demontáž potrubí z ocelových trubek pozinkovaných závitových DN 100</t>
  </si>
  <si>
    <t>1772616348</t>
  </si>
  <si>
    <t>171</t>
  </si>
  <si>
    <t>722130234</t>
  </si>
  <si>
    <t>Potrubí z ocelových trubek pozinkovaných závitových svařovaných běžných DN 32</t>
  </si>
  <si>
    <t>-343134505</t>
  </si>
  <si>
    <t>172</t>
  </si>
  <si>
    <t>722130235</t>
  </si>
  <si>
    <t>Potrubí z ocelových trubek pozinkovaných závitových svařovaných běžných DN 40</t>
  </si>
  <si>
    <t>-708561587</t>
  </si>
  <si>
    <t>173</t>
  </si>
  <si>
    <t>722130236</t>
  </si>
  <si>
    <t>Potrubí z ocelových trubek pozinkovaných závitových svařovaných běžných DN 50</t>
  </si>
  <si>
    <t>267903268</t>
  </si>
  <si>
    <t>174</t>
  </si>
  <si>
    <t>722250132</t>
  </si>
  <si>
    <t>Požární příslušenství a armatury hydrantový systém s tvarově stálou hadicí celoplechový D 25 x 20 m</t>
  </si>
  <si>
    <t>soubor</t>
  </si>
  <si>
    <t>-836121608</t>
  </si>
  <si>
    <t>175</t>
  </si>
  <si>
    <t>722174022</t>
  </si>
  <si>
    <t>Potrubí z plastových trubek z polypropylenu (PPR) svařovaných polyfuzně PN 20 (SDR 6) D 20 x 3,4</t>
  </si>
  <si>
    <t>952055615</t>
  </si>
  <si>
    <t>59,4+5</t>
  </si>
  <si>
    <t>176</t>
  </si>
  <si>
    <t>722174023</t>
  </si>
  <si>
    <t>Potrubí z plastových trubek z polypropylenu (PPR) svařovaných polyfuzně PN 20 (SDR 6) D 25 x 4,2</t>
  </si>
  <si>
    <t>-1089854036</t>
  </si>
  <si>
    <t>10,5+10</t>
  </si>
  <si>
    <t>177</t>
  </si>
  <si>
    <t>722174024</t>
  </si>
  <si>
    <t>Potrubí z plastových trubek z polypropylenu (PPR) svařovaných polyfuzně PN 20 (SDR 6) D 32 x 5,4</t>
  </si>
  <si>
    <t>-1725385117</t>
  </si>
  <si>
    <t>10+5</t>
  </si>
  <si>
    <t>178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</si>
  <si>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</si>
  <si>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</si>
  <si>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-1670912364</t>
  </si>
  <si>
    <t>179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</si>
  <si>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</si>
  <si>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</si>
  <si>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-851498716</t>
  </si>
  <si>
    <t>180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</si>
  <si>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</si>
  <si>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</si>
  <si>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-703111234</t>
  </si>
  <si>
    <t>181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</si>
  <si>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</si>
  <si>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</si>
  <si>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-1991905708</t>
  </si>
  <si>
    <t>182</t>
  </si>
  <si>
    <t>722190401</t>
  </si>
  <si>
    <t>Zřízení přípojek na potrubí vyvedení a upevnění výpustek do DN 25</t>
  </si>
  <si>
    <t>-166848941</t>
  </si>
  <si>
    <t>183</t>
  </si>
  <si>
    <t>722240123</t>
  </si>
  <si>
    <t>Armatury z plastických hmot kohouty (PPR) kulové DN 25</t>
  </si>
  <si>
    <t>-1527065531</t>
  </si>
  <si>
    <t>184</t>
  </si>
  <si>
    <t>722290226</t>
  </si>
  <si>
    <t>Zkoušky, proplach a desinfekce vodovodního potrubí zkoušky těsnosti vodovodního potrubí závitového do DN 50</t>
  </si>
  <si>
    <t>2004177529</t>
  </si>
  <si>
    <t>185</t>
  </si>
  <si>
    <t>722290234</t>
  </si>
  <si>
    <t>Zkoušky, proplach a desinfekce vodovodního potrubí proplach a desinfekce vodovodního potrubí do DN 80</t>
  </si>
  <si>
    <t>-537677858</t>
  </si>
  <si>
    <t>186</t>
  </si>
  <si>
    <t>722290R01</t>
  </si>
  <si>
    <t>D+M kotvení, závěsů, tvarovek, ventilů, kohoutů, spojovacího a těsnícího materiálu pro vodovod vnitřní jinde neuvedeného</t>
  </si>
  <si>
    <t>32125513</t>
  </si>
  <si>
    <t>187</t>
  </si>
  <si>
    <t>722290R02</t>
  </si>
  <si>
    <t>D+M požárního dotěsnění pro vodovod vnitřní</t>
  </si>
  <si>
    <t>-789813821</t>
  </si>
  <si>
    <t>188</t>
  </si>
  <si>
    <t>722290R03</t>
  </si>
  <si>
    <t>Stavební přípomoce pro vodovod vnitřní</t>
  </si>
  <si>
    <t>-617254323</t>
  </si>
  <si>
    <t>189</t>
  </si>
  <si>
    <t>722290R04</t>
  </si>
  <si>
    <t xml:space="preserve">Napojení nového vodovodu na stávající vodovod </t>
  </si>
  <si>
    <t>1388747614</t>
  </si>
  <si>
    <t>190</t>
  </si>
  <si>
    <t>722290R05</t>
  </si>
  <si>
    <t xml:space="preserve">Stavební přípomoce - požární vodovod </t>
  </si>
  <si>
    <t>512892877</t>
  </si>
  <si>
    <t>191</t>
  </si>
  <si>
    <t>998722102</t>
  </si>
  <si>
    <t>Přesun hmot pro vnitřní vodovod stanovený z hmotnosti přesunovaného materiálu vodorovná dopravní vzdálenost do 50 m v objektech výšky přes 6 do 12 m</t>
  </si>
  <si>
    <t>-1750534539</t>
  </si>
  <si>
    <t>725</t>
  </si>
  <si>
    <t>Zdravotechnika - zařizovací předměty</t>
  </si>
  <si>
    <t>192</t>
  </si>
  <si>
    <t>725110811</t>
  </si>
  <si>
    <t>Demontáž klozetů splachovacích s nádrží nebo tlakovým splachovačem</t>
  </si>
  <si>
    <t>-852843537</t>
  </si>
  <si>
    <t>"1.NP" 5</t>
  </si>
  <si>
    <t>193</t>
  </si>
  <si>
    <t>725210821</t>
  </si>
  <si>
    <t>Demontáž umyvadel bez výtokových armatur umyvadel</t>
  </si>
  <si>
    <t>-158528600</t>
  </si>
  <si>
    <t>"1.NP" 3</t>
  </si>
  <si>
    <t>"2.NP" 2</t>
  </si>
  <si>
    <t>194</t>
  </si>
  <si>
    <t>725240811</t>
  </si>
  <si>
    <t>Demontáž sprchových kabin a vaniček bez výtokových armatur kabin</t>
  </si>
  <si>
    <t>905437154</t>
  </si>
  <si>
    <t>195</t>
  </si>
  <si>
    <t>725240812</t>
  </si>
  <si>
    <t>Demontáž sprchových kabin a vaniček bez výtokových armatur vaniček</t>
  </si>
  <si>
    <t>-1056370769</t>
  </si>
  <si>
    <t>"1.NP" 2</t>
  </si>
  <si>
    <t>196</t>
  </si>
  <si>
    <t>725119121</t>
  </si>
  <si>
    <t>Zařízení záchodů montáž klozetových mís standardních</t>
  </si>
  <si>
    <t>-1315711856</t>
  </si>
  <si>
    <t>197</t>
  </si>
  <si>
    <t>725111132</t>
  </si>
  <si>
    <t>Zařízení záchodů splachovače nádržkové plastové nízkopoložené nebo vysokopoložené</t>
  </si>
  <si>
    <t>2352117</t>
  </si>
  <si>
    <t>198</t>
  </si>
  <si>
    <t>725112022</t>
  </si>
  <si>
    <t>Zařízení záchodů klozety keramické závěsné na nosné stěny s hlubokým splachováním odpad vodorovný</t>
  </si>
  <si>
    <t>-1616179312</t>
  </si>
  <si>
    <t>199</t>
  </si>
  <si>
    <t>725112R02</t>
  </si>
  <si>
    <t xml:space="preserve">Klozet keramický dětský standardní závěsný s hlubokým splachováním odpad svislý - specifikace viz PD </t>
  </si>
  <si>
    <t>628328797</t>
  </si>
  <si>
    <t>"specifikace dle PD - dětský" 6</t>
  </si>
  <si>
    <t>200</t>
  </si>
  <si>
    <t>725112R01</t>
  </si>
  <si>
    <t xml:space="preserve">Pisoárová dělící stěna bílá , vč. montážního příslušenství </t>
  </si>
  <si>
    <t>10033695</t>
  </si>
  <si>
    <t>201</t>
  </si>
  <si>
    <t>725211R02</t>
  </si>
  <si>
    <t>Umyvadlo keramické připevněné na stěnu šrouby bílé bez krytu na sifon 650 mm - specifikace viz PD</t>
  </si>
  <si>
    <t>939537962</t>
  </si>
  <si>
    <t>"Dle specifikace PD - standart, U" 3</t>
  </si>
  <si>
    <t>202</t>
  </si>
  <si>
    <t>725211R01</t>
  </si>
  <si>
    <t xml:space="preserve">Umyvadlo keramické dětské připevněné na stěnu šrouby bílé bez krytu na sifon 500 mm - specifikace viz PD </t>
  </si>
  <si>
    <t>-1596940196</t>
  </si>
  <si>
    <t>"dle specifikace PD, Um" 4</t>
  </si>
  <si>
    <t>203</t>
  </si>
  <si>
    <t>725241513</t>
  </si>
  <si>
    <t>Sprchové vaničky keramické čtvercové 900x900 mm</t>
  </si>
  <si>
    <t>-1644802322</t>
  </si>
  <si>
    <t>204</t>
  </si>
  <si>
    <t>725241R01</t>
  </si>
  <si>
    <t>Sprchový závěs vč. vodicí tyče</t>
  </si>
  <si>
    <t>-626191797</t>
  </si>
  <si>
    <t>205</t>
  </si>
  <si>
    <t>725291511</t>
  </si>
  <si>
    <t>Doplňky zařízení koupelen a záchodů plastové dávkovač tekutého mýdla na 350 ml</t>
  </si>
  <si>
    <t>1408499238</t>
  </si>
  <si>
    <t>206</t>
  </si>
  <si>
    <t>725291521</t>
  </si>
  <si>
    <t>Doplňky zařízení koupelen a záchodů plastové zásobník toaletních papírů</t>
  </si>
  <si>
    <t>156164446</t>
  </si>
  <si>
    <t>207</t>
  </si>
  <si>
    <t>725291531</t>
  </si>
  <si>
    <t>Doplňky zařízení koupelen a záchodů plastové zásobník papírových ručníků</t>
  </si>
  <si>
    <t>-1314311203</t>
  </si>
  <si>
    <t>208</t>
  </si>
  <si>
    <t>725820802</t>
  </si>
  <si>
    <t>Demontáž baterií stojánkových do 1 otvoru</t>
  </si>
  <si>
    <t>1592432910</t>
  </si>
  <si>
    <t>209</t>
  </si>
  <si>
    <t>725840850</t>
  </si>
  <si>
    <t>Demontáž baterií sprchových diferenciálních do G 3/4 x 1</t>
  </si>
  <si>
    <t>-2000358190</t>
  </si>
  <si>
    <t>210</t>
  </si>
  <si>
    <t>-698256753</t>
  </si>
  <si>
    <t>211</t>
  </si>
  <si>
    <t>725829121</t>
  </si>
  <si>
    <t>Baterie umyvadlové montáž ostatních typů nástěnných pákových nebo klasických</t>
  </si>
  <si>
    <t>516707351</t>
  </si>
  <si>
    <t>212</t>
  </si>
  <si>
    <t>55144047</t>
  </si>
  <si>
    <t>baterie umyvadlová stojánková páková s ovládáním výpusti</t>
  </si>
  <si>
    <t>412429011</t>
  </si>
  <si>
    <t>213</t>
  </si>
  <si>
    <t>725819401</t>
  </si>
  <si>
    <t>Ventily montáž ventilů ostatních typů rohových s připojovací trubičkou G 1/2</t>
  </si>
  <si>
    <t>1388750208</t>
  </si>
  <si>
    <t>214</t>
  </si>
  <si>
    <t>55141002</t>
  </si>
  <si>
    <t>ventil kulový rohový s filtrem 1/2"x3/8" s celokovovým kulatým designem</t>
  </si>
  <si>
    <t>595328193</t>
  </si>
  <si>
    <t>215</t>
  </si>
  <si>
    <t>725849411</t>
  </si>
  <si>
    <t>Baterie sprchové montáž nástěnných baterií s nastavitelnou výškou sprchy</t>
  </si>
  <si>
    <t>1991294159</t>
  </si>
  <si>
    <t>216</t>
  </si>
  <si>
    <t>55145537</t>
  </si>
  <si>
    <t>baterie sprchová nástěnná prostá</t>
  </si>
  <si>
    <t>690470229</t>
  </si>
  <si>
    <t>217</t>
  </si>
  <si>
    <t>725865322</t>
  </si>
  <si>
    <t>Zápachové uzávěrky zařizovacích předmětů pro vany sprchových koutů s kulovým kloubem na odtoku DN 40/50 a přepadovou trubicí</t>
  </si>
  <si>
    <t>-1726204450</t>
  </si>
  <si>
    <t>218</t>
  </si>
  <si>
    <t>725869101</t>
  </si>
  <si>
    <t>Zápachové uzávěrky zařizovacích předmětů montáž zápachových uzávěrek umyvadlových do DN 40</t>
  </si>
  <si>
    <t>1344277326</t>
  </si>
  <si>
    <t>219</t>
  </si>
  <si>
    <t>55161310</t>
  </si>
  <si>
    <t>sifon umyvadlový s výpustí s mřížkou a zátkou DN 40</t>
  </si>
  <si>
    <t>290665701</t>
  </si>
  <si>
    <t>220</t>
  </si>
  <si>
    <t>725869R01</t>
  </si>
  <si>
    <t>Směsovací termostatický směšovací ventil DN 25 - ochrana proti opaření - specifikace viz PD</t>
  </si>
  <si>
    <t>1474905302</t>
  </si>
  <si>
    <t>221</t>
  </si>
  <si>
    <t>998725102</t>
  </si>
  <si>
    <t>Přesun hmot pro zařizovací předměty stanovený z hmotnosti přesunovaného materiálu vodorovná dopravní vzdálenost do 50 m v objektech výšky přes 6 do 12 m</t>
  </si>
  <si>
    <t>-266769524</t>
  </si>
  <si>
    <t>726</t>
  </si>
  <si>
    <t>Zdravotechnika - předstěnové instalace</t>
  </si>
  <si>
    <t>222</t>
  </si>
  <si>
    <t>726131001</t>
  </si>
  <si>
    <t>Předstěnové instalační systémy do lehkých stěn s kovovou konstrukcí pro umyvadla stavební výšky do 1120 mm se stojánkovou baterií</t>
  </si>
  <si>
    <t>-1156608126</t>
  </si>
  <si>
    <t>223</t>
  </si>
  <si>
    <t>726131061</t>
  </si>
  <si>
    <t>Předstěnové instalační systémy do lehkých stěn s kovovou konstrukcí pro závěsné klozety ovládání shora, stavební výšky 820 mm</t>
  </si>
  <si>
    <t>-1874418811</t>
  </si>
  <si>
    <t>224</t>
  </si>
  <si>
    <t>726191001</t>
  </si>
  <si>
    <t>Ostatní příslušenství instalačních systémů zvukoizolační souprava pro WC a bidet</t>
  </si>
  <si>
    <t>1392294860</t>
  </si>
  <si>
    <t>225</t>
  </si>
  <si>
    <t>998726112</t>
  </si>
  <si>
    <t>Přesun hmot pro instalační prefabrikáty stanovený z hmotnosti přesunovaného materiálu vodorovná dopravní vzdálenost do 50 m v objektech výšky přes 6 m do 12 m</t>
  </si>
  <si>
    <t>1865901678</t>
  </si>
  <si>
    <t>733</t>
  </si>
  <si>
    <t>Ústřední vytápění - rozvodné potrubí</t>
  </si>
  <si>
    <t>226</t>
  </si>
  <si>
    <t>733223104</t>
  </si>
  <si>
    <t>Potrubí z trubek měděných tvrdých spojovaných měkkým pájením Ø 22/1</t>
  </si>
  <si>
    <t>-813360608</t>
  </si>
  <si>
    <t>227</t>
  </si>
  <si>
    <t>733223105</t>
  </si>
  <si>
    <t>Potrubí z trubek měděných tvrdých spojovaných měkkým pájením Ø 28/1,5</t>
  </si>
  <si>
    <t>854124479</t>
  </si>
  <si>
    <t>228</t>
  </si>
  <si>
    <t>733223107</t>
  </si>
  <si>
    <t>Potrubí z trubek měděných tvrdých spojovaných měkkým pájením Ø 42/1,5</t>
  </si>
  <si>
    <t>1514008106</t>
  </si>
  <si>
    <t>229</t>
  </si>
  <si>
    <t>733224224</t>
  </si>
  <si>
    <t>Potrubí z trubek měděných Příplatek k cenám za zhotovení přípojky z trubek měděných Ø 22/1</t>
  </si>
  <si>
    <t>2042052132</t>
  </si>
  <si>
    <t>230</t>
  </si>
  <si>
    <t>733224225</t>
  </si>
  <si>
    <t>Potrubí z trubek měděných Příplatek k cenám za zhotovení přípojky z trubek měděných Ø 28/1,5</t>
  </si>
  <si>
    <t>-1095330920</t>
  </si>
  <si>
    <t>231</t>
  </si>
  <si>
    <t>733224227</t>
  </si>
  <si>
    <t>Potrubí z trubek měděných Příplatek k cenám za zhotovení přípojky z trubek měděných Ø 42/1,5</t>
  </si>
  <si>
    <t>-2122427522</t>
  </si>
  <si>
    <t>232</t>
  </si>
  <si>
    <t>733291102</t>
  </si>
  <si>
    <t>Zkoušky těsnosti potrubí z trubek měděných Ø přes 35/1,5 do 64/2,0</t>
  </si>
  <si>
    <t>-676629919</t>
  </si>
  <si>
    <t>25+12+5</t>
  </si>
  <si>
    <t>233</t>
  </si>
  <si>
    <t>733291r01</t>
  </si>
  <si>
    <t>D+M spojovacích prvků a armatur neobsažených v položkách potrubí</t>
  </si>
  <si>
    <t>-496922245</t>
  </si>
  <si>
    <t>234</t>
  </si>
  <si>
    <t>998733102</t>
  </si>
  <si>
    <t>Přesun hmot pro rozvody potrubí stanovený z hmotnosti přesunovaného materiálu vodorovná dopravní vzdálenost do 50 m v objektech výšky přes 6 do 12 m</t>
  </si>
  <si>
    <t>768415710</t>
  </si>
  <si>
    <t>735</t>
  </si>
  <si>
    <t>Ústřední vytápění - otopná tělesa</t>
  </si>
  <si>
    <t>235</t>
  </si>
  <si>
    <t>735000912</t>
  </si>
  <si>
    <t>Regulace otopného systému při opravách vyregulování dvojregulačních ventilů a kohoutů s termostatickým ovládáním</t>
  </si>
  <si>
    <t>228119883</t>
  </si>
  <si>
    <t>236</t>
  </si>
  <si>
    <t>735111810</t>
  </si>
  <si>
    <t>Demontáž otopných těles litinových článkových</t>
  </si>
  <si>
    <t>1781550456</t>
  </si>
  <si>
    <t>"rušené litinové těleso, celý objekt 12 ks" 25</t>
  </si>
  <si>
    <t>237</t>
  </si>
  <si>
    <t>735151822</t>
  </si>
  <si>
    <t>Demontáž otopných těles panelových dvouřadých stavební délky přes 1500 do 2820 mm</t>
  </si>
  <si>
    <t>-745389134</t>
  </si>
  <si>
    <t>238</t>
  </si>
  <si>
    <t>735159R01</t>
  </si>
  <si>
    <t xml:space="preserve">Montáž otopných těles panelových </t>
  </si>
  <si>
    <t>-940999693</t>
  </si>
  <si>
    <t>239</t>
  </si>
  <si>
    <t>735152374</t>
  </si>
  <si>
    <t>Otopná tělesa panelová VK dvoudesková PN 1,0 MPa, T do 110°C bez přídavné přestupní plochy výšky tělesa 600 mm stavební délky / výkonu 700 mm / 685 W</t>
  </si>
  <si>
    <t>-1987797620</t>
  </si>
  <si>
    <t>240</t>
  </si>
  <si>
    <t>735152677</t>
  </si>
  <si>
    <t>Otopná tělesa panelová VK třídesková PN 1,0 MPa, T do 110°C se třemi přídavnými přestupními plochami výšky tělesa 600 mm stavební délky / výkonu 1000 mm / 2406 W</t>
  </si>
  <si>
    <t>-13313861</t>
  </si>
  <si>
    <t>241</t>
  </si>
  <si>
    <t>735152678</t>
  </si>
  <si>
    <t>Otopná tělesa panelová VK třídesková PN 1,0 MPa, T do 110°C se třemi přídavnými přestupními plochami výšky tělesa 600 mm stavební délky / výkonu 1100 mm / 2647 W</t>
  </si>
  <si>
    <t>517330541</t>
  </si>
  <si>
    <t>242</t>
  </si>
  <si>
    <t>735152680</t>
  </si>
  <si>
    <t>Otopná tělesa panelová VK třídesková PN 1,0 MPa, T do 110°C se třemi přídavnými přestupními plochami výšky tělesa 600 mm stavební délky / výkonu 1400 mm / 3368 W</t>
  </si>
  <si>
    <t>-792201762</t>
  </si>
  <si>
    <t>243</t>
  </si>
  <si>
    <t>735152681</t>
  </si>
  <si>
    <t>Otopná tělesa panelová VK třídesková PN 1,0 MPa, T do 110°C se třemi přídavnými přestupními plochami výšky tělesa 600 mm stavební délky / výkonu 1600 mm / 3850 W</t>
  </si>
  <si>
    <t>110762883</t>
  </si>
  <si>
    <t>244</t>
  </si>
  <si>
    <t>735152R01</t>
  </si>
  <si>
    <t>Otopné těleso panel VK dvoudeskové bez přídavné přestupní plochy výška/délka 600/1400mm výkon 2351 W</t>
  </si>
  <si>
    <t>-35832367</t>
  </si>
  <si>
    <t>245</t>
  </si>
  <si>
    <t>735152R02</t>
  </si>
  <si>
    <t>Otopné těleso panel VK dvoudeskové bez přídavné přestupní plochy výška/délka 600/1000 mm výkon 1679 W</t>
  </si>
  <si>
    <t>-1414553493</t>
  </si>
  <si>
    <t>246</t>
  </si>
  <si>
    <t>735191905</t>
  </si>
  <si>
    <t>Ostatní opravy otopných těles odvzdušnění tělesa</t>
  </si>
  <si>
    <t>1626551509</t>
  </si>
  <si>
    <t>247</t>
  </si>
  <si>
    <t>735191910</t>
  </si>
  <si>
    <t>Ostatní opravy otopných těles napuštění vody do otopného systému včetně potrubí (bez kotle a ohříváků) otopných těles</t>
  </si>
  <si>
    <t>-217852533</t>
  </si>
  <si>
    <t>1,6*0,6*6+1,4*0,6*3+1,1*0,6*3+1*0,6*1+1,4*0,6*4+1*0,6*1+1*0,6*1+0,7*0,6*1+5</t>
  </si>
  <si>
    <t>248</t>
  </si>
  <si>
    <t>735191R01</t>
  </si>
  <si>
    <t xml:space="preserve">Provedení otopové zkoušky a vyregulování a odzkoušení funkčnosti otopné soustavy </t>
  </si>
  <si>
    <t>1360596934</t>
  </si>
  <si>
    <t>249</t>
  </si>
  <si>
    <t>735191R02</t>
  </si>
  <si>
    <t xml:space="preserve">Dodávka a osazení regulačního ventilu na rozvodu teplovodu při vstupu do objektu ( před měřením).Pro regulaci rozhraní primárního a sekundárního otopného media vnitřní otopné soustavy, vč. příslušenství - specifikace viz PD </t>
  </si>
  <si>
    <t>kpl</t>
  </si>
  <si>
    <t>634575369</t>
  </si>
  <si>
    <t>" tlakově nazávislý vyvažovací ventil, DN 150, dif. tlak 600 kPa, jmen. průtok 145 m3/hod s možností servopohonu, třída tlaku P16" 1</t>
  </si>
  <si>
    <t>"elektromechanický pohon - servopohon pro modulační regulaci, DN 125-150, napájení 24V, analogový, třída ochrany IP54"1</t>
  </si>
  <si>
    <t>"uzavírací ventil, DN 50, Kvs 40 m3/hod, s nastavovací stupnicí, s omezením průtoku, třída tlaku PN20" 1</t>
  </si>
  <si>
    <t>"ventil s manuálním přednastavením - uzavírací ventil, DN 50, Kvs 40 m3/hod, s nastavovací stupnicí, třída tlaku PN 20" 1</t>
  </si>
  <si>
    <t>250</t>
  </si>
  <si>
    <t>998735102</t>
  </si>
  <si>
    <t>Přesun hmot pro otopná tělesa stanovený z hmotnosti přesunovaného materiálu vodorovná dopravní vzdálenost do 50 m v objektech výšky přes 6 do 12 m</t>
  </si>
  <si>
    <t>295727323</t>
  </si>
  <si>
    <t>741</t>
  </si>
  <si>
    <t xml:space="preserve">Elektroinstalace - silnoproud </t>
  </si>
  <si>
    <t>251</t>
  </si>
  <si>
    <t>741371R01</t>
  </si>
  <si>
    <t>Demontáž svítidel bez zachování funkčnosti (do suti) v bytových nebo společenských místnostech modulového systému bodových vestavných</t>
  </si>
  <si>
    <t>505824105</t>
  </si>
  <si>
    <t>252</t>
  </si>
  <si>
    <t>741122015</t>
  </si>
  <si>
    <t>Montáž kabelů měděných bez ukončení uložených pod omítku plných kulatých (CYKY), počtu a průřezu žil 3x1,5 mm2</t>
  </si>
  <si>
    <t>230093178</t>
  </si>
  <si>
    <t>253</t>
  </si>
  <si>
    <t>34111030</t>
  </si>
  <si>
    <t>kabel silový s Cu jádrem 1kV 3x1,5mm2</t>
  </si>
  <si>
    <t>1357594510</t>
  </si>
  <si>
    <t>120*1,1 'Přepočtené koeficientem množství</t>
  </si>
  <si>
    <t>254</t>
  </si>
  <si>
    <t>741122016</t>
  </si>
  <si>
    <t>Montáž kabelů měděných bez ukončení uložených pod omítku plných kulatých (CYKY), počtu a průřezu žil 3x2,5 až 6 mm2</t>
  </si>
  <si>
    <t>-796840206</t>
  </si>
  <si>
    <t>255</t>
  </si>
  <si>
    <t>34111036</t>
  </si>
  <si>
    <t>kabel silový s Cu jádrem 1kV 3x2,5mm2</t>
  </si>
  <si>
    <t>734413256</t>
  </si>
  <si>
    <t>60*1,1 'Přepočtené koeficientem množství</t>
  </si>
  <si>
    <t>256</t>
  </si>
  <si>
    <t>741370R01</t>
  </si>
  <si>
    <t>B1 D+M Svítidlo LED panel přisazený, 1200x600mm, specifikace dle PD</t>
  </si>
  <si>
    <t>-1412564342</t>
  </si>
  <si>
    <t>257</t>
  </si>
  <si>
    <t>741370R02</t>
  </si>
  <si>
    <t>B2 D+M Svítidlo LED panel přisazený, 600x600mm, specifikace dle PD</t>
  </si>
  <si>
    <t>1087257055</t>
  </si>
  <si>
    <t>258</t>
  </si>
  <si>
    <t>741370R03</t>
  </si>
  <si>
    <t>B3 D+M Svítidlo přisazené LED, dl. 225/225 mm, specifikace dle PD</t>
  </si>
  <si>
    <t>2056929069</t>
  </si>
  <si>
    <t>259</t>
  </si>
  <si>
    <t>741370R04</t>
  </si>
  <si>
    <t>B4 D+M Svítidlo zářivka přisazená, dl. 600 mm, specifikace dle PD</t>
  </si>
  <si>
    <t>-1171813999</t>
  </si>
  <si>
    <t>260</t>
  </si>
  <si>
    <t>741371R02</t>
  </si>
  <si>
    <t xml:space="preserve">Prověření napojení na stávající rozvody silnoproudu </t>
  </si>
  <si>
    <t>1851143977</t>
  </si>
  <si>
    <t>261</t>
  </si>
  <si>
    <t>741371R03</t>
  </si>
  <si>
    <t>Stavební přípomoce pro elektroinstalaci silnoproud - vysekání rýh pro montáž trubek a kabelů a zhotovení průchodů zdivem (dle dodávky nové kabeláže)</t>
  </si>
  <si>
    <t>-413852014</t>
  </si>
  <si>
    <t>262</t>
  </si>
  <si>
    <t>741371R04</t>
  </si>
  <si>
    <t>Revize silnoproud - nové rozvody</t>
  </si>
  <si>
    <t>-1770751223</t>
  </si>
  <si>
    <t>263</t>
  </si>
  <si>
    <t>741371R05</t>
  </si>
  <si>
    <t>D+M přeložka elektroinstalace v případě kolize s novými pracemi ( doplnění nebo výměna např. zásuvky, spínače, krabice , ostatní materiál. )</t>
  </si>
  <si>
    <t>1156065593</t>
  </si>
  <si>
    <t>" kabeláž  CYKY 3x2,5 mm2  cca 30 m, zásuvky , krabice, spínače apod. cca 15 ks" 1</t>
  </si>
  <si>
    <t>264</t>
  </si>
  <si>
    <t>741371R06</t>
  </si>
  <si>
    <t>D+M drobný elektroinstalační materiál jinde neuvedený (svorky, smršťovací pásky, šroubky, atd.)</t>
  </si>
  <si>
    <t>-88746056</t>
  </si>
  <si>
    <t>751</t>
  </si>
  <si>
    <t>Vzduchotechnika - připravenost</t>
  </si>
  <si>
    <t>265</t>
  </si>
  <si>
    <t>751398851</t>
  </si>
  <si>
    <t>Demontáž ostatních zařízení protidešťové žaluzie nebo žaluziové klapky z čtyřhranného potrubí, průřezu do 0,150 m2</t>
  </si>
  <si>
    <t>-1152902711</t>
  </si>
  <si>
    <t>"Výpis poznámek, P4 - demontáž mřížky" 1</t>
  </si>
  <si>
    <t>266</t>
  </si>
  <si>
    <t>751398RP4</t>
  </si>
  <si>
    <t>D+M větrací mřížky 300x300 mm,pozinkovaná , prodložení potrubí</t>
  </si>
  <si>
    <t>-853915055</t>
  </si>
  <si>
    <t>"výpis poznámek P4, nová větrací mřížka" 1</t>
  </si>
  <si>
    <t>762</t>
  </si>
  <si>
    <t>Konstrukce tesařské</t>
  </si>
  <si>
    <t>267</t>
  </si>
  <si>
    <t>762331812</t>
  </si>
  <si>
    <t>Demontáž vázaných konstrukcí krovů sklonu do 60° z hranolů, hranolků, fošen, průřezové plochy přes 120 do 224 cm2</t>
  </si>
  <si>
    <t>-670655620</t>
  </si>
  <si>
    <t>" demontáž dřevěné konstrukce střechy " 1050</t>
  </si>
  <si>
    <t>268</t>
  </si>
  <si>
    <t>762341811</t>
  </si>
  <si>
    <t>Demontáž bednění a laťování bednění střech rovných, obloukových, sklonu do 60° se všemi nadstřešními konstrukcemi z prken hrubých, hoblovaných tl. do 32 mm</t>
  </si>
  <si>
    <t>-475101768</t>
  </si>
  <si>
    <t>269</t>
  </si>
  <si>
    <t>762341024</t>
  </si>
  <si>
    <t>Bednění a laťování bednění střech rovných sklonu do 60° s vyřezáním otvorů z dřevoštěpkových desek OSB šroubovaných na krokve na pero a drážku, tloušťky desky 18 mm</t>
  </si>
  <si>
    <t>-1790633912</t>
  </si>
  <si>
    <t>"atika"   133*0,46</t>
  </si>
  <si>
    <t>270</t>
  </si>
  <si>
    <t>R- 001</t>
  </si>
  <si>
    <t>Příplatek za vyspádování atik a říms</t>
  </si>
  <si>
    <t>-2141766992</t>
  </si>
  <si>
    <t>"celková délka atik"    133</t>
  </si>
  <si>
    <t>271</t>
  </si>
  <si>
    <t>998762102</t>
  </si>
  <si>
    <t>Přesun hmot pro konstrukce tesařské stanovený z hmotnosti přesunovaného materiálu vodorovná dopravní vzdálenost do 50 m v objektech výšky přes 6 do 12 m</t>
  </si>
  <si>
    <t>-382695557</t>
  </si>
  <si>
    <t>763</t>
  </si>
  <si>
    <t>Konstrukce suché výstavby</t>
  </si>
  <si>
    <t>272</t>
  </si>
  <si>
    <t>763111331</t>
  </si>
  <si>
    <t>Příčka ze sádrokartonových desek s nosnou konstrukcí z jednoduchých ocelových profilů UW, CW jednoduše opláštěná deskou impregnovanou H2 tl. 12,5 mm, příčka tl. 75 mm, profil 50, s izolací, EI 30, Rw do 45 dB</t>
  </si>
  <si>
    <t>1097530747</t>
  </si>
  <si>
    <t>"Výpis poznámek, P25" 2,56*1,2</t>
  </si>
  <si>
    <t>273</t>
  </si>
  <si>
    <t>763164531</t>
  </si>
  <si>
    <t>Obklad konstrukcí sádrokartonovými deskami včetně ochranných úhelníků ve tvaru L rozvinuté šíře přes 0,4 do 0,8 m, opláštěný deskou standardní A, tl. 12,5 mm</t>
  </si>
  <si>
    <t>-1766648018</t>
  </si>
  <si>
    <t>"výpis poznámek P33" 35</t>
  </si>
  <si>
    <t>274</t>
  </si>
  <si>
    <t>763164611</t>
  </si>
  <si>
    <t>Obklad konstrukcí sádrokartonovými deskami včetně ochranných úhelníků ve tvaru U rozvinuté šíře do 0,6 m, opláštěný deskou standardní A, tl. 12,5 mm</t>
  </si>
  <si>
    <t>861714483</t>
  </si>
  <si>
    <t>"výpis poznámek P33"1,5</t>
  </si>
  <si>
    <t>275</t>
  </si>
  <si>
    <t>763411116</t>
  </si>
  <si>
    <t>Sanitární příčky vhodné do mokrého prostředí dělící z kompaktních desek tl. 13 mm</t>
  </si>
  <si>
    <t>989360610</t>
  </si>
  <si>
    <t>"Výpis poznámek P28" (1,85+1,05*2+1,335)*2,4</t>
  </si>
  <si>
    <t>276</t>
  </si>
  <si>
    <t>763411126</t>
  </si>
  <si>
    <t>Sanitární příčky vhodné do mokrého prostředí dveře vnitřní do sanitárních příček šířky do 800 mm, výšky do 2 000 mm z kompaktních desek včetně nerezového kování tl. 13 mm</t>
  </si>
  <si>
    <t>186414722</t>
  </si>
  <si>
    <t>277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</si>
  <si>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</si>
  <si>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</si>
  <si>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-439890586</t>
  </si>
  <si>
    <t>764</t>
  </si>
  <si>
    <t>Konstrukce klempířské</t>
  </si>
  <si>
    <t>278</t>
  </si>
  <si>
    <t>764002851</t>
  </si>
  <si>
    <t>Demontáž klempířských konstrukcí oplechování parapetů do suti</t>
  </si>
  <si>
    <t>-993407874</t>
  </si>
  <si>
    <t>"D.1.1.3.28 - výpis poznámek - P12, atika RŠ 400 mm - 130 bm, parapety oken RŠ 180mm - 130 bm, cena včetně dopravy"                  130+130</t>
  </si>
  <si>
    <t>279</t>
  </si>
  <si>
    <t>764225R03</t>
  </si>
  <si>
    <t>Oplechování horních ploch zdí a nadezdívek (atik) z hliníkového plechu celoplošně lepené rš 920 mm</t>
  </si>
  <si>
    <t>2143736713</t>
  </si>
  <si>
    <t>"KL08" 133</t>
  </si>
  <si>
    <t>280</t>
  </si>
  <si>
    <t>764225446</t>
  </si>
  <si>
    <t>Oplechování horních ploch zdí a nadezdívek (atik) z hliníkového plechu Příplatek k cenám za zvýšenou pracnost při provedení rohu nebo koutu přes rš 400 mm</t>
  </si>
  <si>
    <t>-289472273</t>
  </si>
  <si>
    <t>281</t>
  </si>
  <si>
    <t>7642264R01</t>
  </si>
  <si>
    <t>Oplechování parapetů z hliníkového plechu rovných celoplošně lepené, bez rohů rš 300 mm</t>
  </si>
  <si>
    <t>-160710329</t>
  </si>
  <si>
    <t>" výpis klempířských prvků  KL02"  1,8*1</t>
  </si>
  <si>
    <t>282</t>
  </si>
  <si>
    <t>7642264R02</t>
  </si>
  <si>
    <t>Oplechování parapetů z hliníkového plechu rovných celoplošně lepené, bez rohů rš 180 mm</t>
  </si>
  <si>
    <t>184449404</t>
  </si>
  <si>
    <t>" výpis klempířských prvků  KL03,KL04,KL05,KL09"    1,71*3+1,85*6+1,63*1+1,81*4</t>
  </si>
  <si>
    <t>283</t>
  </si>
  <si>
    <t>764226445</t>
  </si>
  <si>
    <t>Oplechování parapetů z hliníkového plechu rovných celoplošně lepené, bez rohů rš 400 mm</t>
  </si>
  <si>
    <t>644772496</t>
  </si>
  <si>
    <t>" výpis klempířských prvků  KL06,KL07"  1,9*10+0,98*1</t>
  </si>
  <si>
    <t>284</t>
  </si>
  <si>
    <t>764226R01</t>
  </si>
  <si>
    <t>Oplechování parapetů z hliníkového plechu rovných celoplošně lepené, bez rohů rš 410 mm</t>
  </si>
  <si>
    <t>1670539158</t>
  </si>
  <si>
    <t>" výpis klempířských prvků  KL01"  1,16*65</t>
  </si>
  <si>
    <t>285</t>
  </si>
  <si>
    <t>764226465</t>
  </si>
  <si>
    <t>Oplechování parapetů z hliníkového plechu rovných celoplošně lepené, bez rohů Příplatek k cenám za zvýšenou pracnost při provedení rohu nebo koutu do rš 400 mm</t>
  </si>
  <si>
    <t>807844667</t>
  </si>
  <si>
    <t>286</t>
  </si>
  <si>
    <t>764226467</t>
  </si>
  <si>
    <t>Oplechování parapetů z hliníkového plechu rovných celoplošně lepené, bez rohů Příplatek k cenám za zvýšenou pracnost při provedení rohu nebo koutu přes rš 400 mm</t>
  </si>
  <si>
    <t>1156874720</t>
  </si>
  <si>
    <t>287</t>
  </si>
  <si>
    <t>764228R01</t>
  </si>
  <si>
    <t>Oplechování balkonu z hliníkového plechu , celoplošně lepené rš 320 mm</t>
  </si>
  <si>
    <t>-766626295</t>
  </si>
  <si>
    <t>" výpis klempířských prvků  KL10,KL11,KL12" 1,85*6+1,81*3+1,71*2</t>
  </si>
  <si>
    <t>288</t>
  </si>
  <si>
    <t>998764102</t>
  </si>
  <si>
    <t>Přesun hmot pro konstrukce klempířské stanovený z hmotnosti přesunovaného materiálu vodorovná dopravní vzdálenost do 50 m v objektech výšky přes 6 do 12 m</t>
  </si>
  <si>
    <t>444035152</t>
  </si>
  <si>
    <t>766</t>
  </si>
  <si>
    <t>Konstrukce truhlářské</t>
  </si>
  <si>
    <t>289</t>
  </si>
  <si>
    <t>766411P15</t>
  </si>
  <si>
    <t>Demontáž obložení radiátorů v délce 26 m a po osazení nových otopných těles bude provedena montáž nového dřevěného obložení ,vč. policového systému v délce 31,5 m</t>
  </si>
  <si>
    <t>-1710596044</t>
  </si>
  <si>
    <t>"Výpis poznámek P15" 1</t>
  </si>
  <si>
    <t>290</t>
  </si>
  <si>
    <t>766411P31</t>
  </si>
  <si>
    <t>Demontáž obložení radiátorů a policového systému a opětovná montáž zpět (včetně označení, uskladnění atd.)</t>
  </si>
  <si>
    <t>-1413076738</t>
  </si>
  <si>
    <t>"Výpis poznámek P31" 36</t>
  </si>
  <si>
    <t>291</t>
  </si>
  <si>
    <t>766441822</t>
  </si>
  <si>
    <t>Demontáž parapetních desek dřevěných nebo plastových šířky přes 300 mm délky přes 1 m</t>
  </si>
  <si>
    <t>1022358432</t>
  </si>
  <si>
    <t>292</t>
  </si>
  <si>
    <t>766622132</t>
  </si>
  <si>
    <t>Montáž oken plastových včetně montáže rámu plochy přes 1 m2 otevíravých do zdiva, výšky přes 1,5 do 2,5 m</t>
  </si>
  <si>
    <t>90642939</t>
  </si>
  <si>
    <t>"O01" 1,2*1,5*65</t>
  </si>
  <si>
    <t>293</t>
  </si>
  <si>
    <t>61140R01</t>
  </si>
  <si>
    <t>O01 Okno plastové, jednokřídlé, sklopné a otevíravé, trojsklo, 1160x1460mm, specifikace dle PD</t>
  </si>
  <si>
    <t>742556835</t>
  </si>
  <si>
    <t>294</t>
  </si>
  <si>
    <t>766622133</t>
  </si>
  <si>
    <t>Montáž oken plastových včetně montáže rámu plochy přes 1 m2 otevíravých do zdiva, výšky přes 2,5 m</t>
  </si>
  <si>
    <t>-1004327197</t>
  </si>
  <si>
    <t>"O02" 3,75*2,56*4</t>
  </si>
  <si>
    <t>"O03" 3,75*2,56*2</t>
  </si>
  <si>
    <t>"O04" 3,825*2,56*1</t>
  </si>
  <si>
    <t>"O05" 3,825*2,56*2</t>
  </si>
  <si>
    <t>"O06" 3,725*2,56*1</t>
  </si>
  <si>
    <t>"O07" 3,725*2,56*1</t>
  </si>
  <si>
    <t>"O08" 3,725*2,56*1</t>
  </si>
  <si>
    <t>"O09" 3,825*2,56*1</t>
  </si>
  <si>
    <t>"O10" 2,6*2,56*1</t>
  </si>
  <si>
    <t>295</t>
  </si>
  <si>
    <t>61140R02</t>
  </si>
  <si>
    <t>O02 Okno plastové, sklopné a otevíravé, trojsklo, 3750x2560mm, specifikace dle PD</t>
  </si>
  <si>
    <t>900270409</t>
  </si>
  <si>
    <t>296</t>
  </si>
  <si>
    <t>61140R03</t>
  </si>
  <si>
    <t>O03 Okno plastové, sklopné a otevíravé, trojsklo, 3750x2560mm, specifikace dle PD</t>
  </si>
  <si>
    <t>1633224417</t>
  </si>
  <si>
    <t>297</t>
  </si>
  <si>
    <t>61140R04</t>
  </si>
  <si>
    <t>O04 Okno plastové, sklopné a otevíravé, trojsklo, 3825x2560mm, specifikace dle PD</t>
  </si>
  <si>
    <t>883117848</t>
  </si>
  <si>
    <t>298</t>
  </si>
  <si>
    <t>61140R05</t>
  </si>
  <si>
    <t>O05 Okno plastové, sklopné a otevíravé, trojsklo, 3825x2560mm, specifikace dle PD</t>
  </si>
  <si>
    <t>-1530953125</t>
  </si>
  <si>
    <t>299</t>
  </si>
  <si>
    <t>61140R06</t>
  </si>
  <si>
    <t>O06 Okno plastové, sklopné a otevíravé, trojsklo, 3725x2560mm, specifikace dle PD</t>
  </si>
  <si>
    <t>-359451899</t>
  </si>
  <si>
    <t>300</t>
  </si>
  <si>
    <t>61140R07</t>
  </si>
  <si>
    <t>O07 Okno plastové, sklopné a otevíravé, trojsklo, 3725x2560mm, specifikace dle PD</t>
  </si>
  <si>
    <t>-755071047</t>
  </si>
  <si>
    <t>301</t>
  </si>
  <si>
    <t>61140R08</t>
  </si>
  <si>
    <t>O08 Okno plastové, sklopné a otevíravé, trojsklo, 3725x2560mm, specifikace dle PD</t>
  </si>
  <si>
    <t>-1323602420</t>
  </si>
  <si>
    <t>302</t>
  </si>
  <si>
    <t>61140R09</t>
  </si>
  <si>
    <t>O09 Okno plastové, sklopné a otevíravé, trojsklo, 3825x2560mm, specifikace dle PD</t>
  </si>
  <si>
    <t>-662474492</t>
  </si>
  <si>
    <t>303</t>
  </si>
  <si>
    <t>61140R10</t>
  </si>
  <si>
    <t>O10 Okno plastové, sklopné a otevíravé, trojsklo, 2600x2560mm, specifikace dle PD</t>
  </si>
  <si>
    <t>-1177434827</t>
  </si>
  <si>
    <t>304</t>
  </si>
  <si>
    <t>766660002</t>
  </si>
  <si>
    <t>Montáž dveřních křídel dřevěných nebo plastových otevíravých do ocelové zárubně povrchově upravených jednokřídlových, šířky přes 800 mm</t>
  </si>
  <si>
    <t>-141590012</t>
  </si>
  <si>
    <t>305</t>
  </si>
  <si>
    <t>61160R01</t>
  </si>
  <si>
    <t>dveře dřevěné vnitřní levé 800x1970mm, včetně kování a samozavírače, specifikace dle PD</t>
  </si>
  <si>
    <t>-133725256</t>
  </si>
  <si>
    <t>306</t>
  </si>
  <si>
    <t>61160R02</t>
  </si>
  <si>
    <t>dveře dřevěné vnitřní  pravé 800x1970mm, včetně kování a samozavírače, specifikace dle PD</t>
  </si>
  <si>
    <t>1908090687</t>
  </si>
  <si>
    <t>"O17"1</t>
  </si>
  <si>
    <t>307</t>
  </si>
  <si>
    <t>766691911</t>
  </si>
  <si>
    <t>Ostatní práce vyvěšení nebo zavěšení křídel s případným uložením a opětovným zavěšením po provedení stavebních změn dřevěných okenních, plochy do 1,5 m2</t>
  </si>
  <si>
    <t>-701695756</t>
  </si>
  <si>
    <t>26+36</t>
  </si>
  <si>
    <t>308</t>
  </si>
  <si>
    <t>766691912</t>
  </si>
  <si>
    <t>Ostatní práce vyvěšení nebo zavěšení křídel s případným uložením a opětovným zavěšením po provedení stavebních změn dřevěných okenních, plochy přes 1,5 m2</t>
  </si>
  <si>
    <t>543278309</t>
  </si>
  <si>
    <t>309</t>
  </si>
  <si>
    <t>766691914</t>
  </si>
  <si>
    <t>Ostatní práce vyvěšení nebo zavěšení křídel s případným uložením a opětovným zavěšením po provedení stavebních změn dřevěných dveřních, plochy do 2 m2</t>
  </si>
  <si>
    <t>-1427417265</t>
  </si>
  <si>
    <t>310</t>
  </si>
  <si>
    <t>766691915</t>
  </si>
  <si>
    <t>Ostatní práce vyvěšení nebo zavěšení křídel s případným uložením a opětovným zavěšením po provedení stavebních změn dřevěných dveřních, plochy přes 2 m2</t>
  </si>
  <si>
    <t>-1375265689</t>
  </si>
  <si>
    <t>14+2</t>
  </si>
  <si>
    <t>311</t>
  </si>
  <si>
    <t>766694122</t>
  </si>
  <si>
    <t>Montáž ostatních truhlářských konstrukcí parapetních desek dřevěných nebo plastových šířky přes 300 mm, délky přes 1000 do 1600 mm</t>
  </si>
  <si>
    <t>-213805550</t>
  </si>
  <si>
    <t>" výpis truhlářských výrobků TR01" 65</t>
  </si>
  <si>
    <t>312</t>
  </si>
  <si>
    <t>766694123</t>
  </si>
  <si>
    <t>Montáž ostatních truhlářských konstrukcí parapetních desek dřevěných nebo plastových šířky přes 300 mm, délky přes 1600 do 2600 mm</t>
  </si>
  <si>
    <t>-1446849894</t>
  </si>
  <si>
    <t>" výpis truhlářských výrobků TR02,TR03,TR04,TR05" 5+6+3+1</t>
  </si>
  <si>
    <t>313</t>
  </si>
  <si>
    <t>60794100</t>
  </si>
  <si>
    <t>deska parapetní dřevotřísková vnitřní 150x1000mm</t>
  </si>
  <si>
    <t>-1967076342</t>
  </si>
  <si>
    <t>"TR01" 1,16*65</t>
  </si>
  <si>
    <t>314</t>
  </si>
  <si>
    <t>60794103</t>
  </si>
  <si>
    <t>deska parapetní dřevotřísková vnitřní 300x1000mm</t>
  </si>
  <si>
    <t>-1970845814</t>
  </si>
  <si>
    <t>"TR02-TR05"  1,81*5+1,85*6+1,71*3+1,63*1</t>
  </si>
  <si>
    <t>315</t>
  </si>
  <si>
    <t>61144019</t>
  </si>
  <si>
    <t>koncovka k parapetu plastovému vnitřnímu 1 pár</t>
  </si>
  <si>
    <t>sada</t>
  </si>
  <si>
    <t>-1139874185</t>
  </si>
  <si>
    <t>316</t>
  </si>
  <si>
    <t>998766102</t>
  </si>
  <si>
    <t>Přesun hmot pro konstrukce truhlářské stanovený z hmotnosti přesunovaného materiálu vodorovná dopravní vzdálenost do 50 m v objektech výšky přes 6 do 12 m</t>
  </si>
  <si>
    <t>-1702253269</t>
  </si>
  <si>
    <t>767</t>
  </si>
  <si>
    <t>Konstrukce zámečnické</t>
  </si>
  <si>
    <t>317</t>
  </si>
  <si>
    <t>767162R01</t>
  </si>
  <si>
    <t>Demontáž zábradlí balkonového nebo lodžiového z hliníkových profilů včetně výplně rovného délky do 3,0 m</t>
  </si>
  <si>
    <t>65400325</t>
  </si>
  <si>
    <t>318</t>
  </si>
  <si>
    <t>767640112</t>
  </si>
  <si>
    <t>Montáž dveří ocelových vchodových jednokřídlových s nadsvětlíkem</t>
  </si>
  <si>
    <t>1563207100</t>
  </si>
  <si>
    <t>"O12" 1</t>
  </si>
  <si>
    <t>319</t>
  </si>
  <si>
    <t>55341R02</t>
  </si>
  <si>
    <t>O12 AL dveře vchodové jednokřídlé s nadsvětlíkem, dvojsklo, 1000x2370mm, specifikace dle PD</t>
  </si>
  <si>
    <t>1757184568</t>
  </si>
  <si>
    <t>320</t>
  </si>
  <si>
    <t>767640114</t>
  </si>
  <si>
    <t>Montáž dveří ocelových vchodových jednokřídlových s pevným bočním dílem a nadsvětlíkem</t>
  </si>
  <si>
    <t>-1668346234</t>
  </si>
  <si>
    <t>"O14" 1</t>
  </si>
  <si>
    <t>"O15" 1</t>
  </si>
  <si>
    <t>321</t>
  </si>
  <si>
    <t>55341R04</t>
  </si>
  <si>
    <t>O14 AL dveře vchodové jednokřídlé s nadsvětlíkem a  bočním oknem, dvojsklo, 3750x2560mm, specifikace dle PD</t>
  </si>
  <si>
    <t>811408268</t>
  </si>
  <si>
    <t>322</t>
  </si>
  <si>
    <t>55341R05</t>
  </si>
  <si>
    <t>O15 AL dveře vchodové jednokřídlé s nadsvětlíkem a  bočním světlíkem, dvojsklo, 1850x2560mm, specifikace dle PD</t>
  </si>
  <si>
    <t>2015909303</t>
  </si>
  <si>
    <t>323</t>
  </si>
  <si>
    <t>767640224</t>
  </si>
  <si>
    <t>Montáž dveří ocelových vchodových dvoukřídlové s pevným bočním dílem a nadsvětlíkem</t>
  </si>
  <si>
    <t>1881494751</t>
  </si>
  <si>
    <t>"011" 1</t>
  </si>
  <si>
    <t xml:space="preserve">"O13" 1 </t>
  </si>
  <si>
    <t>324</t>
  </si>
  <si>
    <t>55341R01</t>
  </si>
  <si>
    <t>O11 AL dveře vchodové dvojkřídlé s nadsvětlíkem a  bočními okny, dvojsklo, 3750x2560mm, specifikace dle PD</t>
  </si>
  <si>
    <t>-389532614</t>
  </si>
  <si>
    <t>325</t>
  </si>
  <si>
    <t>55341R03</t>
  </si>
  <si>
    <t>O13 AL dveře vchodové dvojkřídlé s nadsvětlíkem a  bočními okny, dvojsklo, 3750x2560mm, specifikace dle PD</t>
  </si>
  <si>
    <t>-31941893</t>
  </si>
  <si>
    <t>326</t>
  </si>
  <si>
    <t>767812611</t>
  </si>
  <si>
    <t>Montáž markýz fasádních, šířky do 2 000 mm</t>
  </si>
  <si>
    <t>-943046507</t>
  </si>
  <si>
    <t>"ZA04" 1</t>
  </si>
  <si>
    <t>327</t>
  </si>
  <si>
    <t>54934R01</t>
  </si>
  <si>
    <t>ZA04 markýza skleněná nad středním vstupem, 2000x900 mm, specifikace dle PD</t>
  </si>
  <si>
    <t>-1919483559</t>
  </si>
  <si>
    <t>328</t>
  </si>
  <si>
    <t>767812613</t>
  </si>
  <si>
    <t>Montáž markýz fasádních, šířky přes 3 500 do 5 000 mm</t>
  </si>
  <si>
    <t>51433356</t>
  </si>
  <si>
    <t>329</t>
  </si>
  <si>
    <t>54934R02</t>
  </si>
  <si>
    <t>ZA05 markýza skleněná nad krajmíni vstupy, 3750x900 mm, specifikace dle PD</t>
  </si>
  <si>
    <t>598070864</t>
  </si>
  <si>
    <t>330</t>
  </si>
  <si>
    <t>767812851</t>
  </si>
  <si>
    <t>Demontáž markýz fasádních, šířky do 2 000 mm</t>
  </si>
  <si>
    <t>584388589</t>
  </si>
  <si>
    <t>331</t>
  </si>
  <si>
    <t>767812R01</t>
  </si>
  <si>
    <t>Montáž markýz fasádních 12000 mm</t>
  </si>
  <si>
    <t>-1145824614</t>
  </si>
  <si>
    <t>332</t>
  </si>
  <si>
    <t>54934R03</t>
  </si>
  <si>
    <t>ZA09 markýza lamelová v AL rámu, 11780x1380, specifikace dle PD</t>
  </si>
  <si>
    <t>536242368</t>
  </si>
  <si>
    <t>333</t>
  </si>
  <si>
    <t>767161R01</t>
  </si>
  <si>
    <t>ZA06 D+M skleněného zábradlí, dl. 3590mm, specifikace dle PD</t>
  </si>
  <si>
    <t>789409660</t>
  </si>
  <si>
    <t>334</t>
  </si>
  <si>
    <t>767161R02</t>
  </si>
  <si>
    <t>ZA07 D+M skleněného zábradlí, dl. 3450mm, specifikace dle PD</t>
  </si>
  <si>
    <t>-43116164</t>
  </si>
  <si>
    <t>335</t>
  </si>
  <si>
    <t>767161R03</t>
  </si>
  <si>
    <t>ZA08 D+M skleněného zábradlí, dl. 3550mm, specifikace dle PD</t>
  </si>
  <si>
    <t>474663636</t>
  </si>
  <si>
    <t>336</t>
  </si>
  <si>
    <t>767161R04</t>
  </si>
  <si>
    <t>ZA10 D+M skleněného zábradlí, dl. 2510mm, specifikace dle PD</t>
  </si>
  <si>
    <t>1219995237</t>
  </si>
  <si>
    <t>337</t>
  </si>
  <si>
    <t>767161R05</t>
  </si>
  <si>
    <t>ZA11 D+M skleněného zábradlí, dl. 1600 mm, specifikace dle PD</t>
  </si>
  <si>
    <t>699535650</t>
  </si>
  <si>
    <t>338</t>
  </si>
  <si>
    <t>767161R06</t>
  </si>
  <si>
    <t xml:space="preserve">Dodávka zabezpečovacího systému na ploché střeše- lanový horizontální záchytný, nerezové lano DN 8 mm - 47 bm, 10 ks kotvících bodů do strpních panelů, 4 ks samostatných kotvicích bodů pro šikmé střechy </t>
  </si>
  <si>
    <t>269810639</t>
  </si>
  <si>
    <t>339</t>
  </si>
  <si>
    <t>767161R07</t>
  </si>
  <si>
    <t>Montáž zabezpečovacího systému na ploché střeše</t>
  </si>
  <si>
    <t>-117071580</t>
  </si>
  <si>
    <t>340</t>
  </si>
  <si>
    <t>76753R01</t>
  </si>
  <si>
    <t>D+M čistícího rohože, dle specifikace PD</t>
  </si>
  <si>
    <t>-510868542</t>
  </si>
  <si>
    <t>341</t>
  </si>
  <si>
    <t>998767102</t>
  </si>
  <si>
    <t>Přesun hmot pro zámečnické konstrukce stanovený z hmotnosti přesunovaného materiálu vodorovná dopravní vzdálenost do 50 m v objektech výšky přes 6 do 12 m</t>
  </si>
  <si>
    <t>-113288225</t>
  </si>
  <si>
    <t>771</t>
  </si>
  <si>
    <t>Podlahy z dlaždic</t>
  </si>
  <si>
    <t>342</t>
  </si>
  <si>
    <t>771111011</t>
  </si>
  <si>
    <t>Příprava podkladu před provedením dlažby vysátí podlah</t>
  </si>
  <si>
    <t>877455976</t>
  </si>
  <si>
    <t>343</t>
  </si>
  <si>
    <t>771121011</t>
  </si>
  <si>
    <t>Příprava podkladu před provedením dlažby nátěr penetrační na podlahu</t>
  </si>
  <si>
    <t>-1086749268</t>
  </si>
  <si>
    <t>344</t>
  </si>
  <si>
    <t>771151022</t>
  </si>
  <si>
    <t>Příprava podkladu před provedením dlažby samonivelační stěrka min.pevnosti 30 MPa, tloušťky přes 3 do 5 mm</t>
  </si>
  <si>
    <t>1715987207</t>
  </si>
  <si>
    <t>345</t>
  </si>
  <si>
    <t>771161012</t>
  </si>
  <si>
    <t>Příprava podkladu před provedením dlažby montáž profilu dilatační spáry koutové (při styku podlahy se stěnou)</t>
  </si>
  <si>
    <t>-1715428592</t>
  </si>
  <si>
    <t>346</t>
  </si>
  <si>
    <t>59054172</t>
  </si>
  <si>
    <t>profil dvoudílný na pero drážku s hranou dlaždice z hmoty PVC/CPE 8 mm</t>
  </si>
  <si>
    <t>-451657490</t>
  </si>
  <si>
    <t>238*1,1 'Přepočtené koeficientem množství</t>
  </si>
  <si>
    <t>347</t>
  </si>
  <si>
    <t>771474112</t>
  </si>
  <si>
    <t>Montáž soklů z dlaždic keramických lepených flexibilním lepidlem rovných, výšky přes 65 do 90 mm</t>
  </si>
  <si>
    <t>-924078912</t>
  </si>
  <si>
    <t>348</t>
  </si>
  <si>
    <t>59761275</t>
  </si>
  <si>
    <t>sokl-dlažba keramická slinutá hladká do interiéru i exteriéru 330x80mm</t>
  </si>
  <si>
    <t>377360061</t>
  </si>
  <si>
    <t>77,5*1,1 'Přepočtené koeficientem množství</t>
  </si>
  <si>
    <t>349</t>
  </si>
  <si>
    <t>771571810</t>
  </si>
  <si>
    <t>Demontáž podlah z dlaždic keramických kladených do malty</t>
  </si>
  <si>
    <t>102815516</t>
  </si>
  <si>
    <t>"skladba S7-S10" 3,75*1,25*12+3,85*1,25*4+8,03+16,07+5,21+1,72+4,37+10,2+4,26+5,56+12,31+3,48+7,9+11,6+7,48+8,24+9,37+16,08+19,53+2,7+5,99</t>
  </si>
  <si>
    <t>350</t>
  </si>
  <si>
    <t>771573R01</t>
  </si>
  <si>
    <t xml:space="preserve">Opravy podlah z dlaždic keramických lepených </t>
  </si>
  <si>
    <t>1492223775</t>
  </si>
  <si>
    <t>351</t>
  </si>
  <si>
    <t>771574113</t>
  </si>
  <si>
    <t>Montáž podlah z dlaždic keramických lepených flexibilním lepidlem maloformátových hladkých přes 12 do 19 ks/m2</t>
  </si>
  <si>
    <t>-1361723977</t>
  </si>
  <si>
    <t>352</t>
  </si>
  <si>
    <t>59761434</t>
  </si>
  <si>
    <t>dlažba keramická slinutá hladká do interiéru i exteriéru pro vysoké mechanické namáhání přes 9 do 12ks/m2</t>
  </si>
  <si>
    <t>609722106</t>
  </si>
  <si>
    <t>117,77*1,15 'Přepočtené koeficientem množství</t>
  </si>
  <si>
    <t>353</t>
  </si>
  <si>
    <t>771591112</t>
  </si>
  <si>
    <t>Izolace podlahy pod dlažbu nátěrem nebo stěrkou ve dvou vrstvách</t>
  </si>
  <si>
    <t>939102782</t>
  </si>
  <si>
    <t>354</t>
  </si>
  <si>
    <t>771591115</t>
  </si>
  <si>
    <t>Podlahy - dokončovací práce spárování silikonem</t>
  </si>
  <si>
    <t>565678667</t>
  </si>
  <si>
    <t>355</t>
  </si>
  <si>
    <t>998771102</t>
  </si>
  <si>
    <t>Přesun hmot pro podlahy z dlaždic stanovený z hmotnosti přesunovaného materiálu vodorovná dopravní vzdálenost do 50 m v objektech výšky přes 6 do 12 m</t>
  </si>
  <si>
    <t>-1028006475</t>
  </si>
  <si>
    <t>773</t>
  </si>
  <si>
    <t>Podlahy z litého teraca</t>
  </si>
  <si>
    <t>356</t>
  </si>
  <si>
    <t>773901R01</t>
  </si>
  <si>
    <t>Opravy podlah z litého teraca strojní broušení povrchu</t>
  </si>
  <si>
    <t>-2001985870</t>
  </si>
  <si>
    <t>výpis poznámek P36</t>
  </si>
  <si>
    <t xml:space="preserve"> po demontáži balkonových oken a stěn - broušení betonových panelů balkonů , předpoklad tl. 10 mm- celkem 16 balkonů</t>
  </si>
  <si>
    <t>84,8</t>
  </si>
  <si>
    <t>776</t>
  </si>
  <si>
    <t>Podlahy povlakové</t>
  </si>
  <si>
    <t>357</t>
  </si>
  <si>
    <t>776201812</t>
  </si>
  <si>
    <t>Demontáž povlakových podlahovin lepených ručně s podložkou</t>
  </si>
  <si>
    <t>1831862943</t>
  </si>
  <si>
    <t>"Výpis poznámek, P26" 420</t>
  </si>
  <si>
    <t>358</t>
  </si>
  <si>
    <t>776111112</t>
  </si>
  <si>
    <t>Příprava podkladu broušení podlah nového podkladu betonového</t>
  </si>
  <si>
    <t>1389975847</t>
  </si>
  <si>
    <t>359</t>
  </si>
  <si>
    <t>776111116</t>
  </si>
  <si>
    <t>Příprava podkladu broušení podlah stávajícího podkladu pro odstranění lepidla (po starých krytinách)</t>
  </si>
  <si>
    <t>197636252</t>
  </si>
  <si>
    <t>360</t>
  </si>
  <si>
    <t>776111311</t>
  </si>
  <si>
    <t>Příprava podkladu vysátí podlah</t>
  </si>
  <si>
    <t>260384710</t>
  </si>
  <si>
    <t>361</t>
  </si>
  <si>
    <t>776121111</t>
  </si>
  <si>
    <t>Příprava podkladu penetrace vodou ředitelná na savý podklad (válečkováním) ředěná v poměru 1:3 podlah</t>
  </si>
  <si>
    <t>-893660590</t>
  </si>
  <si>
    <t>362</t>
  </si>
  <si>
    <t>776141112</t>
  </si>
  <si>
    <t>Příprava podkladu vyrovnání samonivelační stěrkou podlah min.pevnosti 20 MPa, tloušťky přes 3 do 5 mm</t>
  </si>
  <si>
    <t>179905587</t>
  </si>
  <si>
    <t>363</t>
  </si>
  <si>
    <t>776231111</t>
  </si>
  <si>
    <t>Montáž podlahovin z vinylu lepením lamel nebo čtverců standardním lepidlem</t>
  </si>
  <si>
    <t>-92807999</t>
  </si>
  <si>
    <t>364</t>
  </si>
  <si>
    <t>28411052</t>
  </si>
  <si>
    <t>dílce vinylové tl 3,0mm, nášlapná vrstva 0,70mm, úprava PUR, třída zátěže 23/34/43, otlak 0,05mm, R10, třída otěru T, hořlavost Bfl S1, bez ftalátů</t>
  </si>
  <si>
    <t>-809134325</t>
  </si>
  <si>
    <t>553,1*1,15 'Přepočtené koeficientem množství</t>
  </si>
  <si>
    <t>365</t>
  </si>
  <si>
    <t>776411112</t>
  </si>
  <si>
    <t>Montáž soklíků lepením obvodových, výšky přes 80 do 100 mm</t>
  </si>
  <si>
    <t>-554600963</t>
  </si>
  <si>
    <t>366</t>
  </si>
  <si>
    <t>28411003</t>
  </si>
  <si>
    <t>lišta soklová PVC 30x30mm</t>
  </si>
  <si>
    <t>2104921863</t>
  </si>
  <si>
    <t>347*1,02 'Přepočtené koeficientem množství</t>
  </si>
  <si>
    <t>367</t>
  </si>
  <si>
    <t>998776102</t>
  </si>
  <si>
    <t>Přesun hmot pro podlahy povlakové stanovený z hmotnosti přesunovaného materiálu vodorovná dopravní vzdálenost do 50 m v objektech výšky přes 6 do 12 m</t>
  </si>
  <si>
    <t>1197046200</t>
  </si>
  <si>
    <t>781</t>
  </si>
  <si>
    <t>Dokončovací práce - obklady</t>
  </si>
  <si>
    <t>368</t>
  </si>
  <si>
    <t>781471810</t>
  </si>
  <si>
    <t>Demontáž obkladů z dlaždic keramických kladených do malty</t>
  </si>
  <si>
    <t>-365627846</t>
  </si>
  <si>
    <t>369</t>
  </si>
  <si>
    <t>781111011</t>
  </si>
  <si>
    <t>Příprava podkladu před provedením obkladu oprášení (ometení) stěny</t>
  </si>
  <si>
    <t>-2068326382</t>
  </si>
  <si>
    <t>370</t>
  </si>
  <si>
    <t>781121011</t>
  </si>
  <si>
    <t>Příprava podkladu před provedením obkladu nátěr penetrační na stěnu</t>
  </si>
  <si>
    <t>-1007172551</t>
  </si>
  <si>
    <t>371</t>
  </si>
  <si>
    <t>781131112</t>
  </si>
  <si>
    <t>Izolace stěny pod obklad izolace nátěrem nebo stěrkou ve dvou vrstvách</t>
  </si>
  <si>
    <t>-33905624</t>
  </si>
  <si>
    <t>77,754</t>
  </si>
  <si>
    <t>372</t>
  </si>
  <si>
    <t>781474114</t>
  </si>
  <si>
    <t>Montáž obkladů vnitřních stěn z dlaždic keramických lepených flexibilním lepidlem maloformátových hladkých přes 19 do 22 ks/m2</t>
  </si>
  <si>
    <t>1062890449</t>
  </si>
  <si>
    <t>"1.09"(2,175*2+1,895+0,95*6+1,895+1,9)*1,6-(1*2,02*3+1,2*1,5*2)+(2,685*2+0,95*2)*1,6</t>
  </si>
  <si>
    <t>"1.13" (1,2*2+1,05)*2,1</t>
  </si>
  <si>
    <t>"1.19" (3,825+1,675*2)*2,1-(1*2)</t>
  </si>
  <si>
    <t>"2.14" 2*1,6</t>
  </si>
  <si>
    <t>"2.15" (1,85*2+0,9*2+2,2*2+1,25+1,35*2)*2,1-(2*1)</t>
  </si>
  <si>
    <t>373</t>
  </si>
  <si>
    <t>59761040</t>
  </si>
  <si>
    <t>obklad keramický hladký přes 19 do 22ks/m2</t>
  </si>
  <si>
    <t>1148837575</t>
  </si>
  <si>
    <t>77,754*1,15 'Přepočtené koeficientem množství</t>
  </si>
  <si>
    <t>374</t>
  </si>
  <si>
    <t>781477114</t>
  </si>
  <si>
    <t>Montáž obkladů vnitřních stěn z dlaždic keramických Příplatek k cenám za dvousložkový spárovací tmel</t>
  </si>
  <si>
    <t>-1726918616</t>
  </si>
  <si>
    <t>375</t>
  </si>
  <si>
    <t>781494111</t>
  </si>
  <si>
    <t>Obklad - dokončující práce profily ukončovací lepené flexibilním lepidlem rohové</t>
  </si>
  <si>
    <t>1080003269</t>
  </si>
  <si>
    <t>376</t>
  </si>
  <si>
    <t>781494511</t>
  </si>
  <si>
    <t>Obklad - dokončující práce profily ukončovací lepené flexibilním lepidlem ukončovací</t>
  </si>
  <si>
    <t>-639310999</t>
  </si>
  <si>
    <t>377</t>
  </si>
  <si>
    <t>781495142</t>
  </si>
  <si>
    <t>Obklad - dokončující práce průnik obkladem kruhový, bez izolace přes DN 30 do DN 90</t>
  </si>
  <si>
    <t>-1429607887</t>
  </si>
  <si>
    <t>378</t>
  </si>
  <si>
    <t>998781102</t>
  </si>
  <si>
    <t>Přesun hmot pro obklady keramické stanovený z hmotnosti přesunovaného materiálu vodorovná dopravní vzdálenost do 50 m v objektech výšky přes 6 do 12 m</t>
  </si>
  <si>
    <t>581180873</t>
  </si>
  <si>
    <t>784</t>
  </si>
  <si>
    <t>Dokončovací práce - malby a tapety</t>
  </si>
  <si>
    <t>379</t>
  </si>
  <si>
    <t>784181101</t>
  </si>
  <si>
    <t>Penetrace podkladu jednonásobná základní akrylátová v místnostech výšky do 3,80 m</t>
  </si>
  <si>
    <t>2127741001</t>
  </si>
  <si>
    <t>"SDK" 20</t>
  </si>
  <si>
    <t>"omítky vnitřní stěny"672,295</t>
  </si>
  <si>
    <t>"stropy" 100</t>
  </si>
  <si>
    <t>380</t>
  </si>
  <si>
    <t>784221101</t>
  </si>
  <si>
    <t>Malby z malířských směsí otěruvzdorných za sucha dvojnásobné, bílé za sucha otěruvzdorné dobře v místnostech výšky do 3,80 m</t>
  </si>
  <si>
    <t>665083386</t>
  </si>
  <si>
    <t>381</t>
  </si>
  <si>
    <t>784221141</t>
  </si>
  <si>
    <t>Malby z malířských směsí otěruvzdorných za sucha Příplatek k cenám dvojnásobných maleb za provádění barevné malby tónované tónovacími přípravky</t>
  </si>
  <si>
    <t>-744508514</t>
  </si>
  <si>
    <t>786</t>
  </si>
  <si>
    <t>Dokončovací práce - čalounické úpravy</t>
  </si>
  <si>
    <t>382</t>
  </si>
  <si>
    <t>786626121</t>
  </si>
  <si>
    <t>Montáž zastiňujících žaluzií lamelových vnitřních nebo do oken dvojitých kovových</t>
  </si>
  <si>
    <t>-371037104</t>
  </si>
  <si>
    <t>117+132,032</t>
  </si>
  <si>
    <t>383</t>
  </si>
  <si>
    <t>55346200</t>
  </si>
  <si>
    <t>žaluzie horizontální interiérové</t>
  </si>
  <si>
    <t>2095997153</t>
  </si>
  <si>
    <t>384</t>
  </si>
  <si>
    <t>998786102</t>
  </si>
  <si>
    <t>Přesun hmot pro čalounické úpravy stanovený z hmotnosti přesunovaného materiálu vodorovná dopravní vzdálenost do 50 m v objektech výšky (hloubky) přes 6 do 12 m</t>
  </si>
  <si>
    <t>-1371973327</t>
  </si>
  <si>
    <t>787</t>
  </si>
  <si>
    <t>Dokončovací práce - zasklívání</t>
  </si>
  <si>
    <t>385</t>
  </si>
  <si>
    <t>787100802</t>
  </si>
  <si>
    <t>Vysklívání stěn a příček, balkónového zábradlí, výtahových šachet skla plochého, plochy přes 1 do 3 m2</t>
  </si>
  <si>
    <t>1876388893</t>
  </si>
  <si>
    <t>111,6+136,5+9,5+19,125</t>
  </si>
  <si>
    <t>Práce a dodávky M</t>
  </si>
  <si>
    <t>21-M</t>
  </si>
  <si>
    <t>Elektromontáže</t>
  </si>
  <si>
    <t>386</t>
  </si>
  <si>
    <t>210220R01-D</t>
  </si>
  <si>
    <t>Demontáž uzemňovacího vedení s upevněním, propojením a připojením pomocí svorek na povrchu vodičů FeZn páskou průřezu do 120 mm2</t>
  </si>
  <si>
    <t>475897772</t>
  </si>
  <si>
    <t>" Demontáž uzemňovacího vedení s upevněním, - demontáž stávajícího zemnícího pásku" 106</t>
  </si>
  <si>
    <t>387</t>
  </si>
  <si>
    <t>210220002</t>
  </si>
  <si>
    <t>Montáž uzemňovacího vedení s upevněním, propojením a připojením pomocí svorek na povrchu vodičů FeZn drátem nebo lanem průměru do 10 mm</t>
  </si>
  <si>
    <t>-1962973142</t>
  </si>
  <si>
    <t>388</t>
  </si>
  <si>
    <t>35441073</t>
  </si>
  <si>
    <t>drát D 10mm FeZn</t>
  </si>
  <si>
    <t>1081395913</t>
  </si>
  <si>
    <t>106*0,4*1,15</t>
  </si>
  <si>
    <t>389</t>
  </si>
  <si>
    <t>210220101</t>
  </si>
  <si>
    <t>Montáž hromosvodného vedení svodových vodičů s podpěrami, průměru do 10 mm</t>
  </si>
  <si>
    <t>957651846</t>
  </si>
  <si>
    <t>390</t>
  </si>
  <si>
    <t>1655069316</t>
  </si>
  <si>
    <t>305*0,4*1,15</t>
  </si>
  <si>
    <t>391</t>
  </si>
  <si>
    <t>35441415</t>
  </si>
  <si>
    <t>podpěra vedení FeZn do zdiva 150 mm</t>
  </si>
  <si>
    <t>-244250848</t>
  </si>
  <si>
    <t>392</t>
  </si>
  <si>
    <t>210220231</t>
  </si>
  <si>
    <t>Montáž hromosvodného vedení jímacích tyčí délky do 3 m na stojan</t>
  </si>
  <si>
    <t>-1639920909</t>
  </si>
  <si>
    <t>393</t>
  </si>
  <si>
    <t>35441055</t>
  </si>
  <si>
    <t>tyč jímací s kovaným hrotem 1500 mm FeZn</t>
  </si>
  <si>
    <t>1176514322</t>
  </si>
  <si>
    <t>394</t>
  </si>
  <si>
    <t>210220301</t>
  </si>
  <si>
    <t>Montáž hromosvodného vedení svorek se 2 šrouby</t>
  </si>
  <si>
    <t>-1482351092</t>
  </si>
  <si>
    <t>395</t>
  </si>
  <si>
    <t>35442033</t>
  </si>
  <si>
    <t>svorka uzemnění nerez spojovací</t>
  </si>
  <si>
    <t>1490163063</t>
  </si>
  <si>
    <t>396</t>
  </si>
  <si>
    <t>210220302</t>
  </si>
  <si>
    <t>Montáž hromosvodného vedení svorek se 3 a vícešrouby</t>
  </si>
  <si>
    <t>-1082978236</t>
  </si>
  <si>
    <t>397</t>
  </si>
  <si>
    <t>35442041</t>
  </si>
  <si>
    <t>svorka uzemnění nerez k jímací tyči</t>
  </si>
  <si>
    <t>876570975</t>
  </si>
  <si>
    <t>398</t>
  </si>
  <si>
    <t>35442034</t>
  </si>
  <si>
    <t>svorka uzemnění nerez zkušební, 81 mm</t>
  </si>
  <si>
    <t>-299191727</t>
  </si>
  <si>
    <t>399</t>
  </si>
  <si>
    <t>35442043</t>
  </si>
  <si>
    <t>svorka uzemnění nerez na vodovodní potrubí a okapové roury</t>
  </si>
  <si>
    <t>1291136151</t>
  </si>
  <si>
    <t>400</t>
  </si>
  <si>
    <t>210220372</t>
  </si>
  <si>
    <t>Montáž hromosvodného vedení ochranných prvků a doplňků úhelníků nebo trubek s držáky do zdiva</t>
  </si>
  <si>
    <t>-1268030131</t>
  </si>
  <si>
    <t>401</t>
  </si>
  <si>
    <t>35441830</t>
  </si>
  <si>
    <t>úhelník ochranný na ochranu svodu - 1700 mm, FeZn</t>
  </si>
  <si>
    <t>2118135773</t>
  </si>
  <si>
    <t>402</t>
  </si>
  <si>
    <t>35441804</t>
  </si>
  <si>
    <t>trubka ochranná na ochranu svodu - 1700 mmm, nerez</t>
  </si>
  <si>
    <t>-1851594231</t>
  </si>
  <si>
    <t>403</t>
  </si>
  <si>
    <t>35441844</t>
  </si>
  <si>
    <t>držák ochranného úhelníku do dřeva boční se středovým vrutem - 180 mm, nerez</t>
  </si>
  <si>
    <t>1407917634</t>
  </si>
  <si>
    <t>404</t>
  </si>
  <si>
    <t>210220401</t>
  </si>
  <si>
    <t>Montáž hromosvodného vedení ochranných prvků a doplňků štítků k označení svodů</t>
  </si>
  <si>
    <t>971609317</t>
  </si>
  <si>
    <t>405</t>
  </si>
  <si>
    <t>73534510</t>
  </si>
  <si>
    <t>tabulka bezpečnostní s tiskem 2 barvy A4 210x297mm</t>
  </si>
  <si>
    <t>767006664</t>
  </si>
  <si>
    <t>406</t>
  </si>
  <si>
    <t>210220411</t>
  </si>
  <si>
    <t>Montáž hromosvodného vedení ochranných prvků a doplňků napínacích šroubů s okem s vypnutím svodového vodiče</t>
  </si>
  <si>
    <t>-257356102</t>
  </si>
  <si>
    <t>408</t>
  </si>
  <si>
    <t>741820001</t>
  </si>
  <si>
    <t>Měření zemních odporů zemniče</t>
  </si>
  <si>
    <t>2126849057</t>
  </si>
  <si>
    <t>409</t>
  </si>
  <si>
    <t>HZSR01</t>
  </si>
  <si>
    <t>Hodinové zúčtovací sazby profesí HSV zemní a pomocné práce kopáč</t>
  </si>
  <si>
    <t>512</t>
  </si>
  <si>
    <t>749659646</t>
  </si>
  <si>
    <t>02 - Ostatní a vedlejší náklady - regenerace pláště budovy</t>
  </si>
  <si>
    <t>p.č.st.5825/253,k.ú. Česká Lípa</t>
  </si>
  <si>
    <t>Město Česká Lípa,Náměstí T.G.Masaryka 1,Česká Lípa</t>
  </si>
  <si>
    <t>Projecticon s.r.o.,A.Kopeckého 151,Nový Hrádek</t>
  </si>
  <si>
    <t>VRN - Vedlejší rozpočtové náklady</t>
  </si>
  <si>
    <t xml:space="preserve">    VRN1 - Průzkumné, geodetické a projektové práce</t>
  </si>
  <si>
    <t xml:space="preserve">    VRN2 - Příprava staveniště</t>
  </si>
  <si>
    <t>VRN</t>
  </si>
  <si>
    <t>Vedlejší rozpočtové náklady</t>
  </si>
  <si>
    <t>VRN1</t>
  </si>
  <si>
    <t>Průzkumné, geodetické a projektové práce</t>
  </si>
  <si>
    <t>R-01</t>
  </si>
  <si>
    <t>Dokumentace skutečného provedení stavby - dle SoD čl. II odst. 2.5.1.</t>
  </si>
  <si>
    <t>1024</t>
  </si>
  <si>
    <t>-303640714</t>
  </si>
  <si>
    <t>R-02</t>
  </si>
  <si>
    <t>Zařízení staveniště - vybudování, provoz, odstranění - dle SoD čl. II odst. 2.5.2.</t>
  </si>
  <si>
    <t>1719638230</t>
  </si>
  <si>
    <t>R-03</t>
  </si>
  <si>
    <t>Revize a zkoušky - dle SoD čl. II odst. 2.5.3.</t>
  </si>
  <si>
    <t>34197492</t>
  </si>
  <si>
    <t>R-04</t>
  </si>
  <si>
    <t>Kompletační činnost - dle SoD čl. II odst. 2.5.4.</t>
  </si>
  <si>
    <t>-1002437121</t>
  </si>
  <si>
    <t>R-05</t>
  </si>
  <si>
    <t>Koordinační činnost - dle SoD čl. II odst. 2.5.5.</t>
  </si>
  <si>
    <t>-790318584</t>
  </si>
  <si>
    <t>R-06</t>
  </si>
  <si>
    <t>Pojištění stavby - dle SoD čl. II odst. 2.5.6.</t>
  </si>
  <si>
    <t>-1609651524</t>
  </si>
  <si>
    <t>R-07</t>
  </si>
  <si>
    <t>Provozní a územní vlivy - dle SoD čl. II odst. 2.5.7.</t>
  </si>
  <si>
    <t>157105251</t>
  </si>
  <si>
    <t>R-08</t>
  </si>
  <si>
    <t>Fotodokumentace provádění díla - dle SoD čl. II odst. 2.5.8.</t>
  </si>
  <si>
    <t>113077600</t>
  </si>
  <si>
    <t>R-09</t>
  </si>
  <si>
    <t>Dílenská dokumentace - dle SoD čl. II odst. 2.5.9.</t>
  </si>
  <si>
    <t>2005273794</t>
  </si>
  <si>
    <t>VRN2</t>
  </si>
  <si>
    <t>Příprava staveniště</t>
  </si>
  <si>
    <t>R-10</t>
  </si>
  <si>
    <t>Stěhovací práce spojené se stavební činností (odstavování, přistavování, přemísťování nábytku, apod...)</t>
  </si>
  <si>
    <t>-1054934610</t>
  </si>
  <si>
    <t>03 - Vzduchotechnika</t>
  </si>
  <si>
    <t xml:space="preserve">    D1 - Zařízení č. 1 - Větrání učeben</t>
  </si>
  <si>
    <t xml:space="preserve">    D2 - Zařízení č. 2 - Větrání kuchyně</t>
  </si>
  <si>
    <t>9 R-01</t>
  </si>
  <si>
    <t>Provedení nových otvorů pro nasávací a výdechové prvky VZT , otvor 2x průměr 320 mm</t>
  </si>
  <si>
    <t>-1555649154</t>
  </si>
  <si>
    <t>9 R-05</t>
  </si>
  <si>
    <t>Provedení nových otvorů pro nasávací a výdechové prvky VZT , otvor 1x průměr 200 mm</t>
  </si>
  <si>
    <t>1660841809</t>
  </si>
  <si>
    <t>9 R-07</t>
  </si>
  <si>
    <t>Provedení nových otvorů ve stěně pro vedení VZT , otvor průměr 350 mm,vč.dodávka a osazení ocelových nosníků 2x IPE120</t>
  </si>
  <si>
    <t>513512515</t>
  </si>
  <si>
    <t>9 R-02</t>
  </si>
  <si>
    <t>Provedení nových otvorů pro vedení VZT , otvor 550x350 mm, vč.dodávky a osazení ocelových překladů IPE 120</t>
  </si>
  <si>
    <t>-1668769456</t>
  </si>
  <si>
    <t>9 R-03</t>
  </si>
  <si>
    <t>Provedení nových otvorů pro vedení VZT , otvor1200x350 mm, vč.dodávky a osazení ocelových překladů IPE 120</t>
  </si>
  <si>
    <t>-1107516854</t>
  </si>
  <si>
    <t>9 R-04</t>
  </si>
  <si>
    <t>Provedení nových otvorů pro vedení VZT , otvor1350x350 mm, vč.dodávky a osazení ocelových překladů IPE 120</t>
  </si>
  <si>
    <t>-1385013281</t>
  </si>
  <si>
    <t>9 R-06</t>
  </si>
  <si>
    <t>Provedení nových otvorů pro vedení VZT , otvor 750x350 mm, vč.dodávky a osazení ocelových překladů IPE 120</t>
  </si>
  <si>
    <t>-1216549367</t>
  </si>
  <si>
    <t>972054R02</t>
  </si>
  <si>
    <t>Vybourání otvorů v ŽB stropech nebo klenbách pl do 0,25 m2 tl do 150 mm - prostup stropem 500x500 mm</t>
  </si>
  <si>
    <t>-543115669</t>
  </si>
  <si>
    <t>972054R01</t>
  </si>
  <si>
    <t>Vybourání otvorů v ŽB stropech nebo klenbách pl do 0,5 m2 tl do 150 mm - prostup stropem 700x500 mm</t>
  </si>
  <si>
    <t>1775067004</t>
  </si>
  <si>
    <t>978000R03</t>
  </si>
  <si>
    <t xml:space="preserve">D+M ocelové konstrukce vyztužení stropu pro statické zajištění otvorů pro vedení VZT - 1.NP, vč. nátěrů a kotvení </t>
  </si>
  <si>
    <t>1145675151</t>
  </si>
  <si>
    <t xml:space="preserve"> 2x sloupek  jakl 90/90/5 mm  dl. 2420 mm a příruba 300/300/5 mm, kotveno do podlahy na závitové tyče</t>
  </si>
  <si>
    <t xml:space="preserve">IPE 180  - 1x dl.2150 mm - uloženo do kapes ve zdivu - svařeno </t>
  </si>
  <si>
    <t xml:space="preserve">IPE 180 - 3x dl. 2000 mm  - svařeno s nosníky </t>
  </si>
  <si>
    <t xml:space="preserve">IPE 180 - 2x dl.1600 mm - uloženo do kapes ve zdivu - svařeno </t>
  </si>
  <si>
    <t xml:space="preserve">IPE120  -  2x dl.660 mm  - svařeno s nosníky </t>
  </si>
  <si>
    <t>978000R04</t>
  </si>
  <si>
    <t xml:space="preserve">D+M ocelové konstrukce vyztužení stropu pro statické zajištění otvorů pro vedení VZT - 2.NP, vč. nátěrů a kotvení </t>
  </si>
  <si>
    <t>-983961455</t>
  </si>
  <si>
    <t xml:space="preserve"> 2x sloupek  jakl 90/90/5  mm dl. 2420 mm  a příruba 300/300/5 mm kotveno do podlahy na závitové tyče</t>
  </si>
  <si>
    <t xml:space="preserve">IPE 180  - 1x dl.1500 mm - uloženo na sloupcích - svařeno </t>
  </si>
  <si>
    <t>IPE 180 - 2x dl. 1550 mm  - uloženo do kapes ve zdivu - svařeno</t>
  </si>
  <si>
    <t xml:space="preserve">IPE 180 - 1x dl.630 mm -  svařeno s nosníky </t>
  </si>
  <si>
    <t xml:space="preserve">IPE120  -  1x dl.630 mm  - svařeno s nosníky </t>
  </si>
  <si>
    <t>978000R05</t>
  </si>
  <si>
    <t xml:space="preserve">Stavební přípomoce pro osazení nosníků </t>
  </si>
  <si>
    <t>-908361553</t>
  </si>
  <si>
    <t xml:space="preserve">" vysekání kapes, zazdívka záhlaví nosníků,odbourání podlahy pro osazení příruby sloupu, zajištění úpravy povrchu, apod"                     1 </t>
  </si>
  <si>
    <t>D1</t>
  </si>
  <si>
    <t>Zařízení č. 1 - Větrání učeben</t>
  </si>
  <si>
    <t>R01</t>
  </si>
  <si>
    <t>Interiérová větrací jednotka, Složení: EC ventilátory, protiproudý výměník tepla, výsuvný filtr přiváděného vzduchu, by-pass přiváděného vzduchu, samotahové uzavírací klapky, kulisové tlumiče hluku, - bezotkovová vana kondenzátu je vyhřívána elektrickým č</t>
  </si>
  <si>
    <t>-544407594</t>
  </si>
  <si>
    <t>Složení: EC ventilátory, protiproudý výměník tepla, výsuvný filtr přiváděného vzduchu, by-pass přiváděného vzduchu, samotahové uzavírací klapky</t>
  </si>
  <si>
    <t>kulisové tlumiče hluku</t>
  </si>
  <si>
    <t xml:space="preserve">- bezotkovová vana kondenzátu je vyhřívána elektrickým článkem 200W s automatickým spínáním </t>
  </si>
  <si>
    <t>objemový průtok: 680m3/h</t>
  </si>
  <si>
    <t>dopravní tlak: 170Pa</t>
  </si>
  <si>
    <t>akustický tlak: LpA=42dB</t>
  </si>
  <si>
    <t>účinnost rekuperace: 80-85%</t>
  </si>
  <si>
    <t>třída filtrace: M5/M5</t>
  </si>
  <si>
    <t>příkon/napájení: 400W / 230V</t>
  </si>
  <si>
    <t>751 R01</t>
  </si>
  <si>
    <t xml:space="preserve">Montáž interiérové větrací jednotky </t>
  </si>
  <si>
    <t>1911557997</t>
  </si>
  <si>
    <t>R02</t>
  </si>
  <si>
    <t>Obklad jednotky - provedení obkladu jednotky se určí při realizaci architektem , - lamino tloušťky 18mm</t>
  </si>
  <si>
    <t>soub.</t>
  </si>
  <si>
    <t>1737508422</t>
  </si>
  <si>
    <t>751 R02</t>
  </si>
  <si>
    <t xml:space="preserve">Montáž obkladu jednotky </t>
  </si>
  <si>
    <t>-385909889</t>
  </si>
  <si>
    <t>R03</t>
  </si>
  <si>
    <t>MaR, - Kompletní dodávka  kabeláže, trasování, zaregulování, zaškolení obsluhy</t>
  </si>
  <si>
    <t>1772435092</t>
  </si>
  <si>
    <t>751 R03</t>
  </si>
  <si>
    <t>Montáž MaR</t>
  </si>
  <si>
    <t>-2059464899</t>
  </si>
  <si>
    <t>R04</t>
  </si>
  <si>
    <t>Ovladač  dotykový  v barevném provedení - je určený pro nastavení zákl. větracích režimů a zobrazování  stavu větrací jednotky vč. indikace povrchových  stavů</t>
  </si>
  <si>
    <t>-1911355729</t>
  </si>
  <si>
    <t>751 R04</t>
  </si>
  <si>
    <t xml:space="preserve">Montáž ovladače dotykového </t>
  </si>
  <si>
    <t>-654054462</t>
  </si>
  <si>
    <t>R05</t>
  </si>
  <si>
    <t>Čidlo pro automatické spínání, - čidlo CO2 prostorové (0-10V)</t>
  </si>
  <si>
    <t>2121850193</t>
  </si>
  <si>
    <t>751 R05</t>
  </si>
  <si>
    <t xml:space="preserve">Montáž čidla pro automatické spínání </t>
  </si>
  <si>
    <t>-1721325670</t>
  </si>
  <si>
    <t>R06</t>
  </si>
  <si>
    <t>Zákryt potrubního připojení, - stabilní stojící prvek pro zakrytí rozvodů na fasádu v délce 500mm, provedení: pozink. pro lamino obklad</t>
  </si>
  <si>
    <t>759322019</t>
  </si>
  <si>
    <t>751 R06</t>
  </si>
  <si>
    <t xml:space="preserve">Montáž zákrytu potrubního připojení </t>
  </si>
  <si>
    <t>495499245</t>
  </si>
  <si>
    <t>R07</t>
  </si>
  <si>
    <t>Obklad zákrytu - provedení obkladu zákrytu se určí při realizaci architektem  , - lamino tloušťky 18mm</t>
  </si>
  <si>
    <t>-780848939</t>
  </si>
  <si>
    <t>751 R07</t>
  </si>
  <si>
    <t xml:space="preserve">Montáž obkladu zákrytu potrubního připojení </t>
  </si>
  <si>
    <t>911074400</t>
  </si>
  <si>
    <t>R08</t>
  </si>
  <si>
    <t>Fasádní kombinované vyústky, - ve vertikálním provedení, mřížka obsahuje dva potrubní průchody, Rozměr (VxŠxH): 830x375x185 mm</t>
  </si>
  <si>
    <t>-413045541</t>
  </si>
  <si>
    <t>751 R08</t>
  </si>
  <si>
    <t>Montáž fasádní kombinované vyústky</t>
  </si>
  <si>
    <t>-1936761453</t>
  </si>
  <si>
    <t>R09</t>
  </si>
  <si>
    <t>Textilní vyústka, - tvaru půlkruhového, jeden konec zaslepený, druhý konec zip, nástavec čtyřhranný, Průtok: 680 m3/h, Použitelný přetlak: 100Pa, Přívodní teplota: 15-32°C, Délka vyústky: 11000mm, Průměr vyústky: 315mm</t>
  </si>
  <si>
    <t>1240522486</t>
  </si>
  <si>
    <t>751 R09</t>
  </si>
  <si>
    <t>Montáž textilní vyústky</t>
  </si>
  <si>
    <t>-2024638892</t>
  </si>
  <si>
    <t>Rl10</t>
  </si>
  <si>
    <t>Tepelně a hlukově izolační hadice, Průměr: 280 mm</t>
  </si>
  <si>
    <t>bm</t>
  </si>
  <si>
    <t>-1144294413</t>
  </si>
  <si>
    <t>751 R10</t>
  </si>
  <si>
    <t xml:space="preserve">Montáž tepelně a hlukově izolační hadice </t>
  </si>
  <si>
    <t>-1606073430</t>
  </si>
  <si>
    <t>R11</t>
  </si>
  <si>
    <t>Potrubí kruhové, pozinkované + 30% tvarovek, Průměr: 280 mm</t>
  </si>
  <si>
    <t>179505983</t>
  </si>
  <si>
    <t>751 R11</t>
  </si>
  <si>
    <t xml:space="preserve">Montáž potrubí kruhové pozinkované </t>
  </si>
  <si>
    <t>1547646198</t>
  </si>
  <si>
    <t>R12</t>
  </si>
  <si>
    <t>Potrubí 4-hranné, pozinkované + 30% tvarovek., Do obvodu 1500 mm</t>
  </si>
  <si>
    <t>1266536946</t>
  </si>
  <si>
    <t>751 R12</t>
  </si>
  <si>
    <t xml:space="preserve">Montáž potrubí čtyřhranné pozinkované </t>
  </si>
  <si>
    <t>147270298</t>
  </si>
  <si>
    <t>R13</t>
  </si>
  <si>
    <t>Tepelná a hluková izolace, - minerální vata s AL folií, - montáž na VZT 4-hranné potrubí, Tloušťka izolace: 40mm</t>
  </si>
  <si>
    <t>-327896609</t>
  </si>
  <si>
    <t>751 R13</t>
  </si>
  <si>
    <t>Montáž tepelné a hlukové izolace - minerální vata s Al folií</t>
  </si>
  <si>
    <t>1110247667</t>
  </si>
  <si>
    <t>R14</t>
  </si>
  <si>
    <t>Tepelná a hluková izolace, - minerální vata, - zateplení zákrytu potrubního připojení</t>
  </si>
  <si>
    <t>336439748</t>
  </si>
  <si>
    <t>751 R14</t>
  </si>
  <si>
    <t xml:space="preserve">Montáž tepelné a hlukové izolace - minerální vata </t>
  </si>
  <si>
    <t>-948068896</t>
  </si>
  <si>
    <t>R15</t>
  </si>
  <si>
    <t>Dodávka - závěsový, montážní, spojovací a těsnící materiál.  Plechové potrubí bude uloženo na závěsy, hadice budou na potrubí připevněny plastovou šedou samolepící spojovací páskou, izolace budou kryty stříbrnou AL samolepící páskou.</t>
  </si>
  <si>
    <t>30734313</t>
  </si>
  <si>
    <t xml:space="preserve">- Plechové potrubí bude uloženo na závěsy, hadice budou na potrubí připevněny plastovou šedou samolepící spojovací páskou, izolace budou </t>
  </si>
  <si>
    <t xml:space="preserve">stříbrnou AL samolepící páskou. Potrubí bude spojováno samořeznými šrouby. Použité hmoždinky budou natloukací do betonu. Nosný systém bude </t>
  </si>
  <si>
    <t>na hmoždinky vynesen pomocí závitových tyčí.</t>
  </si>
  <si>
    <t>D2</t>
  </si>
  <si>
    <t>Zařízení č. 2 - Větrání kuchyně</t>
  </si>
  <si>
    <t>R16</t>
  </si>
  <si>
    <t>Nástřešní ležatá přívodně odvodní jednotka, rozměry(ŠxHxV): 2560x1605x1670mm, váha: 694kg , objemový průtok P/O: 3800/4700m3/h, dopravní tlak P/O: 500/500Pa, Přívod:, - nasávací hrdlo s uzavírací klapkou na servopohon, - filtr třídy G4, - by-passová klapk</t>
  </si>
  <si>
    <t>-2016763300</t>
  </si>
  <si>
    <t>751 R16</t>
  </si>
  <si>
    <t xml:space="preserve">Montáž nástřešní ležaté přívodně odvodní jednotky </t>
  </si>
  <si>
    <t>-1230373966</t>
  </si>
  <si>
    <t>R17</t>
  </si>
  <si>
    <t>MaR - regulační prvky                                                        , - servopohon s napájením 24V (by-passová klapka)                          1ks, - servopohon s napájením 24V a pružinou (uzavírací klapka e1)         1ks, - servopohon s napájen</t>
  </si>
  <si>
    <t>321966131</t>
  </si>
  <si>
    <t>751 R17</t>
  </si>
  <si>
    <t xml:space="preserve">Montáž MaR - regulační prvky </t>
  </si>
  <si>
    <t>532946264</t>
  </si>
  <si>
    <t>R18</t>
  </si>
  <si>
    <t>MaR - kabeláže a trasování systému zařízení, - elektrické propojení jednotlivých prvků systému, - kabely k externím signálům a k ovladači, jejich zapojení v jednotce na příslušné svorky</t>
  </si>
  <si>
    <t>-434872584</t>
  </si>
  <si>
    <t>751 R18</t>
  </si>
  <si>
    <t xml:space="preserve">Montáž MaR - kabeláže a trasování systému zařízení </t>
  </si>
  <si>
    <t>1842713690</t>
  </si>
  <si>
    <t>R19</t>
  </si>
  <si>
    <t>Kombinovaná digestoř s přívodem a odvodem vzduchu, příslušenství:, - tukové filtry, - 2ks zářivkové osvětlení (příkon 112W, 230V), - 2x připojovací hrdlo 250x250 z boku pro přívod, 2x připojovací hrdlo 250x250 z boku pro odvod, hmotnost: 174kg, rozměry (V</t>
  </si>
  <si>
    <t>1038482961</t>
  </si>
  <si>
    <t>751 R19</t>
  </si>
  <si>
    <t xml:space="preserve">Montáž kombinované digestoře s přívodem a odvodem vzduchu </t>
  </si>
  <si>
    <t>1573560989</t>
  </si>
  <si>
    <t>R20</t>
  </si>
  <si>
    <t>Odsavač par v nástěnném provedení, - nerezový kryt s filtrem tuků, osvětlením, - připojení z boku 315x200mm, Odsávání: 900m3/h, Rozměr (ŠxHxV): 1200x800x400mm</t>
  </si>
  <si>
    <t>1852674488</t>
  </si>
  <si>
    <t>751 R20</t>
  </si>
  <si>
    <t xml:space="preserve">Montáž odsávače par v nástěnném provedení </t>
  </si>
  <si>
    <t>-166411026</t>
  </si>
  <si>
    <t>R21</t>
  </si>
  <si>
    <t>Regulační klapka, - do hranatého potrubí s ručním kovovým ovládáním, Rozměr 315x200 mm</t>
  </si>
  <si>
    <t>1990665781</t>
  </si>
  <si>
    <t>751 R21</t>
  </si>
  <si>
    <t xml:space="preserve">Montáž regulační klapky </t>
  </si>
  <si>
    <t>2063362457</t>
  </si>
  <si>
    <t>R22</t>
  </si>
  <si>
    <t>Regulační klapka, - do hranatého potrubí s ručním kovovým ovládáním, Rozměr 250x250 mm</t>
  </si>
  <si>
    <t>1256209922</t>
  </si>
  <si>
    <t>751 R22</t>
  </si>
  <si>
    <t>1746731254</t>
  </si>
  <si>
    <t>R23</t>
  </si>
  <si>
    <t>Potrubí 4-hranné, pozinkované + 30% tvarovek., Do obvodu 2630 mm</t>
  </si>
  <si>
    <t>-1960036817</t>
  </si>
  <si>
    <t>751 R23</t>
  </si>
  <si>
    <t xml:space="preserve">Montáž portubí 4-hranné , pozinkované </t>
  </si>
  <si>
    <t>1071362171</t>
  </si>
  <si>
    <t>R24</t>
  </si>
  <si>
    <t>Tlumič hluku s děrovaným plechem, - šířka vložky 120 mm, - délka tlumiče hluku 2000 mm, Rozměr tlumiče: 500x500 mm</t>
  </si>
  <si>
    <t>-2092833156</t>
  </si>
  <si>
    <t>751 R24</t>
  </si>
  <si>
    <t xml:space="preserve">Montáž tlumiče hluku s děrovaným plechem </t>
  </si>
  <si>
    <t>768953442</t>
  </si>
  <si>
    <t>R25</t>
  </si>
  <si>
    <t>Tepelná izolace s oplechováním , - potrubí vedeno ve venkovním prostředí, - minerální vata s oplechováním, - minimální tloušťka plechu 1,2 mm, - oplechování s poměrem stran větším než 1/4 bude vyztuženo tak, aby nedošlo k prověšení oplechování a k vibrací</t>
  </si>
  <si>
    <t>-1922360960</t>
  </si>
  <si>
    <t>751 R25</t>
  </si>
  <si>
    <t xml:space="preserve">Montáž tepelné izolace s oplechováním </t>
  </si>
  <si>
    <t>1864634586</t>
  </si>
  <si>
    <t>R-26</t>
  </si>
  <si>
    <t>1087843575</t>
  </si>
  <si>
    <t>735191R03</t>
  </si>
  <si>
    <t>Přeložka stávajících rozvodů topení - při osazování VZT jednotek dochází ke kolizi se stávajícím vedením topení v délce 15 m</t>
  </si>
  <si>
    <t>-2040826868</t>
  </si>
  <si>
    <t>" výpis poznámek P34 - předpoklad ocelové potrubí  22x1,5iz, vč. izolace, tvarovek ,ventilů,  šroubení, hlavic ,demontáž a montáž, atd."  1</t>
  </si>
  <si>
    <t>-765819466</t>
  </si>
  <si>
    <t>751  R27</t>
  </si>
  <si>
    <t xml:space="preserve">Kabel silový izolace PVC, CYKY-J 3x2,5 - pro jištění VZT jednotky </t>
  </si>
  <si>
    <t>1468532388</t>
  </si>
  <si>
    <t>751 R28</t>
  </si>
  <si>
    <t xml:space="preserve">Kabel silový izolace PVC, CYKY-J 5x2,5, pro napojení VZT jednotky </t>
  </si>
  <si>
    <t>2147014932</t>
  </si>
  <si>
    <t>751 R29</t>
  </si>
  <si>
    <t>Kabel silový izolace PVC, CYKY-J 3x2,5, pro napojení lokálních VZT jednotek v hernách</t>
  </si>
  <si>
    <t>-1242914540</t>
  </si>
  <si>
    <t>751 R30</t>
  </si>
  <si>
    <t>Stavební přípomoce pro VZT</t>
  </si>
  <si>
    <t>-348673242</t>
  </si>
  <si>
    <t>767161R08</t>
  </si>
  <si>
    <t>ZA12 D+M ocelové konstrukce pro VZT jednotku na střeše objektu , svařený ocelový rám z profilů UPE 100 , rozměr 1545x2500 mm</t>
  </si>
  <si>
    <t>-1165253639</t>
  </si>
  <si>
    <t>" na rám přivařeny 7x stojky z jackelu 50/50/30 v. 400 mm, zakončeny přírubou 300/300/3 mm"</t>
  </si>
  <si>
    <t xml:space="preserve">" konstrukce osazena na střešním plášti na betonové dlaždici 400/400/40 mm  a na ochraném přízezu  střešní krytiny " </t>
  </si>
  <si>
    <t>-2040779265</t>
  </si>
  <si>
    <t xml:space="preserve">04 - Ostatní a vedlejší náklady - vzduchotechnika </t>
  </si>
  <si>
    <t>-925518935</t>
  </si>
  <si>
    <t>Zařízení staveniště - doprava - dle SoD čl. II odst. 2.5.2.</t>
  </si>
  <si>
    <t>1235077595</t>
  </si>
  <si>
    <t>-657911503</t>
  </si>
  <si>
    <t>Zaregulování a zprovoznění a zaškolení provozovatele</t>
  </si>
  <si>
    <t>1307586369</t>
  </si>
  <si>
    <t>Dílenská dokumentace - dle SoD čl. II odst. 2.5.9</t>
  </si>
  <si>
    <t>417661105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</si>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</sst>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A7DC68"/>
        <bgColor indexed="64"/>
      </patternFill>
    </fill>
    <fill>
      <patternFill patternType="solid">
        <fgColor rgb="FFC6A5F6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24" fillId="7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2020/17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Regenerace pláště budovy MŠ Východní - Česká Lípa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p.č. 5825/253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21. 9. 2020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40.0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Česká Lípa, nám. T.G. Masaryka 1, Česká Lípa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Projecticon s.r.o., A. Kopeckého 151, Nový Hrádek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ROUND(SUM(AG55:AG58),2)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ROUND(SUM(AS55:AS58),2)</f>
        <v>0</v>
      </c>
      <c r="AT54" s="108">
        <f>ROUND(SUM(AV54:AW54),2)</f>
        <v>0</v>
      </c>
      <c r="AU54" s="109">
        <f>ROUND(SUM(AU55:AU58),5)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ROUND(SUM(AZ55:AZ58),2)</f>
        <v>0</v>
      </c>
      <c r="BA54" s="108">
        <f>ROUND(SUM(BA55:BA58),2)</f>
        <v>0</v>
      </c>
      <c r="BB54" s="108">
        <f>ROUND(SUM(BB55:BB58),2)</f>
        <v>0</v>
      </c>
      <c r="BC54" s="108">
        <f>ROUND(SUM(BC55:BC58),2)</f>
        <v>0</v>
      </c>
      <c r="BD54" s="110">
        <f>ROUND(SUM(BD55:BD58),2)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Zateplení'!J30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Zateplení'!P113</f>
        <v>0</v>
      </c>
      <c r="AV55" s="122">
        <f>'01 - Zateplení'!J33</f>
        <v>0</v>
      </c>
      <c r="AW55" s="122">
        <f>'01 - Zateplení'!J34</f>
        <v>0</v>
      </c>
      <c r="AX55" s="122">
        <f>'01 - Zateplení'!J35</f>
        <v>0</v>
      </c>
      <c r="AY55" s="122">
        <f>'01 - Zateplení'!J36</f>
        <v>0</v>
      </c>
      <c r="AZ55" s="122">
        <f>'01 - Zateplení'!F33</f>
        <v>0</v>
      </c>
      <c r="BA55" s="122">
        <f>'01 - Zateplení'!F34</f>
        <v>0</v>
      </c>
      <c r="BB55" s="122">
        <f>'01 - Zateplení'!F35</f>
        <v>0</v>
      </c>
      <c r="BC55" s="122">
        <f>'01 - Zateplení'!F36</f>
        <v>0</v>
      </c>
      <c r="BD55" s="124">
        <f>'01 - Zateplení'!F37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Ostatní a vedlejší n...'!J30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Ostatní a vedlejší n...'!P82</f>
        <v>0</v>
      </c>
      <c r="AV56" s="122">
        <f>'02 - Ostatní a vedlejší n...'!J33</f>
        <v>0</v>
      </c>
      <c r="AW56" s="122">
        <f>'02 - Ostatní a vedlejší n...'!J34</f>
        <v>0</v>
      </c>
      <c r="AX56" s="122">
        <f>'02 - Ostatní a vedlejší n...'!J35</f>
        <v>0</v>
      </c>
      <c r="AY56" s="122">
        <f>'02 - Ostatní a vedlejší n...'!J36</f>
        <v>0</v>
      </c>
      <c r="AZ56" s="122">
        <f>'02 - Ostatní a vedlejší n...'!F33</f>
        <v>0</v>
      </c>
      <c r="BA56" s="122">
        <f>'02 - Ostatní a vedlejší n...'!F34</f>
        <v>0</v>
      </c>
      <c r="BB56" s="122">
        <f>'02 - Ostatní a vedlejší n...'!F35</f>
        <v>0</v>
      </c>
      <c r="BC56" s="122">
        <f>'02 - Ostatní a vedlejší n...'!F36</f>
        <v>0</v>
      </c>
      <c r="BD56" s="124">
        <f>'02 - Ostatní a vedlejší n...'!F37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16.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Vzduchotechnika'!J30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Vzduchotechnika'!P87</f>
        <v>0</v>
      </c>
      <c r="AV57" s="122">
        <f>'03 - Vzduchotechnika'!J33</f>
        <v>0</v>
      </c>
      <c r="AW57" s="122">
        <f>'03 - Vzduchotechnika'!J34</f>
        <v>0</v>
      </c>
      <c r="AX57" s="122">
        <f>'03 - Vzduchotechnika'!J35</f>
        <v>0</v>
      </c>
      <c r="AY57" s="122">
        <f>'03 - Vzduchotechnika'!J36</f>
        <v>0</v>
      </c>
      <c r="AZ57" s="122">
        <f>'03 - Vzduchotechnika'!F33</f>
        <v>0</v>
      </c>
      <c r="BA57" s="122">
        <f>'03 - Vzduchotechnika'!F34</f>
        <v>0</v>
      </c>
      <c r="BB57" s="122">
        <f>'03 - Vzduchotechnika'!F35</f>
        <v>0</v>
      </c>
      <c r="BC57" s="122">
        <f>'03 - Vzduchotechnika'!F36</f>
        <v>0</v>
      </c>
      <c r="BD57" s="124">
        <f>'03 - Vzduchotechnika'!F37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24.7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Ostatní a vedlejší n...'!J30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6">
        <v>0</v>
      </c>
      <c r="AT58" s="127">
        <f>ROUND(SUM(AV58:AW58),2)</f>
        <v>0</v>
      </c>
      <c r="AU58" s="128">
        <f>'04 - Ostatní a vedlejší n...'!P81</f>
        <v>0</v>
      </c>
      <c r="AV58" s="127">
        <f>'04 - Ostatní a vedlejší n...'!J33</f>
        <v>0</v>
      </c>
      <c r="AW58" s="127">
        <f>'04 - Ostatní a vedlejší n...'!J34</f>
        <v>0</v>
      </c>
      <c r="AX58" s="127">
        <f>'04 - Ostatní a vedlejší n...'!J35</f>
        <v>0</v>
      </c>
      <c r="AY58" s="127">
        <f>'04 - Ostatní a vedlejší n...'!J36</f>
        <v>0</v>
      </c>
      <c r="AZ58" s="127">
        <f>'04 - Ostatní a vedlejší n...'!F33</f>
        <v>0</v>
      </c>
      <c r="BA58" s="127">
        <f>'04 - Ostatní a vedlejší n...'!F34</f>
        <v>0</v>
      </c>
      <c r="BB58" s="127">
        <f>'04 - Ostatní a vedlejší n...'!F35</f>
        <v>0</v>
      </c>
      <c r="BC58" s="127">
        <f>'04 - Ostatní a vedlejší n...'!F36</f>
        <v>0</v>
      </c>
      <c r="BD58" s="129">
        <f>'04 - Ostatní a vedlejší n...'!F37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57" s="2" customFormat="1" ht="30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s="2" customFormat="1" ht="6.95" customHeight="1">
      <c r="A60" s="40"/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Zateplení'!C2" display="/"/>
    <hyperlink ref="A56" location="'02 - Ostatní a vedlejší n...'!C2" display="/"/>
    <hyperlink ref="A57" location="'03 - Vzduchotechnika'!C2" display="/"/>
    <hyperlink ref="A5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Regenerace pláště budovy MŠ Východní - Česká Lípa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21. 9. 2020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ROUND(J113,2)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ROUND((SUM(BE113:BE855)),2)</f>
        <v>0</v>
      </c>
      <c r="G33" s="40"/>
      <c r="H33" s="40"/>
      <c r="I33" s="150">
        <v>0.21</v>
      </c>
      <c r="J33" s="149">
        <f>ROUND(((SUM(BE113:BE855))*I33),2)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ROUND((SUM(BF113:BF855)),2)</f>
        <v>0</v>
      </c>
      <c r="G34" s="40"/>
      <c r="H34" s="40"/>
      <c r="I34" s="150">
        <v>0.15</v>
      </c>
      <c r="J34" s="149">
        <f>ROUND(((SUM(BF113:BF855))*I34),2)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ROUND((SUM(BG113:BG855)),2)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ROUND((SUM(BH113:BH855)),2)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ROUND((SUM(BI113:BI855)),2)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Regenerace pláště budovy MŠ Východní - Česká Lípa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Zateplení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5825/253</v>
      </c>
      <c r="G52" s="42"/>
      <c r="H52" s="42"/>
      <c r="I52" s="34" t="s">
        <v>23</v>
      </c>
      <c r="J52" s="74" t="str">
        <f>IF(J12="","",J12)</f>
        <v>21. 9. 2020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Česká Lípa, nám. T.G. Masaryka 1, Česká Lípa</v>
      </c>
      <c r="G54" s="42"/>
      <c r="H54" s="42"/>
      <c r="I54" s="34" t="s">
        <v>31</v>
      </c>
      <c r="J54" s="38" t="str">
        <f>E21</f>
        <v xml:space="preserve">Projecticon s.r.o., A. Kopeckého 151, 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J113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J114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100</v>
      </c>
      <c r="E61" s="176"/>
      <c r="F61" s="176"/>
      <c r="G61" s="176"/>
      <c r="H61" s="176"/>
      <c r="I61" s="176"/>
      <c r="J61" s="177">
        <f>J115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101</v>
      </c>
      <c r="E62" s="176"/>
      <c r="F62" s="176"/>
      <c r="G62" s="176"/>
      <c r="H62" s="176"/>
      <c r="I62" s="176"/>
      <c r="J62" s="177">
        <f>J138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102</v>
      </c>
      <c r="E63" s="176"/>
      <c r="F63" s="176"/>
      <c r="G63" s="176"/>
      <c r="H63" s="176"/>
      <c r="I63" s="176"/>
      <c r="J63" s="177">
        <f>J156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103</v>
      </c>
      <c r="E64" s="176"/>
      <c r="F64" s="176"/>
      <c r="G64" s="176"/>
      <c r="H64" s="176"/>
      <c r="I64" s="176"/>
      <c r="J64" s="177">
        <f>J180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104</v>
      </c>
      <c r="E65" s="176"/>
      <c r="F65" s="176"/>
      <c r="G65" s="176"/>
      <c r="H65" s="176"/>
      <c r="I65" s="176"/>
      <c r="J65" s="177">
        <f>J327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105</v>
      </c>
      <c r="E66" s="176"/>
      <c r="F66" s="176"/>
      <c r="G66" s="176"/>
      <c r="H66" s="176"/>
      <c r="I66" s="176"/>
      <c r="J66" s="177">
        <f>J417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106</v>
      </c>
      <c r="E67" s="176"/>
      <c r="F67" s="176"/>
      <c r="G67" s="176"/>
      <c r="H67" s="176"/>
      <c r="I67" s="176"/>
      <c r="J67" s="177">
        <f>J432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107</v>
      </c>
      <c r="E68" s="170"/>
      <c r="F68" s="170"/>
      <c r="G68" s="170"/>
      <c r="H68" s="170"/>
      <c r="I68" s="170"/>
      <c r="J68" s="171">
        <f>J434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108</v>
      </c>
      <c r="E69" s="176"/>
      <c r="F69" s="176"/>
      <c r="G69" s="176"/>
      <c r="H69" s="176"/>
      <c r="I69" s="176"/>
      <c r="J69" s="177">
        <f>J435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109</v>
      </c>
      <c r="E70" s="176"/>
      <c r="F70" s="176"/>
      <c r="G70" s="176"/>
      <c r="H70" s="176"/>
      <c r="I70" s="176"/>
      <c r="J70" s="177">
        <f>J442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110</v>
      </c>
      <c r="E71" s="176"/>
      <c r="F71" s="176"/>
      <c r="G71" s="176"/>
      <c r="H71" s="176"/>
      <c r="I71" s="176"/>
      <c r="J71" s="177">
        <f>J458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111</v>
      </c>
      <c r="E72" s="176"/>
      <c r="F72" s="176"/>
      <c r="G72" s="176"/>
      <c r="H72" s="176"/>
      <c r="I72" s="176"/>
      <c r="J72" s="177">
        <f>J485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112</v>
      </c>
      <c r="E73" s="176"/>
      <c r="F73" s="176"/>
      <c r="G73" s="176"/>
      <c r="H73" s="176"/>
      <c r="I73" s="176"/>
      <c r="J73" s="177">
        <f>J497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113</v>
      </c>
      <c r="E74" s="176"/>
      <c r="F74" s="176"/>
      <c r="G74" s="176"/>
      <c r="H74" s="176"/>
      <c r="I74" s="176"/>
      <c r="J74" s="177">
        <f>J524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114</v>
      </c>
      <c r="E75" s="176"/>
      <c r="F75" s="176"/>
      <c r="G75" s="176"/>
      <c r="H75" s="176"/>
      <c r="I75" s="176"/>
      <c r="J75" s="177">
        <f>J565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3"/>
      <c r="C76" s="174"/>
      <c r="D76" s="175" t="s">
        <v>115</v>
      </c>
      <c r="E76" s="176"/>
      <c r="F76" s="176"/>
      <c r="G76" s="176"/>
      <c r="H76" s="176"/>
      <c r="I76" s="176"/>
      <c r="J76" s="177">
        <f>J570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116</v>
      </c>
      <c r="E77" s="176"/>
      <c r="F77" s="176"/>
      <c r="G77" s="176"/>
      <c r="H77" s="176"/>
      <c r="I77" s="176"/>
      <c r="J77" s="177">
        <f>J581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117</v>
      </c>
      <c r="E78" s="176"/>
      <c r="F78" s="176"/>
      <c r="G78" s="176"/>
      <c r="H78" s="176"/>
      <c r="I78" s="176"/>
      <c r="J78" s="177">
        <f>J604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118</v>
      </c>
      <c r="E79" s="176"/>
      <c r="F79" s="176"/>
      <c r="G79" s="176"/>
      <c r="H79" s="176"/>
      <c r="I79" s="176"/>
      <c r="J79" s="177">
        <f>J622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119</v>
      </c>
      <c r="E80" s="176"/>
      <c r="F80" s="176"/>
      <c r="G80" s="176"/>
      <c r="H80" s="176"/>
      <c r="I80" s="176"/>
      <c r="J80" s="177">
        <f>J627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120</v>
      </c>
      <c r="E81" s="176"/>
      <c r="F81" s="176"/>
      <c r="G81" s="176"/>
      <c r="H81" s="176"/>
      <c r="I81" s="176"/>
      <c r="J81" s="177">
        <f>J636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73"/>
      <c r="C82" s="174"/>
      <c r="D82" s="175" t="s">
        <v>121</v>
      </c>
      <c r="E82" s="176"/>
      <c r="F82" s="176"/>
      <c r="G82" s="176"/>
      <c r="H82" s="176"/>
      <c r="I82" s="176"/>
      <c r="J82" s="177">
        <f>J647</f>
        <v>0</v>
      </c>
      <c r="K82" s="174"/>
      <c r="L82" s="178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73"/>
      <c r="C83" s="174"/>
      <c r="D83" s="175" t="s">
        <v>122</v>
      </c>
      <c r="E83" s="176"/>
      <c r="F83" s="176"/>
      <c r="G83" s="176"/>
      <c r="H83" s="176"/>
      <c r="I83" s="176"/>
      <c r="J83" s="177">
        <f>J666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123</v>
      </c>
      <c r="E84" s="176"/>
      <c r="F84" s="176"/>
      <c r="G84" s="176"/>
      <c r="H84" s="176"/>
      <c r="I84" s="176"/>
      <c r="J84" s="177">
        <f>J717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73"/>
      <c r="C85" s="174"/>
      <c r="D85" s="175" t="s">
        <v>124</v>
      </c>
      <c r="E85" s="176"/>
      <c r="F85" s="176"/>
      <c r="G85" s="176"/>
      <c r="H85" s="176"/>
      <c r="I85" s="176"/>
      <c r="J85" s="177">
        <f>J751</f>
        <v>0</v>
      </c>
      <c r="K85" s="174"/>
      <c r="L85" s="178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73"/>
      <c r="C86" s="174"/>
      <c r="D86" s="175" t="s">
        <v>125</v>
      </c>
      <c r="E86" s="176"/>
      <c r="F86" s="176"/>
      <c r="G86" s="176"/>
      <c r="H86" s="176"/>
      <c r="I86" s="176"/>
      <c r="J86" s="177">
        <f>J771</f>
        <v>0</v>
      </c>
      <c r="K86" s="174"/>
      <c r="L86" s="178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73"/>
      <c r="C87" s="174"/>
      <c r="D87" s="175" t="s">
        <v>126</v>
      </c>
      <c r="E87" s="176"/>
      <c r="F87" s="176"/>
      <c r="G87" s="176"/>
      <c r="H87" s="176"/>
      <c r="I87" s="176"/>
      <c r="J87" s="177">
        <f>J776</f>
        <v>0</v>
      </c>
      <c r="K87" s="174"/>
      <c r="L87" s="178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73"/>
      <c r="C88" s="174"/>
      <c r="D88" s="175" t="s">
        <v>127</v>
      </c>
      <c r="E88" s="176"/>
      <c r="F88" s="176"/>
      <c r="G88" s="176"/>
      <c r="H88" s="176"/>
      <c r="I88" s="176"/>
      <c r="J88" s="177">
        <f>J792</f>
        <v>0</v>
      </c>
      <c r="K88" s="174"/>
      <c r="L88" s="17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73"/>
      <c r="C89" s="174"/>
      <c r="D89" s="175" t="s">
        <v>128</v>
      </c>
      <c r="E89" s="176"/>
      <c r="F89" s="176"/>
      <c r="G89" s="176"/>
      <c r="H89" s="176"/>
      <c r="I89" s="176"/>
      <c r="J89" s="177">
        <f>J812</f>
        <v>0</v>
      </c>
      <c r="K89" s="174"/>
      <c r="L89" s="178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73"/>
      <c r="C90" s="174"/>
      <c r="D90" s="175" t="s">
        <v>129</v>
      </c>
      <c r="E90" s="176"/>
      <c r="F90" s="176"/>
      <c r="G90" s="176"/>
      <c r="H90" s="176"/>
      <c r="I90" s="176"/>
      <c r="J90" s="177">
        <f>J820</f>
        <v>0</v>
      </c>
      <c r="K90" s="174"/>
      <c r="L90" s="178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10" customFormat="1" ht="19.9" customHeight="1">
      <c r="A91" s="10"/>
      <c r="B91" s="173"/>
      <c r="C91" s="174"/>
      <c r="D91" s="175" t="s">
        <v>130</v>
      </c>
      <c r="E91" s="176"/>
      <c r="F91" s="176"/>
      <c r="G91" s="176"/>
      <c r="H91" s="176"/>
      <c r="I91" s="176"/>
      <c r="J91" s="177">
        <f>J825</f>
        <v>0</v>
      </c>
      <c r="K91" s="174"/>
      <c r="L91" s="178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s="9" customFormat="1" ht="24.95" customHeight="1">
      <c r="A92" s="9"/>
      <c r="B92" s="167"/>
      <c r="C92" s="168"/>
      <c r="D92" s="169" t="s">
        <v>131</v>
      </c>
      <c r="E92" s="170"/>
      <c r="F92" s="170"/>
      <c r="G92" s="170"/>
      <c r="H92" s="170"/>
      <c r="I92" s="170"/>
      <c r="J92" s="171">
        <f>J828</f>
        <v>0</v>
      </c>
      <c r="K92" s="168"/>
      <c r="L92" s="172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</row>
    <row r="93" spans="1:31" s="10" customFormat="1" ht="19.9" customHeight="1">
      <c r="A93" s="10"/>
      <c r="B93" s="173"/>
      <c r="C93" s="174"/>
      <c r="D93" s="175" t="s">
        <v>132</v>
      </c>
      <c r="E93" s="176"/>
      <c r="F93" s="176"/>
      <c r="G93" s="176"/>
      <c r="H93" s="176"/>
      <c r="I93" s="176"/>
      <c r="J93" s="177">
        <f>J829</f>
        <v>0</v>
      </c>
      <c r="K93" s="174"/>
      <c r="L93" s="178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s="2" customFormat="1" ht="21.8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61"/>
      <c r="C95" s="62"/>
      <c r="D95" s="62"/>
      <c r="E95" s="62"/>
      <c r="F95" s="62"/>
      <c r="G95" s="62"/>
      <c r="H95" s="62"/>
      <c r="I95" s="62"/>
      <c r="J95" s="62"/>
      <c r="K95" s="6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9" spans="1:31" s="2" customFormat="1" ht="6.95" customHeight="1">
      <c r="A99" s="40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4.95" customHeight="1">
      <c r="A100" s="40"/>
      <c r="B100" s="41"/>
      <c r="C100" s="25" t="s">
        <v>133</v>
      </c>
      <c r="D100" s="42"/>
      <c r="E100" s="42"/>
      <c r="F100" s="42"/>
      <c r="G100" s="42"/>
      <c r="H100" s="42"/>
      <c r="I100" s="42"/>
      <c r="J100" s="42"/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6.95" customHeight="1">
      <c r="A101" s="40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2" customHeight="1">
      <c r="A102" s="40"/>
      <c r="B102" s="41"/>
      <c r="C102" s="34" t="s">
        <v>16</v>
      </c>
      <c r="D102" s="42"/>
      <c r="E102" s="42"/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6.5" customHeight="1">
      <c r="A103" s="40"/>
      <c r="B103" s="41"/>
      <c r="C103" s="42"/>
      <c r="D103" s="42"/>
      <c r="E103" s="162" t="str">
        <f>E7</f>
        <v>Regenerace pláště budovy MŠ Východní - Česká Lípa</v>
      </c>
      <c r="F103" s="34"/>
      <c r="G103" s="34"/>
      <c r="H103" s="34"/>
      <c r="I103" s="42"/>
      <c r="J103" s="42"/>
      <c r="K103" s="42"/>
      <c r="L103" s="13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2" customHeight="1">
      <c r="A104" s="40"/>
      <c r="B104" s="41"/>
      <c r="C104" s="34" t="s">
        <v>93</v>
      </c>
      <c r="D104" s="42"/>
      <c r="E104" s="42"/>
      <c r="F104" s="42"/>
      <c r="G104" s="42"/>
      <c r="H104" s="42"/>
      <c r="I104" s="42"/>
      <c r="J104" s="42"/>
      <c r="K104" s="42"/>
      <c r="L104" s="13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16.5" customHeight="1">
      <c r="A105" s="40"/>
      <c r="B105" s="41"/>
      <c r="C105" s="42"/>
      <c r="D105" s="42"/>
      <c r="E105" s="71" t="str">
        <f>E9</f>
        <v>01 - Zateplení</v>
      </c>
      <c r="F105" s="42"/>
      <c r="G105" s="42"/>
      <c r="H105" s="42"/>
      <c r="I105" s="42"/>
      <c r="J105" s="42"/>
      <c r="K105" s="42"/>
      <c r="L105" s="13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6.95" customHeight="1">
      <c r="A106" s="40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13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12" customHeight="1">
      <c r="A107" s="40"/>
      <c r="B107" s="41"/>
      <c r="C107" s="34" t="s">
        <v>21</v>
      </c>
      <c r="D107" s="42"/>
      <c r="E107" s="42"/>
      <c r="F107" s="29" t="str">
        <f>F12</f>
        <v>p.č. 5825/253</v>
      </c>
      <c r="G107" s="42"/>
      <c r="H107" s="42"/>
      <c r="I107" s="34" t="s">
        <v>23</v>
      </c>
      <c r="J107" s="74" t="str">
        <f>IF(J12="","",J12)</f>
        <v>21. 9. 2020</v>
      </c>
      <c r="K107" s="42"/>
      <c r="L107" s="13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6.95" customHeight="1">
      <c r="A108" s="40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13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40.05" customHeight="1">
      <c r="A109" s="40"/>
      <c r="B109" s="41"/>
      <c r="C109" s="34" t="s">
        <v>25</v>
      </c>
      <c r="D109" s="42"/>
      <c r="E109" s="42"/>
      <c r="F109" s="29" t="str">
        <f>E15</f>
        <v>Město Česká Lípa, nám. T.G. Masaryka 1, Česká Lípa</v>
      </c>
      <c r="G109" s="42"/>
      <c r="H109" s="42"/>
      <c r="I109" s="34" t="s">
        <v>31</v>
      </c>
      <c r="J109" s="38" t="str">
        <f>E21</f>
        <v xml:space="preserve">Projecticon s.r.o., A. Kopeckého 151, Nový Hrádek </v>
      </c>
      <c r="K109" s="42"/>
      <c r="L109" s="13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5.15" customHeight="1">
      <c r="A110" s="40"/>
      <c r="B110" s="41"/>
      <c r="C110" s="34" t="s">
        <v>29</v>
      </c>
      <c r="D110" s="42"/>
      <c r="E110" s="42"/>
      <c r="F110" s="29" t="str">
        <f>IF(E18="","",E18)</f>
        <v>Vyplň údaj</v>
      </c>
      <c r="G110" s="42"/>
      <c r="H110" s="42"/>
      <c r="I110" s="34" t="s">
        <v>34</v>
      </c>
      <c r="J110" s="38" t="str">
        <f>E24</f>
        <v xml:space="preserve"> </v>
      </c>
      <c r="K110" s="42"/>
      <c r="L110" s="13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0.3" customHeight="1">
      <c r="A111" s="40"/>
      <c r="B111" s="41"/>
      <c r="C111" s="42"/>
      <c r="D111" s="42"/>
      <c r="E111" s="42"/>
      <c r="F111" s="42"/>
      <c r="G111" s="42"/>
      <c r="H111" s="42"/>
      <c r="I111" s="42"/>
      <c r="J111" s="42"/>
      <c r="K111" s="42"/>
      <c r="L111" s="136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11" customFormat="1" ht="29.25" customHeight="1">
      <c r="A112" s="179"/>
      <c r="B112" s="180"/>
      <c r="C112" s="181" t="s">
        <v>134</v>
      </c>
      <c r="D112" s="182" t="s">
        <v>57</v>
      </c>
      <c r="E112" s="182" t="s">
        <v>53</v>
      </c>
      <c r="F112" s="182" t="s">
        <v>54</v>
      </c>
      <c r="G112" s="182" t="s">
        <v>135</v>
      </c>
      <c r="H112" s="182" t="s">
        <v>136</v>
      </c>
      <c r="I112" s="182" t="s">
        <v>137</v>
      </c>
      <c r="J112" s="182" t="s">
        <v>97</v>
      </c>
      <c r="K112" s="183" t="s">
        <v>138</v>
      </c>
      <c r="L112" s="184"/>
      <c r="M112" s="94" t="s">
        <v>19</v>
      </c>
      <c r="N112" s="95" t="s">
        <v>42</v>
      </c>
      <c r="O112" s="95" t="s">
        <v>139</v>
      </c>
      <c r="P112" s="95" t="s">
        <v>140</v>
      </c>
      <c r="Q112" s="95" t="s">
        <v>141</v>
      </c>
      <c r="R112" s="95" t="s">
        <v>142</v>
      </c>
      <c r="S112" s="95" t="s">
        <v>143</v>
      </c>
      <c r="T112" s="96" t="s">
        <v>144</v>
      </c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</row>
    <row r="113" spans="1:63" s="2" customFormat="1" ht="22.8" customHeight="1">
      <c r="A113" s="40"/>
      <c r="B113" s="41"/>
      <c r="C113" s="101" t="s">
        <v>145</v>
      </c>
      <c r="D113" s="42"/>
      <c r="E113" s="42"/>
      <c r="F113" s="42"/>
      <c r="G113" s="42"/>
      <c r="H113" s="42"/>
      <c r="I113" s="42"/>
      <c r="J113" s="185">
        <f>BK113</f>
        <v>0</v>
      </c>
      <c r="K113" s="42"/>
      <c r="L113" s="46"/>
      <c r="M113" s="97"/>
      <c r="N113" s="186"/>
      <c r="O113" s="98"/>
      <c r="P113" s="187">
        <f>P114+P434+P828</f>
        <v>0</v>
      </c>
      <c r="Q113" s="98"/>
      <c r="R113" s="187">
        <f>R114+R434+R828</f>
        <v>276.3016132900001</v>
      </c>
      <c r="S113" s="98"/>
      <c r="T113" s="188">
        <f>T114+T434+T828</f>
        <v>322.048467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71</v>
      </c>
      <c r="AU113" s="19" t="s">
        <v>98</v>
      </c>
      <c r="BK113" s="189">
        <f>BK114+BK434+BK828</f>
        <v>0</v>
      </c>
    </row>
    <row r="114" spans="1:63" s="12" customFormat="1" ht="25.9" customHeight="1">
      <c r="A114" s="12"/>
      <c r="B114" s="190"/>
      <c r="C114" s="191"/>
      <c r="D114" s="192" t="s">
        <v>71</v>
      </c>
      <c r="E114" s="193" t="s">
        <v>146</v>
      </c>
      <c r="F114" s="193" t="s">
        <v>147</v>
      </c>
      <c r="G114" s="191"/>
      <c r="H114" s="191"/>
      <c r="I114" s="194"/>
      <c r="J114" s="195">
        <f>BK114</f>
        <v>0</v>
      </c>
      <c r="K114" s="191"/>
      <c r="L114" s="196"/>
      <c r="M114" s="197"/>
      <c r="N114" s="198"/>
      <c r="O114" s="198"/>
      <c r="P114" s="199">
        <f>P115+P138+P156+P180+P327+P417+P432</f>
        <v>0</v>
      </c>
      <c r="Q114" s="198"/>
      <c r="R114" s="199">
        <f>R115+R138+R156+R180+R327+R417+R432</f>
        <v>198.86920309000004</v>
      </c>
      <c r="S114" s="198"/>
      <c r="T114" s="200">
        <f>T115+T138+T156+T180+T327+T417+T432</f>
        <v>221.235455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80</v>
      </c>
      <c r="AT114" s="202" t="s">
        <v>71</v>
      </c>
      <c r="AU114" s="202" t="s">
        <v>72</v>
      </c>
      <c r="AY114" s="201" t="s">
        <v>148</v>
      </c>
      <c r="BK114" s="203">
        <f>BK115+BK138+BK156+BK180+BK327+BK417+BK432</f>
        <v>0</v>
      </c>
    </row>
    <row r="115" spans="1:63" s="12" customFormat="1" ht="22.8" customHeight="1">
      <c r="A115" s="12"/>
      <c r="B115" s="190"/>
      <c r="C115" s="191"/>
      <c r="D115" s="192" t="s">
        <v>71</v>
      </c>
      <c r="E115" s="204" t="s">
        <v>80</v>
      </c>
      <c r="F115" s="204" t="s">
        <v>149</v>
      </c>
      <c r="G115" s="191"/>
      <c r="H115" s="191"/>
      <c r="I115" s="194"/>
      <c r="J115" s="205">
        <f>BK115</f>
        <v>0</v>
      </c>
      <c r="K115" s="191"/>
      <c r="L115" s="196"/>
      <c r="M115" s="197"/>
      <c r="N115" s="198"/>
      <c r="O115" s="198"/>
      <c r="P115" s="199">
        <f>SUM(P116:P137)</f>
        <v>0</v>
      </c>
      <c r="Q115" s="198"/>
      <c r="R115" s="199">
        <f>SUM(R116:R137)</f>
        <v>0.03885</v>
      </c>
      <c r="S115" s="198"/>
      <c r="T115" s="200">
        <f>SUM(T116:T137)</f>
        <v>165.72480000000002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80</v>
      </c>
      <c r="AT115" s="202" t="s">
        <v>71</v>
      </c>
      <c r="AU115" s="202" t="s">
        <v>80</v>
      </c>
      <c r="AY115" s="201" t="s">
        <v>148</v>
      </c>
      <c r="BK115" s="203">
        <f>SUM(BK116:BK137)</f>
        <v>0</v>
      </c>
    </row>
    <row r="116" spans="1:65" s="2" customFormat="1" ht="76.35" customHeight="1">
      <c r="A116" s="40"/>
      <c r="B116" s="41"/>
      <c r="C116" s="206" t="s">
        <v>80</v>
      </c>
      <c r="D116" s="206" t="s">
        <v>150</v>
      </c>
      <c r="E116" s="207" t="s">
        <v>151</v>
      </c>
      <c r="F116" s="208" t="s">
        <v>152</v>
      </c>
      <c r="G116" s="209" t="s">
        <v>153</v>
      </c>
      <c r="H116" s="210">
        <v>28.96</v>
      </c>
      <c r="I116" s="211"/>
      <c r="J116" s="212">
        <f>ROUND(I116*H116,2)</f>
        <v>0</v>
      </c>
      <c r="K116" s="208" t="s">
        <v>154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0.255</v>
      </c>
      <c r="T116" s="216">
        <f>S116*H116</f>
        <v>7.3848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155</v>
      </c>
      <c r="AT116" s="217" t="s">
        <v>150</v>
      </c>
      <c r="AU116" s="217" t="s">
        <v>82</v>
      </c>
      <c r="AY116" s="19" t="s">
        <v>148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155</v>
      </c>
      <c r="BM116" s="217" t="s">
        <v>156</v>
      </c>
    </row>
    <row r="117" spans="1:51" s="13" customFormat="1" ht="12">
      <c r="A117" s="13"/>
      <c r="B117" s="219"/>
      <c r="C117" s="220"/>
      <c r="D117" s="221" t="s">
        <v>157</v>
      </c>
      <c r="E117" s="222" t="s">
        <v>19</v>
      </c>
      <c r="F117" s="223" t="s">
        <v>158</v>
      </c>
      <c r="G117" s="220"/>
      <c r="H117" s="224">
        <v>28.96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157</v>
      </c>
      <c r="AU117" s="230" t="s">
        <v>82</v>
      </c>
      <c r="AV117" s="13" t="s">
        <v>82</v>
      </c>
      <c r="AW117" s="13" t="s">
        <v>33</v>
      </c>
      <c r="AX117" s="13" t="s">
        <v>80</v>
      </c>
      <c r="AY117" s="230" t="s">
        <v>148</v>
      </c>
    </row>
    <row r="118" spans="1:65" s="2" customFormat="1" ht="49.05" customHeight="1">
      <c r="A118" s="40"/>
      <c r="B118" s="41"/>
      <c r="C118" s="206" t="s">
        <v>82</v>
      </c>
      <c r="D118" s="206" t="s">
        <v>150</v>
      </c>
      <c r="E118" s="207" t="s">
        <v>159</v>
      </c>
      <c r="F118" s="208" t="s">
        <v>160</v>
      </c>
      <c r="G118" s="209" t="s">
        <v>153</v>
      </c>
      <c r="H118" s="210">
        <v>130</v>
      </c>
      <c r="I118" s="211"/>
      <c r="J118" s="212">
        <f>ROUND(I118*H118,2)</f>
        <v>0</v>
      </c>
      <c r="K118" s="208" t="s">
        <v>154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0.098</v>
      </c>
      <c r="T118" s="216">
        <f>S118*H118</f>
        <v>12.74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155</v>
      </c>
      <c r="AT118" s="217" t="s">
        <v>150</v>
      </c>
      <c r="AU118" s="217" t="s">
        <v>82</v>
      </c>
      <c r="AY118" s="19" t="s">
        <v>148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155</v>
      </c>
      <c r="BM118" s="217" t="s">
        <v>161</v>
      </c>
    </row>
    <row r="119" spans="1:65" s="2" customFormat="1" ht="62.7" customHeight="1">
      <c r="A119" s="40"/>
      <c r="B119" s="41"/>
      <c r="C119" s="206" t="s">
        <v>162</v>
      </c>
      <c r="D119" s="206" t="s">
        <v>150</v>
      </c>
      <c r="E119" s="207" t="s">
        <v>163</v>
      </c>
      <c r="F119" s="208" t="s">
        <v>164</v>
      </c>
      <c r="G119" s="209" t="s">
        <v>153</v>
      </c>
      <c r="H119" s="210">
        <v>130</v>
      </c>
      <c r="I119" s="211"/>
      <c r="J119" s="212">
        <f>ROUND(I119*H119,2)</f>
        <v>0</v>
      </c>
      <c r="K119" s="208" t="s">
        <v>154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1.12</v>
      </c>
      <c r="T119" s="216">
        <f>S119*H119</f>
        <v>145.60000000000002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155</v>
      </c>
      <c r="AT119" s="217" t="s">
        <v>150</v>
      </c>
      <c r="AU119" s="217" t="s">
        <v>82</v>
      </c>
      <c r="AY119" s="19" t="s">
        <v>148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155</v>
      </c>
      <c r="BM119" s="217" t="s">
        <v>165</v>
      </c>
    </row>
    <row r="120" spans="1:51" s="13" customFormat="1" ht="12">
      <c r="A120" s="13"/>
      <c r="B120" s="219"/>
      <c r="C120" s="220"/>
      <c r="D120" s="221" t="s">
        <v>157</v>
      </c>
      <c r="E120" s="222" t="s">
        <v>19</v>
      </c>
      <c r="F120" s="223" t="s">
        <v>166</v>
      </c>
      <c r="G120" s="220"/>
      <c r="H120" s="224">
        <v>130</v>
      </c>
      <c r="I120" s="225"/>
      <c r="J120" s="220"/>
      <c r="K120" s="220"/>
      <c r="L120" s="226"/>
      <c r="M120" s="227"/>
      <c r="N120" s="228"/>
      <c r="O120" s="228"/>
      <c r="P120" s="228"/>
      <c r="Q120" s="228"/>
      <c r="R120" s="228"/>
      <c r="S120" s="228"/>
      <c r="T120" s="22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0" t="s">
        <v>157</v>
      </c>
      <c r="AU120" s="230" t="s">
        <v>82</v>
      </c>
      <c r="AV120" s="13" t="s">
        <v>82</v>
      </c>
      <c r="AW120" s="13" t="s">
        <v>33</v>
      </c>
      <c r="AX120" s="13" t="s">
        <v>80</v>
      </c>
      <c r="AY120" s="230" t="s">
        <v>148</v>
      </c>
    </row>
    <row r="121" spans="1:65" s="2" customFormat="1" ht="49.05" customHeight="1">
      <c r="A121" s="40"/>
      <c r="B121" s="41"/>
      <c r="C121" s="206" t="s">
        <v>155</v>
      </c>
      <c r="D121" s="206" t="s">
        <v>150</v>
      </c>
      <c r="E121" s="207" t="s">
        <v>167</v>
      </c>
      <c r="F121" s="208" t="s">
        <v>168</v>
      </c>
      <c r="G121" s="209" t="s">
        <v>169</v>
      </c>
      <c r="H121" s="210">
        <v>54.627</v>
      </c>
      <c r="I121" s="211"/>
      <c r="J121" s="212">
        <f>ROUND(I121*H121,2)</f>
        <v>0</v>
      </c>
      <c r="K121" s="208" t="s">
        <v>154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155</v>
      </c>
      <c r="AT121" s="217" t="s">
        <v>150</v>
      </c>
      <c r="AU121" s="217" t="s">
        <v>82</v>
      </c>
      <c r="AY121" s="19" t="s">
        <v>148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155</v>
      </c>
      <c r="BM121" s="217" t="s">
        <v>170</v>
      </c>
    </row>
    <row r="122" spans="1:51" s="13" customFormat="1" ht="12">
      <c r="A122" s="13"/>
      <c r="B122" s="219"/>
      <c r="C122" s="220"/>
      <c r="D122" s="221" t="s">
        <v>157</v>
      </c>
      <c r="E122" s="222" t="s">
        <v>19</v>
      </c>
      <c r="F122" s="223" t="s">
        <v>171</v>
      </c>
      <c r="G122" s="220"/>
      <c r="H122" s="224">
        <v>54.627</v>
      </c>
      <c r="I122" s="225"/>
      <c r="J122" s="220"/>
      <c r="K122" s="220"/>
      <c r="L122" s="226"/>
      <c r="M122" s="227"/>
      <c r="N122" s="228"/>
      <c r="O122" s="228"/>
      <c r="P122" s="228"/>
      <c r="Q122" s="228"/>
      <c r="R122" s="228"/>
      <c r="S122" s="228"/>
      <c r="T122" s="22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0" t="s">
        <v>157</v>
      </c>
      <c r="AU122" s="230" t="s">
        <v>82</v>
      </c>
      <c r="AV122" s="13" t="s">
        <v>82</v>
      </c>
      <c r="AW122" s="13" t="s">
        <v>33</v>
      </c>
      <c r="AX122" s="13" t="s">
        <v>80</v>
      </c>
      <c r="AY122" s="230" t="s">
        <v>148</v>
      </c>
    </row>
    <row r="123" spans="1:65" s="2" customFormat="1" ht="62.7" customHeight="1">
      <c r="A123" s="40"/>
      <c r="B123" s="41"/>
      <c r="C123" s="206" t="s">
        <v>172</v>
      </c>
      <c r="D123" s="206" t="s">
        <v>150</v>
      </c>
      <c r="E123" s="207" t="s">
        <v>173</v>
      </c>
      <c r="F123" s="208" t="s">
        <v>174</v>
      </c>
      <c r="G123" s="209" t="s">
        <v>169</v>
      </c>
      <c r="H123" s="210">
        <v>54.267</v>
      </c>
      <c r="I123" s="211"/>
      <c r="J123" s="212">
        <f>ROUND(I123*H123,2)</f>
        <v>0</v>
      </c>
      <c r="K123" s="208" t="s">
        <v>154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155</v>
      </c>
      <c r="AT123" s="217" t="s">
        <v>150</v>
      </c>
      <c r="AU123" s="217" t="s">
        <v>82</v>
      </c>
      <c r="AY123" s="19" t="s">
        <v>148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155</v>
      </c>
      <c r="BM123" s="217" t="s">
        <v>175</v>
      </c>
    </row>
    <row r="124" spans="1:65" s="2" customFormat="1" ht="62.7" customHeight="1">
      <c r="A124" s="40"/>
      <c r="B124" s="41"/>
      <c r="C124" s="206" t="s">
        <v>176</v>
      </c>
      <c r="D124" s="206" t="s">
        <v>150</v>
      </c>
      <c r="E124" s="207" t="s">
        <v>177</v>
      </c>
      <c r="F124" s="208" t="s">
        <v>178</v>
      </c>
      <c r="G124" s="209" t="s">
        <v>169</v>
      </c>
      <c r="H124" s="210">
        <v>81.937</v>
      </c>
      <c r="I124" s="211"/>
      <c r="J124" s="212">
        <f>ROUND(I124*H124,2)</f>
        <v>0</v>
      </c>
      <c r="K124" s="208" t="s">
        <v>154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155</v>
      </c>
      <c r="AT124" s="217" t="s">
        <v>150</v>
      </c>
      <c r="AU124" s="217" t="s">
        <v>82</v>
      </c>
      <c r="AY124" s="19" t="s">
        <v>148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155</v>
      </c>
      <c r="BM124" s="217" t="s">
        <v>179</v>
      </c>
    </row>
    <row r="125" spans="1:51" s="13" customFormat="1" ht="12">
      <c r="A125" s="13"/>
      <c r="B125" s="219"/>
      <c r="C125" s="220"/>
      <c r="D125" s="221" t="s">
        <v>157</v>
      </c>
      <c r="E125" s="222" t="s">
        <v>19</v>
      </c>
      <c r="F125" s="223" t="s">
        <v>180</v>
      </c>
      <c r="G125" s="220"/>
      <c r="H125" s="224">
        <v>81.937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157</v>
      </c>
      <c r="AU125" s="230" t="s">
        <v>82</v>
      </c>
      <c r="AV125" s="13" t="s">
        <v>82</v>
      </c>
      <c r="AW125" s="13" t="s">
        <v>33</v>
      </c>
      <c r="AX125" s="13" t="s">
        <v>80</v>
      </c>
      <c r="AY125" s="230" t="s">
        <v>148</v>
      </c>
    </row>
    <row r="126" spans="1:65" s="2" customFormat="1" ht="62.7" customHeight="1">
      <c r="A126" s="40"/>
      <c r="B126" s="41"/>
      <c r="C126" s="206" t="s">
        <v>181</v>
      </c>
      <c r="D126" s="206" t="s">
        <v>150</v>
      </c>
      <c r="E126" s="207" t="s">
        <v>182</v>
      </c>
      <c r="F126" s="208" t="s">
        <v>183</v>
      </c>
      <c r="G126" s="209" t="s">
        <v>169</v>
      </c>
      <c r="H126" s="210">
        <v>30.317</v>
      </c>
      <c r="I126" s="211"/>
      <c r="J126" s="212">
        <f>ROUND(I126*H126,2)</f>
        <v>0</v>
      </c>
      <c r="K126" s="208" t="s">
        <v>154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155</v>
      </c>
      <c r="AT126" s="217" t="s">
        <v>150</v>
      </c>
      <c r="AU126" s="217" t="s">
        <v>82</v>
      </c>
      <c r="AY126" s="19" t="s">
        <v>148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155</v>
      </c>
      <c r="BM126" s="217" t="s">
        <v>184</v>
      </c>
    </row>
    <row r="127" spans="1:51" s="13" customFormat="1" ht="12">
      <c r="A127" s="13"/>
      <c r="B127" s="219"/>
      <c r="C127" s="220"/>
      <c r="D127" s="221" t="s">
        <v>157</v>
      </c>
      <c r="E127" s="222" t="s">
        <v>19</v>
      </c>
      <c r="F127" s="223" t="s">
        <v>185</v>
      </c>
      <c r="G127" s="220"/>
      <c r="H127" s="224">
        <v>30.317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0" t="s">
        <v>157</v>
      </c>
      <c r="AU127" s="230" t="s">
        <v>82</v>
      </c>
      <c r="AV127" s="13" t="s">
        <v>82</v>
      </c>
      <c r="AW127" s="13" t="s">
        <v>33</v>
      </c>
      <c r="AX127" s="13" t="s">
        <v>80</v>
      </c>
      <c r="AY127" s="230" t="s">
        <v>148</v>
      </c>
    </row>
    <row r="128" spans="1:65" s="2" customFormat="1" ht="62.7" customHeight="1">
      <c r="A128" s="40"/>
      <c r="B128" s="41"/>
      <c r="C128" s="206" t="s">
        <v>186</v>
      </c>
      <c r="D128" s="206" t="s">
        <v>150</v>
      </c>
      <c r="E128" s="207" t="s">
        <v>187</v>
      </c>
      <c r="F128" s="208" t="s">
        <v>188</v>
      </c>
      <c r="G128" s="209" t="s">
        <v>169</v>
      </c>
      <c r="H128" s="210">
        <v>303.17</v>
      </c>
      <c r="I128" s="211"/>
      <c r="J128" s="212">
        <f>ROUND(I128*H128,2)</f>
        <v>0</v>
      </c>
      <c r="K128" s="208" t="s">
        <v>154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155</v>
      </c>
      <c r="AT128" s="217" t="s">
        <v>150</v>
      </c>
      <c r="AU128" s="217" t="s">
        <v>82</v>
      </c>
      <c r="AY128" s="19" t="s">
        <v>148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155</v>
      </c>
      <c r="BM128" s="217" t="s">
        <v>189</v>
      </c>
    </row>
    <row r="129" spans="1:51" s="13" customFormat="1" ht="12">
      <c r="A129" s="13"/>
      <c r="B129" s="219"/>
      <c r="C129" s="220"/>
      <c r="D129" s="221" t="s">
        <v>157</v>
      </c>
      <c r="E129" s="222" t="s">
        <v>19</v>
      </c>
      <c r="F129" s="223" t="s">
        <v>190</v>
      </c>
      <c r="G129" s="220"/>
      <c r="H129" s="224">
        <v>303.17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0" t="s">
        <v>157</v>
      </c>
      <c r="AU129" s="230" t="s">
        <v>82</v>
      </c>
      <c r="AV129" s="13" t="s">
        <v>82</v>
      </c>
      <c r="AW129" s="13" t="s">
        <v>33</v>
      </c>
      <c r="AX129" s="13" t="s">
        <v>80</v>
      </c>
      <c r="AY129" s="230" t="s">
        <v>148</v>
      </c>
    </row>
    <row r="130" spans="1:65" s="2" customFormat="1" ht="37.8" customHeight="1">
      <c r="A130" s="40"/>
      <c r="B130" s="41"/>
      <c r="C130" s="206" t="s">
        <v>191</v>
      </c>
      <c r="D130" s="206" t="s">
        <v>150</v>
      </c>
      <c r="E130" s="207" t="s">
        <v>192</v>
      </c>
      <c r="F130" s="208" t="s">
        <v>193</v>
      </c>
      <c r="G130" s="209" t="s">
        <v>169</v>
      </c>
      <c r="H130" s="210">
        <v>54.627</v>
      </c>
      <c r="I130" s="211"/>
      <c r="J130" s="212">
        <f>ROUND(I130*H130,2)</f>
        <v>0</v>
      </c>
      <c r="K130" s="208" t="s">
        <v>154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155</v>
      </c>
      <c r="AT130" s="217" t="s">
        <v>150</v>
      </c>
      <c r="AU130" s="217" t="s">
        <v>82</v>
      </c>
      <c r="AY130" s="19" t="s">
        <v>148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155</v>
      </c>
      <c r="BM130" s="217" t="s">
        <v>194</v>
      </c>
    </row>
    <row r="131" spans="1:65" s="2" customFormat="1" ht="37.8" customHeight="1">
      <c r="A131" s="40"/>
      <c r="B131" s="41"/>
      <c r="C131" s="206" t="s">
        <v>195</v>
      </c>
      <c r="D131" s="206" t="s">
        <v>150</v>
      </c>
      <c r="E131" s="207" t="s">
        <v>196</v>
      </c>
      <c r="F131" s="208" t="s">
        <v>197</v>
      </c>
      <c r="G131" s="209" t="s">
        <v>198</v>
      </c>
      <c r="H131" s="210">
        <v>54.571</v>
      </c>
      <c r="I131" s="211"/>
      <c r="J131" s="212">
        <f>ROUND(I131*H131,2)</f>
        <v>0</v>
      </c>
      <c r="K131" s="208" t="s">
        <v>154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155</v>
      </c>
      <c r="AT131" s="217" t="s">
        <v>150</v>
      </c>
      <c r="AU131" s="217" t="s">
        <v>82</v>
      </c>
      <c r="AY131" s="19" t="s">
        <v>148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155</v>
      </c>
      <c r="BM131" s="217" t="s">
        <v>199</v>
      </c>
    </row>
    <row r="132" spans="1:51" s="13" customFormat="1" ht="12">
      <c r="A132" s="13"/>
      <c r="B132" s="219"/>
      <c r="C132" s="220"/>
      <c r="D132" s="221" t="s">
        <v>157</v>
      </c>
      <c r="E132" s="222" t="s">
        <v>19</v>
      </c>
      <c r="F132" s="223" t="s">
        <v>200</v>
      </c>
      <c r="G132" s="220"/>
      <c r="H132" s="224">
        <v>54.571</v>
      </c>
      <c r="I132" s="225"/>
      <c r="J132" s="220"/>
      <c r="K132" s="220"/>
      <c r="L132" s="226"/>
      <c r="M132" s="227"/>
      <c r="N132" s="228"/>
      <c r="O132" s="228"/>
      <c r="P132" s="228"/>
      <c r="Q132" s="228"/>
      <c r="R132" s="228"/>
      <c r="S132" s="228"/>
      <c r="T132" s="22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0" t="s">
        <v>157</v>
      </c>
      <c r="AU132" s="230" t="s">
        <v>82</v>
      </c>
      <c r="AV132" s="13" t="s">
        <v>82</v>
      </c>
      <c r="AW132" s="13" t="s">
        <v>33</v>
      </c>
      <c r="AX132" s="13" t="s">
        <v>80</v>
      </c>
      <c r="AY132" s="230" t="s">
        <v>148</v>
      </c>
    </row>
    <row r="133" spans="1:65" s="2" customFormat="1" ht="37.8" customHeight="1">
      <c r="A133" s="40"/>
      <c r="B133" s="41"/>
      <c r="C133" s="206" t="s">
        <v>201</v>
      </c>
      <c r="D133" s="206" t="s">
        <v>150</v>
      </c>
      <c r="E133" s="207" t="s">
        <v>202</v>
      </c>
      <c r="F133" s="208" t="s">
        <v>203</v>
      </c>
      <c r="G133" s="209" t="s">
        <v>169</v>
      </c>
      <c r="H133" s="210">
        <v>27.31</v>
      </c>
      <c r="I133" s="211"/>
      <c r="J133" s="212">
        <f>ROUND(I133*H133,2)</f>
        <v>0</v>
      </c>
      <c r="K133" s="208" t="s">
        <v>154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155</v>
      </c>
      <c r="AT133" s="217" t="s">
        <v>150</v>
      </c>
      <c r="AU133" s="217" t="s">
        <v>82</v>
      </c>
      <c r="AY133" s="19" t="s">
        <v>148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155</v>
      </c>
      <c r="BM133" s="217" t="s">
        <v>204</v>
      </c>
    </row>
    <row r="134" spans="1:65" s="2" customFormat="1" ht="24.15" customHeight="1">
      <c r="A134" s="40"/>
      <c r="B134" s="41"/>
      <c r="C134" s="206" t="s">
        <v>205</v>
      </c>
      <c r="D134" s="206" t="s">
        <v>150</v>
      </c>
      <c r="E134" s="207" t="s">
        <v>206</v>
      </c>
      <c r="F134" s="208" t="s">
        <v>207</v>
      </c>
      <c r="G134" s="209" t="s">
        <v>153</v>
      </c>
      <c r="H134" s="210">
        <v>157.1</v>
      </c>
      <c r="I134" s="211"/>
      <c r="J134" s="212">
        <f>ROUND(I134*H134,2)</f>
        <v>0</v>
      </c>
      <c r="K134" s="208" t="s">
        <v>154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155</v>
      </c>
      <c r="AT134" s="217" t="s">
        <v>150</v>
      </c>
      <c r="AU134" s="217" t="s">
        <v>82</v>
      </c>
      <c r="AY134" s="19" t="s">
        <v>148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155</v>
      </c>
      <c r="BM134" s="217" t="s">
        <v>208</v>
      </c>
    </row>
    <row r="135" spans="1:65" s="2" customFormat="1" ht="14.4" customHeight="1">
      <c r="A135" s="40"/>
      <c r="B135" s="41"/>
      <c r="C135" s="206" t="s">
        <v>209</v>
      </c>
      <c r="D135" s="206" t="s">
        <v>150</v>
      </c>
      <c r="E135" s="207" t="s">
        <v>210</v>
      </c>
      <c r="F135" s="208" t="s">
        <v>211</v>
      </c>
      <c r="G135" s="209" t="s">
        <v>153</v>
      </c>
      <c r="H135" s="210">
        <v>30</v>
      </c>
      <c r="I135" s="211"/>
      <c r="J135" s="212">
        <f>ROUND(I135*H135,2)</f>
        <v>0</v>
      </c>
      <c r="K135" s="208" t="s">
        <v>154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0.00127</v>
      </c>
      <c r="R135" s="215">
        <f>Q135*H135</f>
        <v>0.0381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155</v>
      </c>
      <c r="AT135" s="217" t="s">
        <v>150</v>
      </c>
      <c r="AU135" s="217" t="s">
        <v>82</v>
      </c>
      <c r="AY135" s="19" t="s">
        <v>148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155</v>
      </c>
      <c r="BM135" s="217" t="s">
        <v>212</v>
      </c>
    </row>
    <row r="136" spans="1:65" s="2" customFormat="1" ht="14.4" customHeight="1">
      <c r="A136" s="40"/>
      <c r="B136" s="41"/>
      <c r="C136" s="231" t="s">
        <v>213</v>
      </c>
      <c r="D136" s="231" t="s">
        <v>214</v>
      </c>
      <c r="E136" s="232" t="s">
        <v>215</v>
      </c>
      <c r="F136" s="233" t="s">
        <v>216</v>
      </c>
      <c r="G136" s="234" t="s">
        <v>217</v>
      </c>
      <c r="H136" s="235">
        <v>0.75</v>
      </c>
      <c r="I136" s="236"/>
      <c r="J136" s="237">
        <f>ROUND(I136*H136,2)</f>
        <v>0</v>
      </c>
      <c r="K136" s="233" t="s">
        <v>154</v>
      </c>
      <c r="L136" s="238"/>
      <c r="M136" s="239" t="s">
        <v>19</v>
      </c>
      <c r="N136" s="240" t="s">
        <v>43</v>
      </c>
      <c r="O136" s="86"/>
      <c r="P136" s="215">
        <f>O136*H136</f>
        <v>0</v>
      </c>
      <c r="Q136" s="215">
        <v>0.001</v>
      </c>
      <c r="R136" s="215">
        <f>Q136*H136</f>
        <v>0.00075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186</v>
      </c>
      <c r="AT136" s="217" t="s">
        <v>214</v>
      </c>
      <c r="AU136" s="217" t="s">
        <v>82</v>
      </c>
      <c r="AY136" s="19" t="s">
        <v>148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155</v>
      </c>
      <c r="BM136" s="217" t="s">
        <v>218</v>
      </c>
    </row>
    <row r="137" spans="1:51" s="13" customFormat="1" ht="12">
      <c r="A137" s="13"/>
      <c r="B137" s="219"/>
      <c r="C137" s="220"/>
      <c r="D137" s="221" t="s">
        <v>157</v>
      </c>
      <c r="E137" s="220"/>
      <c r="F137" s="223" t="s">
        <v>219</v>
      </c>
      <c r="G137" s="220"/>
      <c r="H137" s="224">
        <v>0.75</v>
      </c>
      <c r="I137" s="225"/>
      <c r="J137" s="220"/>
      <c r="K137" s="220"/>
      <c r="L137" s="226"/>
      <c r="M137" s="227"/>
      <c r="N137" s="228"/>
      <c r="O137" s="228"/>
      <c r="P137" s="228"/>
      <c r="Q137" s="228"/>
      <c r="R137" s="228"/>
      <c r="S137" s="228"/>
      <c r="T137" s="22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0" t="s">
        <v>157</v>
      </c>
      <c r="AU137" s="230" t="s">
        <v>82</v>
      </c>
      <c r="AV137" s="13" t="s">
        <v>82</v>
      </c>
      <c r="AW137" s="13" t="s">
        <v>4</v>
      </c>
      <c r="AX137" s="13" t="s">
        <v>80</v>
      </c>
      <c r="AY137" s="230" t="s">
        <v>148</v>
      </c>
    </row>
    <row r="138" spans="1:63" s="12" customFormat="1" ht="22.8" customHeight="1">
      <c r="A138" s="12"/>
      <c r="B138" s="190"/>
      <c r="C138" s="191"/>
      <c r="D138" s="192" t="s">
        <v>71</v>
      </c>
      <c r="E138" s="204" t="s">
        <v>162</v>
      </c>
      <c r="F138" s="204" t="s">
        <v>220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SUM(P139:P155)</f>
        <v>0</v>
      </c>
      <c r="Q138" s="198"/>
      <c r="R138" s="199">
        <f>SUM(R139:R155)</f>
        <v>8.918182739999999</v>
      </c>
      <c r="S138" s="198"/>
      <c r="T138" s="200">
        <f>SUM(T139:T155)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80</v>
      </c>
      <c r="AT138" s="202" t="s">
        <v>71</v>
      </c>
      <c r="AU138" s="202" t="s">
        <v>80</v>
      </c>
      <c r="AY138" s="201" t="s">
        <v>148</v>
      </c>
      <c r="BK138" s="203">
        <f>SUM(BK139:BK155)</f>
        <v>0</v>
      </c>
    </row>
    <row r="139" spans="1:65" s="2" customFormat="1" ht="37.8" customHeight="1">
      <c r="A139" s="40"/>
      <c r="B139" s="41"/>
      <c r="C139" s="206" t="s">
        <v>8</v>
      </c>
      <c r="D139" s="206" t="s">
        <v>150</v>
      </c>
      <c r="E139" s="207" t="s">
        <v>221</v>
      </c>
      <c r="F139" s="208" t="s">
        <v>222</v>
      </c>
      <c r="G139" s="209" t="s">
        <v>153</v>
      </c>
      <c r="H139" s="210">
        <v>7.272</v>
      </c>
      <c r="I139" s="211"/>
      <c r="J139" s="212">
        <f>ROUND(I139*H139,2)</f>
        <v>0</v>
      </c>
      <c r="K139" s="208" t="s">
        <v>154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0.17764</v>
      </c>
      <c r="R139" s="215">
        <f>Q139*H139</f>
        <v>1.29179808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155</v>
      </c>
      <c r="AT139" s="217" t="s">
        <v>150</v>
      </c>
      <c r="AU139" s="217" t="s">
        <v>82</v>
      </c>
      <c r="AY139" s="19" t="s">
        <v>148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155</v>
      </c>
      <c r="BM139" s="217" t="s">
        <v>223</v>
      </c>
    </row>
    <row r="140" spans="1:51" s="13" customFormat="1" ht="12">
      <c r="A140" s="13"/>
      <c r="B140" s="219"/>
      <c r="C140" s="220"/>
      <c r="D140" s="221" t="s">
        <v>157</v>
      </c>
      <c r="E140" s="222" t="s">
        <v>19</v>
      </c>
      <c r="F140" s="223" t="s">
        <v>224</v>
      </c>
      <c r="G140" s="220"/>
      <c r="H140" s="224">
        <v>4.2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0" t="s">
        <v>157</v>
      </c>
      <c r="AU140" s="230" t="s">
        <v>82</v>
      </c>
      <c r="AV140" s="13" t="s">
        <v>82</v>
      </c>
      <c r="AW140" s="13" t="s">
        <v>33</v>
      </c>
      <c r="AX140" s="13" t="s">
        <v>72</v>
      </c>
      <c r="AY140" s="230" t="s">
        <v>148</v>
      </c>
    </row>
    <row r="141" spans="1:51" s="13" customFormat="1" ht="12">
      <c r="A141" s="13"/>
      <c r="B141" s="219"/>
      <c r="C141" s="220"/>
      <c r="D141" s="221" t="s">
        <v>157</v>
      </c>
      <c r="E141" s="222" t="s">
        <v>19</v>
      </c>
      <c r="F141" s="223" t="s">
        <v>225</v>
      </c>
      <c r="G141" s="220"/>
      <c r="H141" s="224">
        <v>3.072</v>
      </c>
      <c r="I141" s="225"/>
      <c r="J141" s="220"/>
      <c r="K141" s="220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157</v>
      </c>
      <c r="AU141" s="230" t="s">
        <v>82</v>
      </c>
      <c r="AV141" s="13" t="s">
        <v>82</v>
      </c>
      <c r="AW141" s="13" t="s">
        <v>33</v>
      </c>
      <c r="AX141" s="13" t="s">
        <v>72</v>
      </c>
      <c r="AY141" s="230" t="s">
        <v>148</v>
      </c>
    </row>
    <row r="142" spans="1:51" s="14" customFormat="1" ht="12">
      <c r="A142" s="14"/>
      <c r="B142" s="241"/>
      <c r="C142" s="242"/>
      <c r="D142" s="221" t="s">
        <v>157</v>
      </c>
      <c r="E142" s="243" t="s">
        <v>19</v>
      </c>
      <c r="F142" s="244" t="s">
        <v>226</v>
      </c>
      <c r="G142" s="242"/>
      <c r="H142" s="245">
        <v>7.272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157</v>
      </c>
      <c r="AU142" s="251" t="s">
        <v>82</v>
      </c>
      <c r="AV142" s="14" t="s">
        <v>155</v>
      </c>
      <c r="AW142" s="14" t="s">
        <v>33</v>
      </c>
      <c r="AX142" s="14" t="s">
        <v>80</v>
      </c>
      <c r="AY142" s="251" t="s">
        <v>148</v>
      </c>
    </row>
    <row r="143" spans="1:65" s="2" customFormat="1" ht="37.8" customHeight="1">
      <c r="A143" s="40"/>
      <c r="B143" s="41"/>
      <c r="C143" s="206" t="s">
        <v>227</v>
      </c>
      <c r="D143" s="206" t="s">
        <v>150</v>
      </c>
      <c r="E143" s="207" t="s">
        <v>228</v>
      </c>
      <c r="F143" s="208" t="s">
        <v>229</v>
      </c>
      <c r="G143" s="209" t="s">
        <v>153</v>
      </c>
      <c r="H143" s="210">
        <v>24.319</v>
      </c>
      <c r="I143" s="211"/>
      <c r="J143" s="212">
        <f>ROUND(I143*H143,2)</f>
        <v>0</v>
      </c>
      <c r="K143" s="208" t="s">
        <v>154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0.17351</v>
      </c>
      <c r="R143" s="215">
        <f>Q143*H143</f>
        <v>4.219589689999999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155</v>
      </c>
      <c r="AT143" s="217" t="s">
        <v>150</v>
      </c>
      <c r="AU143" s="217" t="s">
        <v>82</v>
      </c>
      <c r="AY143" s="19" t="s">
        <v>148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155</v>
      </c>
      <c r="BM143" s="217" t="s">
        <v>230</v>
      </c>
    </row>
    <row r="144" spans="1:51" s="15" customFormat="1" ht="12">
      <c r="A144" s="15"/>
      <c r="B144" s="252"/>
      <c r="C144" s="253"/>
      <c r="D144" s="221" t="s">
        <v>157</v>
      </c>
      <c r="E144" s="254" t="s">
        <v>19</v>
      </c>
      <c r="F144" s="255" t="s">
        <v>231</v>
      </c>
      <c r="G144" s="253"/>
      <c r="H144" s="254" t="s">
        <v>19</v>
      </c>
      <c r="I144" s="256"/>
      <c r="J144" s="253"/>
      <c r="K144" s="253"/>
      <c r="L144" s="257"/>
      <c r="M144" s="258"/>
      <c r="N144" s="259"/>
      <c r="O144" s="259"/>
      <c r="P144" s="259"/>
      <c r="Q144" s="259"/>
      <c r="R144" s="259"/>
      <c r="S144" s="259"/>
      <c r="T144" s="26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1" t="s">
        <v>157</v>
      </c>
      <c r="AU144" s="261" t="s">
        <v>82</v>
      </c>
      <c r="AV144" s="15" t="s">
        <v>80</v>
      </c>
      <c r="AW144" s="15" t="s">
        <v>33</v>
      </c>
      <c r="AX144" s="15" t="s">
        <v>72</v>
      </c>
      <c r="AY144" s="261" t="s">
        <v>148</v>
      </c>
    </row>
    <row r="145" spans="1:51" s="13" customFormat="1" ht="12">
      <c r="A145" s="13"/>
      <c r="B145" s="219"/>
      <c r="C145" s="220"/>
      <c r="D145" s="221" t="s">
        <v>157</v>
      </c>
      <c r="E145" s="222" t="s">
        <v>19</v>
      </c>
      <c r="F145" s="223" t="s">
        <v>232</v>
      </c>
      <c r="G145" s="220"/>
      <c r="H145" s="224">
        <v>11.272</v>
      </c>
      <c r="I145" s="225"/>
      <c r="J145" s="220"/>
      <c r="K145" s="220"/>
      <c r="L145" s="226"/>
      <c r="M145" s="227"/>
      <c r="N145" s="228"/>
      <c r="O145" s="228"/>
      <c r="P145" s="228"/>
      <c r="Q145" s="228"/>
      <c r="R145" s="228"/>
      <c r="S145" s="228"/>
      <c r="T145" s="22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0" t="s">
        <v>157</v>
      </c>
      <c r="AU145" s="230" t="s">
        <v>82</v>
      </c>
      <c r="AV145" s="13" t="s">
        <v>82</v>
      </c>
      <c r="AW145" s="13" t="s">
        <v>33</v>
      </c>
      <c r="AX145" s="13" t="s">
        <v>72</v>
      </c>
      <c r="AY145" s="230" t="s">
        <v>148</v>
      </c>
    </row>
    <row r="146" spans="1:51" s="13" customFormat="1" ht="12">
      <c r="A146" s="13"/>
      <c r="B146" s="219"/>
      <c r="C146" s="220"/>
      <c r="D146" s="221" t="s">
        <v>157</v>
      </c>
      <c r="E146" s="222" t="s">
        <v>19</v>
      </c>
      <c r="F146" s="223" t="s">
        <v>233</v>
      </c>
      <c r="G146" s="220"/>
      <c r="H146" s="224">
        <v>13.047</v>
      </c>
      <c r="I146" s="225"/>
      <c r="J146" s="220"/>
      <c r="K146" s="220"/>
      <c r="L146" s="226"/>
      <c r="M146" s="227"/>
      <c r="N146" s="228"/>
      <c r="O146" s="228"/>
      <c r="P146" s="228"/>
      <c r="Q146" s="228"/>
      <c r="R146" s="228"/>
      <c r="S146" s="228"/>
      <c r="T146" s="22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0" t="s">
        <v>157</v>
      </c>
      <c r="AU146" s="230" t="s">
        <v>82</v>
      </c>
      <c r="AV146" s="13" t="s">
        <v>82</v>
      </c>
      <c r="AW146" s="13" t="s">
        <v>33</v>
      </c>
      <c r="AX146" s="13" t="s">
        <v>72</v>
      </c>
      <c r="AY146" s="230" t="s">
        <v>148</v>
      </c>
    </row>
    <row r="147" spans="1:51" s="14" customFormat="1" ht="12">
      <c r="A147" s="14"/>
      <c r="B147" s="241"/>
      <c r="C147" s="242"/>
      <c r="D147" s="221" t="s">
        <v>157</v>
      </c>
      <c r="E147" s="243" t="s">
        <v>19</v>
      </c>
      <c r="F147" s="244" t="s">
        <v>226</v>
      </c>
      <c r="G147" s="242"/>
      <c r="H147" s="245">
        <v>24.319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157</v>
      </c>
      <c r="AU147" s="251" t="s">
        <v>82</v>
      </c>
      <c r="AV147" s="14" t="s">
        <v>155</v>
      </c>
      <c r="AW147" s="14" t="s">
        <v>33</v>
      </c>
      <c r="AX147" s="14" t="s">
        <v>80</v>
      </c>
      <c r="AY147" s="251" t="s">
        <v>148</v>
      </c>
    </row>
    <row r="148" spans="1:65" s="2" customFormat="1" ht="37.8" customHeight="1">
      <c r="A148" s="40"/>
      <c r="B148" s="41"/>
      <c r="C148" s="206" t="s">
        <v>234</v>
      </c>
      <c r="D148" s="206" t="s">
        <v>150</v>
      </c>
      <c r="E148" s="207" t="s">
        <v>235</v>
      </c>
      <c r="F148" s="208" t="s">
        <v>236</v>
      </c>
      <c r="G148" s="209" t="s">
        <v>153</v>
      </c>
      <c r="H148" s="210">
        <v>4.736</v>
      </c>
      <c r="I148" s="211"/>
      <c r="J148" s="212">
        <f>ROUND(I148*H148,2)</f>
        <v>0</v>
      </c>
      <c r="K148" s="208" t="s">
        <v>154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0.05015</v>
      </c>
      <c r="R148" s="215">
        <f>Q148*H148</f>
        <v>0.23751039999999998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155</v>
      </c>
      <c r="AT148" s="217" t="s">
        <v>150</v>
      </c>
      <c r="AU148" s="217" t="s">
        <v>82</v>
      </c>
      <c r="AY148" s="19" t="s">
        <v>148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155</v>
      </c>
      <c r="BM148" s="217" t="s">
        <v>237</v>
      </c>
    </row>
    <row r="149" spans="1:51" s="13" customFormat="1" ht="12">
      <c r="A149" s="13"/>
      <c r="B149" s="219"/>
      <c r="C149" s="220"/>
      <c r="D149" s="221" t="s">
        <v>157</v>
      </c>
      <c r="E149" s="222" t="s">
        <v>19</v>
      </c>
      <c r="F149" s="223" t="s">
        <v>238</v>
      </c>
      <c r="G149" s="220"/>
      <c r="H149" s="224">
        <v>4.736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0" t="s">
        <v>157</v>
      </c>
      <c r="AU149" s="230" t="s">
        <v>82</v>
      </c>
      <c r="AV149" s="13" t="s">
        <v>82</v>
      </c>
      <c r="AW149" s="13" t="s">
        <v>33</v>
      </c>
      <c r="AX149" s="13" t="s">
        <v>80</v>
      </c>
      <c r="AY149" s="230" t="s">
        <v>148</v>
      </c>
    </row>
    <row r="150" spans="1:65" s="2" customFormat="1" ht="37.8" customHeight="1">
      <c r="A150" s="40"/>
      <c r="B150" s="41"/>
      <c r="C150" s="206" t="s">
        <v>239</v>
      </c>
      <c r="D150" s="206" t="s">
        <v>150</v>
      </c>
      <c r="E150" s="207" t="s">
        <v>240</v>
      </c>
      <c r="F150" s="208" t="s">
        <v>241</v>
      </c>
      <c r="G150" s="209" t="s">
        <v>153</v>
      </c>
      <c r="H150" s="210">
        <v>33.532</v>
      </c>
      <c r="I150" s="211"/>
      <c r="J150" s="212">
        <f>ROUND(I150*H150,2)</f>
        <v>0</v>
      </c>
      <c r="K150" s="208" t="s">
        <v>154</v>
      </c>
      <c r="L150" s="46"/>
      <c r="M150" s="213" t="s">
        <v>19</v>
      </c>
      <c r="N150" s="214" t="s">
        <v>43</v>
      </c>
      <c r="O150" s="86"/>
      <c r="P150" s="215">
        <f>O150*H150</f>
        <v>0</v>
      </c>
      <c r="Q150" s="215">
        <v>0.05897</v>
      </c>
      <c r="R150" s="215">
        <f>Q150*H150</f>
        <v>1.97738204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155</v>
      </c>
      <c r="AT150" s="217" t="s">
        <v>150</v>
      </c>
      <c r="AU150" s="217" t="s">
        <v>82</v>
      </c>
      <c r="AY150" s="19" t="s">
        <v>148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155</v>
      </c>
      <c r="BM150" s="217" t="s">
        <v>242</v>
      </c>
    </row>
    <row r="151" spans="1:51" s="13" customFormat="1" ht="12">
      <c r="A151" s="13"/>
      <c r="B151" s="219"/>
      <c r="C151" s="220"/>
      <c r="D151" s="221" t="s">
        <v>157</v>
      </c>
      <c r="E151" s="222" t="s">
        <v>19</v>
      </c>
      <c r="F151" s="223" t="s">
        <v>243</v>
      </c>
      <c r="G151" s="220"/>
      <c r="H151" s="224">
        <v>33.532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157</v>
      </c>
      <c r="AU151" s="230" t="s">
        <v>82</v>
      </c>
      <c r="AV151" s="13" t="s">
        <v>82</v>
      </c>
      <c r="AW151" s="13" t="s">
        <v>33</v>
      </c>
      <c r="AX151" s="13" t="s">
        <v>80</v>
      </c>
      <c r="AY151" s="230" t="s">
        <v>148</v>
      </c>
    </row>
    <row r="152" spans="1:65" s="2" customFormat="1" ht="37.8" customHeight="1">
      <c r="A152" s="40"/>
      <c r="B152" s="41"/>
      <c r="C152" s="206" t="s">
        <v>244</v>
      </c>
      <c r="D152" s="206" t="s">
        <v>150</v>
      </c>
      <c r="E152" s="207" t="s">
        <v>245</v>
      </c>
      <c r="F152" s="208" t="s">
        <v>246</v>
      </c>
      <c r="G152" s="209" t="s">
        <v>153</v>
      </c>
      <c r="H152" s="210">
        <v>15.743</v>
      </c>
      <c r="I152" s="211"/>
      <c r="J152" s="212">
        <f>ROUND(I152*H152,2)</f>
        <v>0</v>
      </c>
      <c r="K152" s="208" t="s">
        <v>154</v>
      </c>
      <c r="L152" s="46"/>
      <c r="M152" s="213" t="s">
        <v>19</v>
      </c>
      <c r="N152" s="214" t="s">
        <v>43</v>
      </c>
      <c r="O152" s="86"/>
      <c r="P152" s="215">
        <f>O152*H152</f>
        <v>0</v>
      </c>
      <c r="Q152" s="215">
        <v>0.07571</v>
      </c>
      <c r="R152" s="215">
        <f>Q152*H152</f>
        <v>1.1919025300000001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155</v>
      </c>
      <c r="AT152" s="217" t="s">
        <v>150</v>
      </c>
      <c r="AU152" s="217" t="s">
        <v>82</v>
      </c>
      <c r="AY152" s="19" t="s">
        <v>148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155</v>
      </c>
      <c r="BM152" s="217" t="s">
        <v>247</v>
      </c>
    </row>
    <row r="153" spans="1:51" s="13" customFormat="1" ht="12">
      <c r="A153" s="13"/>
      <c r="B153" s="219"/>
      <c r="C153" s="220"/>
      <c r="D153" s="221" t="s">
        <v>157</v>
      </c>
      <c r="E153" s="222" t="s">
        <v>19</v>
      </c>
      <c r="F153" s="223" t="s">
        <v>248</v>
      </c>
      <c r="G153" s="220"/>
      <c r="H153" s="224">
        <v>9.03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0" t="s">
        <v>157</v>
      </c>
      <c r="AU153" s="230" t="s">
        <v>82</v>
      </c>
      <c r="AV153" s="13" t="s">
        <v>82</v>
      </c>
      <c r="AW153" s="13" t="s">
        <v>33</v>
      </c>
      <c r="AX153" s="13" t="s">
        <v>72</v>
      </c>
      <c r="AY153" s="230" t="s">
        <v>148</v>
      </c>
    </row>
    <row r="154" spans="1:51" s="13" customFormat="1" ht="12">
      <c r="A154" s="13"/>
      <c r="B154" s="219"/>
      <c r="C154" s="220"/>
      <c r="D154" s="221" t="s">
        <v>157</v>
      </c>
      <c r="E154" s="222" t="s">
        <v>19</v>
      </c>
      <c r="F154" s="223" t="s">
        <v>249</v>
      </c>
      <c r="G154" s="220"/>
      <c r="H154" s="224">
        <v>6.713</v>
      </c>
      <c r="I154" s="225"/>
      <c r="J154" s="220"/>
      <c r="K154" s="220"/>
      <c r="L154" s="226"/>
      <c r="M154" s="227"/>
      <c r="N154" s="228"/>
      <c r="O154" s="228"/>
      <c r="P154" s="228"/>
      <c r="Q154" s="228"/>
      <c r="R154" s="228"/>
      <c r="S154" s="228"/>
      <c r="T154" s="22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0" t="s">
        <v>157</v>
      </c>
      <c r="AU154" s="230" t="s">
        <v>82</v>
      </c>
      <c r="AV154" s="13" t="s">
        <v>82</v>
      </c>
      <c r="AW154" s="13" t="s">
        <v>33</v>
      </c>
      <c r="AX154" s="13" t="s">
        <v>72</v>
      </c>
      <c r="AY154" s="230" t="s">
        <v>148</v>
      </c>
    </row>
    <row r="155" spans="1:51" s="14" customFormat="1" ht="12">
      <c r="A155" s="14"/>
      <c r="B155" s="241"/>
      <c r="C155" s="242"/>
      <c r="D155" s="221" t="s">
        <v>157</v>
      </c>
      <c r="E155" s="243" t="s">
        <v>19</v>
      </c>
      <c r="F155" s="244" t="s">
        <v>226</v>
      </c>
      <c r="G155" s="242"/>
      <c r="H155" s="245">
        <v>15.743</v>
      </c>
      <c r="I155" s="246"/>
      <c r="J155" s="242"/>
      <c r="K155" s="242"/>
      <c r="L155" s="247"/>
      <c r="M155" s="248"/>
      <c r="N155" s="249"/>
      <c r="O155" s="249"/>
      <c r="P155" s="249"/>
      <c r="Q155" s="249"/>
      <c r="R155" s="249"/>
      <c r="S155" s="249"/>
      <c r="T155" s="25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1" t="s">
        <v>157</v>
      </c>
      <c r="AU155" s="251" t="s">
        <v>82</v>
      </c>
      <c r="AV155" s="14" t="s">
        <v>155</v>
      </c>
      <c r="AW155" s="14" t="s">
        <v>33</v>
      </c>
      <c r="AX155" s="14" t="s">
        <v>80</v>
      </c>
      <c r="AY155" s="251" t="s">
        <v>148</v>
      </c>
    </row>
    <row r="156" spans="1:63" s="12" customFormat="1" ht="22.8" customHeight="1">
      <c r="A156" s="12"/>
      <c r="B156" s="190"/>
      <c r="C156" s="191"/>
      <c r="D156" s="192" t="s">
        <v>71</v>
      </c>
      <c r="E156" s="204" t="s">
        <v>172</v>
      </c>
      <c r="F156" s="204" t="s">
        <v>250</v>
      </c>
      <c r="G156" s="191"/>
      <c r="H156" s="191"/>
      <c r="I156" s="194"/>
      <c r="J156" s="205">
        <f>BK156</f>
        <v>0</v>
      </c>
      <c r="K156" s="191"/>
      <c r="L156" s="196"/>
      <c r="M156" s="197"/>
      <c r="N156" s="198"/>
      <c r="O156" s="198"/>
      <c r="P156" s="199">
        <f>SUM(P157:P179)</f>
        <v>0</v>
      </c>
      <c r="Q156" s="198"/>
      <c r="R156" s="199">
        <f>SUM(R157:R179)</f>
        <v>64.190398</v>
      </c>
      <c r="S156" s="198"/>
      <c r="T156" s="200">
        <f>SUM(T157:T179)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80</v>
      </c>
      <c r="AT156" s="202" t="s">
        <v>71</v>
      </c>
      <c r="AU156" s="202" t="s">
        <v>80</v>
      </c>
      <c r="AY156" s="201" t="s">
        <v>148</v>
      </c>
      <c r="BK156" s="203">
        <f>SUM(BK157:BK179)</f>
        <v>0</v>
      </c>
    </row>
    <row r="157" spans="1:65" s="2" customFormat="1" ht="37.8" customHeight="1">
      <c r="A157" s="40"/>
      <c r="B157" s="41"/>
      <c r="C157" s="206" t="s">
        <v>251</v>
      </c>
      <c r="D157" s="206" t="s">
        <v>150</v>
      </c>
      <c r="E157" s="207" t="s">
        <v>252</v>
      </c>
      <c r="F157" s="208" t="s">
        <v>253</v>
      </c>
      <c r="G157" s="209" t="s">
        <v>153</v>
      </c>
      <c r="H157" s="210">
        <v>157.15</v>
      </c>
      <c r="I157" s="211"/>
      <c r="J157" s="212">
        <f>ROUND(I157*H157,2)</f>
        <v>0</v>
      </c>
      <c r="K157" s="208" t="s">
        <v>154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155</v>
      </c>
      <c r="AT157" s="217" t="s">
        <v>150</v>
      </c>
      <c r="AU157" s="217" t="s">
        <v>82</v>
      </c>
      <c r="AY157" s="19" t="s">
        <v>148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155</v>
      </c>
      <c r="BM157" s="217" t="s">
        <v>254</v>
      </c>
    </row>
    <row r="158" spans="1:51" s="13" customFormat="1" ht="12">
      <c r="A158" s="13"/>
      <c r="B158" s="219"/>
      <c r="C158" s="220"/>
      <c r="D158" s="221" t="s">
        <v>157</v>
      </c>
      <c r="E158" s="222" t="s">
        <v>19</v>
      </c>
      <c r="F158" s="223" t="s">
        <v>255</v>
      </c>
      <c r="G158" s="220"/>
      <c r="H158" s="224">
        <v>157.15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157</v>
      </c>
      <c r="AU158" s="230" t="s">
        <v>82</v>
      </c>
      <c r="AV158" s="13" t="s">
        <v>82</v>
      </c>
      <c r="AW158" s="13" t="s">
        <v>33</v>
      </c>
      <c r="AX158" s="13" t="s">
        <v>72</v>
      </c>
      <c r="AY158" s="230" t="s">
        <v>148</v>
      </c>
    </row>
    <row r="159" spans="1:51" s="14" customFormat="1" ht="12">
      <c r="A159" s="14"/>
      <c r="B159" s="241"/>
      <c r="C159" s="242"/>
      <c r="D159" s="221" t="s">
        <v>157</v>
      </c>
      <c r="E159" s="243" t="s">
        <v>19</v>
      </c>
      <c r="F159" s="244" t="s">
        <v>226</v>
      </c>
      <c r="G159" s="242"/>
      <c r="H159" s="245">
        <v>157.15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157</v>
      </c>
      <c r="AU159" s="251" t="s">
        <v>82</v>
      </c>
      <c r="AV159" s="14" t="s">
        <v>155</v>
      </c>
      <c r="AW159" s="14" t="s">
        <v>33</v>
      </c>
      <c r="AX159" s="14" t="s">
        <v>80</v>
      </c>
      <c r="AY159" s="251" t="s">
        <v>148</v>
      </c>
    </row>
    <row r="160" spans="1:65" s="2" customFormat="1" ht="14.4" customHeight="1">
      <c r="A160" s="40"/>
      <c r="B160" s="41"/>
      <c r="C160" s="231" t="s">
        <v>7</v>
      </c>
      <c r="D160" s="231" t="s">
        <v>214</v>
      </c>
      <c r="E160" s="232" t="s">
        <v>256</v>
      </c>
      <c r="F160" s="233" t="s">
        <v>257</v>
      </c>
      <c r="G160" s="234" t="s">
        <v>198</v>
      </c>
      <c r="H160" s="235">
        <v>12.572</v>
      </c>
      <c r="I160" s="236"/>
      <c r="J160" s="237">
        <f>ROUND(I160*H160,2)</f>
        <v>0</v>
      </c>
      <c r="K160" s="233" t="s">
        <v>154</v>
      </c>
      <c r="L160" s="238"/>
      <c r="M160" s="239" t="s">
        <v>19</v>
      </c>
      <c r="N160" s="240" t="s">
        <v>43</v>
      </c>
      <c r="O160" s="86"/>
      <c r="P160" s="215">
        <f>O160*H160</f>
        <v>0</v>
      </c>
      <c r="Q160" s="215">
        <v>1</v>
      </c>
      <c r="R160" s="215">
        <f>Q160*H160</f>
        <v>12.572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186</v>
      </c>
      <c r="AT160" s="217" t="s">
        <v>214</v>
      </c>
      <c r="AU160" s="217" t="s">
        <v>82</v>
      </c>
      <c r="AY160" s="19" t="s">
        <v>148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155</v>
      </c>
      <c r="BM160" s="217" t="s">
        <v>258</v>
      </c>
    </row>
    <row r="161" spans="1:51" s="13" customFormat="1" ht="12">
      <c r="A161" s="13"/>
      <c r="B161" s="219"/>
      <c r="C161" s="220"/>
      <c r="D161" s="221" t="s">
        <v>157</v>
      </c>
      <c r="E161" s="222" t="s">
        <v>19</v>
      </c>
      <c r="F161" s="223" t="s">
        <v>259</v>
      </c>
      <c r="G161" s="220"/>
      <c r="H161" s="224">
        <v>12.572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0" t="s">
        <v>157</v>
      </c>
      <c r="AU161" s="230" t="s">
        <v>82</v>
      </c>
      <c r="AV161" s="13" t="s">
        <v>82</v>
      </c>
      <c r="AW161" s="13" t="s">
        <v>33</v>
      </c>
      <c r="AX161" s="13" t="s">
        <v>80</v>
      </c>
      <c r="AY161" s="230" t="s">
        <v>148</v>
      </c>
    </row>
    <row r="162" spans="1:65" s="2" customFormat="1" ht="24.15" customHeight="1">
      <c r="A162" s="40"/>
      <c r="B162" s="41"/>
      <c r="C162" s="206" t="s">
        <v>260</v>
      </c>
      <c r="D162" s="206" t="s">
        <v>150</v>
      </c>
      <c r="E162" s="207" t="s">
        <v>261</v>
      </c>
      <c r="F162" s="208" t="s">
        <v>262</v>
      </c>
      <c r="G162" s="209" t="s">
        <v>153</v>
      </c>
      <c r="H162" s="210">
        <v>27.15</v>
      </c>
      <c r="I162" s="211"/>
      <c r="J162" s="212">
        <f>ROUND(I162*H162,2)</f>
        <v>0</v>
      </c>
      <c r="K162" s="208" t="s">
        <v>154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155</v>
      </c>
      <c r="AT162" s="217" t="s">
        <v>150</v>
      </c>
      <c r="AU162" s="217" t="s">
        <v>82</v>
      </c>
      <c r="AY162" s="19" t="s">
        <v>148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155</v>
      </c>
      <c r="BM162" s="217" t="s">
        <v>263</v>
      </c>
    </row>
    <row r="163" spans="1:51" s="13" customFormat="1" ht="12">
      <c r="A163" s="13"/>
      <c r="B163" s="219"/>
      <c r="C163" s="220"/>
      <c r="D163" s="221" t="s">
        <v>157</v>
      </c>
      <c r="E163" s="222" t="s">
        <v>19</v>
      </c>
      <c r="F163" s="223" t="s">
        <v>264</v>
      </c>
      <c r="G163" s="220"/>
      <c r="H163" s="224">
        <v>27.15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0" t="s">
        <v>157</v>
      </c>
      <c r="AU163" s="230" t="s">
        <v>82</v>
      </c>
      <c r="AV163" s="13" t="s">
        <v>82</v>
      </c>
      <c r="AW163" s="13" t="s">
        <v>33</v>
      </c>
      <c r="AX163" s="13" t="s">
        <v>80</v>
      </c>
      <c r="AY163" s="230" t="s">
        <v>148</v>
      </c>
    </row>
    <row r="164" spans="1:65" s="2" customFormat="1" ht="24.15" customHeight="1">
      <c r="A164" s="40"/>
      <c r="B164" s="41"/>
      <c r="C164" s="206" t="s">
        <v>265</v>
      </c>
      <c r="D164" s="206" t="s">
        <v>150</v>
      </c>
      <c r="E164" s="207" t="s">
        <v>266</v>
      </c>
      <c r="F164" s="208" t="s">
        <v>267</v>
      </c>
      <c r="G164" s="209" t="s">
        <v>153</v>
      </c>
      <c r="H164" s="210">
        <v>130</v>
      </c>
      <c r="I164" s="211"/>
      <c r="J164" s="212">
        <f>ROUND(I164*H164,2)</f>
        <v>0</v>
      </c>
      <c r="K164" s="208" t="s">
        <v>154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155</v>
      </c>
      <c r="AT164" s="217" t="s">
        <v>150</v>
      </c>
      <c r="AU164" s="217" t="s">
        <v>82</v>
      </c>
      <c r="AY164" s="19" t="s">
        <v>148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155</v>
      </c>
      <c r="BM164" s="217" t="s">
        <v>268</v>
      </c>
    </row>
    <row r="165" spans="1:51" s="13" customFormat="1" ht="12">
      <c r="A165" s="13"/>
      <c r="B165" s="219"/>
      <c r="C165" s="220"/>
      <c r="D165" s="221" t="s">
        <v>157</v>
      </c>
      <c r="E165" s="222" t="s">
        <v>19</v>
      </c>
      <c r="F165" s="223" t="s">
        <v>269</v>
      </c>
      <c r="G165" s="220"/>
      <c r="H165" s="224">
        <v>130</v>
      </c>
      <c r="I165" s="225"/>
      <c r="J165" s="220"/>
      <c r="K165" s="220"/>
      <c r="L165" s="226"/>
      <c r="M165" s="227"/>
      <c r="N165" s="228"/>
      <c r="O165" s="228"/>
      <c r="P165" s="228"/>
      <c r="Q165" s="228"/>
      <c r="R165" s="228"/>
      <c r="S165" s="228"/>
      <c r="T165" s="22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0" t="s">
        <v>157</v>
      </c>
      <c r="AU165" s="230" t="s">
        <v>82</v>
      </c>
      <c r="AV165" s="13" t="s">
        <v>82</v>
      </c>
      <c r="AW165" s="13" t="s">
        <v>33</v>
      </c>
      <c r="AX165" s="13" t="s">
        <v>80</v>
      </c>
      <c r="AY165" s="230" t="s">
        <v>148</v>
      </c>
    </row>
    <row r="166" spans="1:65" s="2" customFormat="1" ht="76.35" customHeight="1">
      <c r="A166" s="40"/>
      <c r="B166" s="41"/>
      <c r="C166" s="206" t="s">
        <v>270</v>
      </c>
      <c r="D166" s="206" t="s">
        <v>150</v>
      </c>
      <c r="E166" s="207" t="s">
        <v>271</v>
      </c>
      <c r="F166" s="208" t="s">
        <v>272</v>
      </c>
      <c r="G166" s="209" t="s">
        <v>153</v>
      </c>
      <c r="H166" s="210">
        <v>130</v>
      </c>
      <c r="I166" s="211"/>
      <c r="J166" s="212">
        <f>ROUND(I166*H166,2)</f>
        <v>0</v>
      </c>
      <c r="K166" s="208" t="s">
        <v>154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0.08425</v>
      </c>
      <c r="R166" s="215">
        <f>Q166*H166</f>
        <v>10.9525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155</v>
      </c>
      <c r="AT166" s="217" t="s">
        <v>150</v>
      </c>
      <c r="AU166" s="217" t="s">
        <v>82</v>
      </c>
      <c r="AY166" s="19" t="s">
        <v>148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155</v>
      </c>
      <c r="BM166" s="217" t="s">
        <v>273</v>
      </c>
    </row>
    <row r="167" spans="1:51" s="13" customFormat="1" ht="12">
      <c r="A167" s="13"/>
      <c r="B167" s="219"/>
      <c r="C167" s="220"/>
      <c r="D167" s="221" t="s">
        <v>157</v>
      </c>
      <c r="E167" s="222" t="s">
        <v>19</v>
      </c>
      <c r="F167" s="223" t="s">
        <v>274</v>
      </c>
      <c r="G167" s="220"/>
      <c r="H167" s="224">
        <v>130</v>
      </c>
      <c r="I167" s="225"/>
      <c r="J167" s="220"/>
      <c r="K167" s="220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157</v>
      </c>
      <c r="AU167" s="230" t="s">
        <v>82</v>
      </c>
      <c r="AV167" s="13" t="s">
        <v>82</v>
      </c>
      <c r="AW167" s="13" t="s">
        <v>33</v>
      </c>
      <c r="AX167" s="13" t="s">
        <v>80</v>
      </c>
      <c r="AY167" s="230" t="s">
        <v>148</v>
      </c>
    </row>
    <row r="168" spans="1:65" s="2" customFormat="1" ht="24.15" customHeight="1">
      <c r="A168" s="40"/>
      <c r="B168" s="41"/>
      <c r="C168" s="231" t="s">
        <v>275</v>
      </c>
      <c r="D168" s="231" t="s">
        <v>214</v>
      </c>
      <c r="E168" s="232" t="s">
        <v>276</v>
      </c>
      <c r="F168" s="233" t="s">
        <v>277</v>
      </c>
      <c r="G168" s="234" t="s">
        <v>153</v>
      </c>
      <c r="H168" s="235">
        <v>143</v>
      </c>
      <c r="I168" s="236"/>
      <c r="J168" s="237">
        <f>ROUND(I168*H168,2)</f>
        <v>0</v>
      </c>
      <c r="K168" s="233" t="s">
        <v>154</v>
      </c>
      <c r="L168" s="238"/>
      <c r="M168" s="239" t="s">
        <v>19</v>
      </c>
      <c r="N168" s="240" t="s">
        <v>43</v>
      </c>
      <c r="O168" s="86"/>
      <c r="P168" s="215">
        <f>O168*H168</f>
        <v>0</v>
      </c>
      <c r="Q168" s="215">
        <v>0.09</v>
      </c>
      <c r="R168" s="215">
        <f>Q168*H168</f>
        <v>12.87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186</v>
      </c>
      <c r="AT168" s="217" t="s">
        <v>214</v>
      </c>
      <c r="AU168" s="217" t="s">
        <v>82</v>
      </c>
      <c r="AY168" s="19" t="s">
        <v>148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155</v>
      </c>
      <c r="BM168" s="217" t="s">
        <v>278</v>
      </c>
    </row>
    <row r="169" spans="1:51" s="13" customFormat="1" ht="12">
      <c r="A169" s="13"/>
      <c r="B169" s="219"/>
      <c r="C169" s="220"/>
      <c r="D169" s="221" t="s">
        <v>157</v>
      </c>
      <c r="E169" s="220"/>
      <c r="F169" s="223" t="s">
        <v>279</v>
      </c>
      <c r="G169" s="220"/>
      <c r="H169" s="224">
        <v>143</v>
      </c>
      <c r="I169" s="225"/>
      <c r="J169" s="220"/>
      <c r="K169" s="220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157</v>
      </c>
      <c r="AU169" s="230" t="s">
        <v>82</v>
      </c>
      <c r="AV169" s="13" t="s">
        <v>82</v>
      </c>
      <c r="AW169" s="13" t="s">
        <v>4</v>
      </c>
      <c r="AX169" s="13" t="s">
        <v>80</v>
      </c>
      <c r="AY169" s="230" t="s">
        <v>148</v>
      </c>
    </row>
    <row r="170" spans="1:65" s="2" customFormat="1" ht="24.15" customHeight="1">
      <c r="A170" s="40"/>
      <c r="B170" s="41"/>
      <c r="C170" s="206" t="s">
        <v>280</v>
      </c>
      <c r="D170" s="206" t="s">
        <v>150</v>
      </c>
      <c r="E170" s="207" t="s">
        <v>281</v>
      </c>
      <c r="F170" s="208" t="s">
        <v>282</v>
      </c>
      <c r="G170" s="209" t="s">
        <v>153</v>
      </c>
      <c r="H170" s="210">
        <v>27.15</v>
      </c>
      <c r="I170" s="211"/>
      <c r="J170" s="212">
        <f>ROUND(I170*H170,2)</f>
        <v>0</v>
      </c>
      <c r="K170" s="208" t="s">
        <v>154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0.28362</v>
      </c>
      <c r="R170" s="215">
        <f>Q170*H170</f>
        <v>7.700282999999999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155</v>
      </c>
      <c r="AT170" s="217" t="s">
        <v>150</v>
      </c>
      <c r="AU170" s="217" t="s">
        <v>82</v>
      </c>
      <c r="AY170" s="19" t="s">
        <v>148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155</v>
      </c>
      <c r="BM170" s="217" t="s">
        <v>283</v>
      </c>
    </row>
    <row r="171" spans="1:51" s="13" customFormat="1" ht="12">
      <c r="A171" s="13"/>
      <c r="B171" s="219"/>
      <c r="C171" s="220"/>
      <c r="D171" s="221" t="s">
        <v>157</v>
      </c>
      <c r="E171" s="222" t="s">
        <v>19</v>
      </c>
      <c r="F171" s="223" t="s">
        <v>284</v>
      </c>
      <c r="G171" s="220"/>
      <c r="H171" s="224">
        <v>27.15</v>
      </c>
      <c r="I171" s="225"/>
      <c r="J171" s="220"/>
      <c r="K171" s="220"/>
      <c r="L171" s="226"/>
      <c r="M171" s="227"/>
      <c r="N171" s="228"/>
      <c r="O171" s="228"/>
      <c r="P171" s="228"/>
      <c r="Q171" s="228"/>
      <c r="R171" s="228"/>
      <c r="S171" s="228"/>
      <c r="T171" s="22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0" t="s">
        <v>157</v>
      </c>
      <c r="AU171" s="230" t="s">
        <v>82</v>
      </c>
      <c r="AV171" s="13" t="s">
        <v>82</v>
      </c>
      <c r="AW171" s="13" t="s">
        <v>33</v>
      </c>
      <c r="AX171" s="13" t="s">
        <v>80</v>
      </c>
      <c r="AY171" s="230" t="s">
        <v>148</v>
      </c>
    </row>
    <row r="172" spans="1:65" s="2" customFormat="1" ht="37.8" customHeight="1">
      <c r="A172" s="40"/>
      <c r="B172" s="41"/>
      <c r="C172" s="206" t="s">
        <v>285</v>
      </c>
      <c r="D172" s="206" t="s">
        <v>150</v>
      </c>
      <c r="E172" s="207" t="s">
        <v>286</v>
      </c>
      <c r="F172" s="208" t="s">
        <v>287</v>
      </c>
      <c r="G172" s="209" t="s">
        <v>288</v>
      </c>
      <c r="H172" s="210">
        <v>138.2</v>
      </c>
      <c r="I172" s="211"/>
      <c r="J172" s="212">
        <f>ROUND(I172*H172,2)</f>
        <v>0</v>
      </c>
      <c r="K172" s="208" t="s">
        <v>154</v>
      </c>
      <c r="L172" s="46"/>
      <c r="M172" s="213" t="s">
        <v>19</v>
      </c>
      <c r="N172" s="214" t="s">
        <v>43</v>
      </c>
      <c r="O172" s="86"/>
      <c r="P172" s="215">
        <f>O172*H172</f>
        <v>0</v>
      </c>
      <c r="Q172" s="215">
        <v>0.10095</v>
      </c>
      <c r="R172" s="215">
        <f>Q172*H172</f>
        <v>13.951289999999998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155</v>
      </c>
      <c r="AT172" s="217" t="s">
        <v>150</v>
      </c>
      <c r="AU172" s="217" t="s">
        <v>82</v>
      </c>
      <c r="AY172" s="19" t="s">
        <v>148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155</v>
      </c>
      <c r="BM172" s="217" t="s">
        <v>289</v>
      </c>
    </row>
    <row r="173" spans="1:51" s="13" customFormat="1" ht="12">
      <c r="A173" s="13"/>
      <c r="B173" s="219"/>
      <c r="C173" s="220"/>
      <c r="D173" s="221" t="s">
        <v>157</v>
      </c>
      <c r="E173" s="222" t="s">
        <v>19</v>
      </c>
      <c r="F173" s="223" t="s">
        <v>290</v>
      </c>
      <c r="G173" s="220"/>
      <c r="H173" s="224">
        <v>79.6</v>
      </c>
      <c r="I173" s="225"/>
      <c r="J173" s="220"/>
      <c r="K173" s="220"/>
      <c r="L173" s="226"/>
      <c r="M173" s="227"/>
      <c r="N173" s="228"/>
      <c r="O173" s="228"/>
      <c r="P173" s="228"/>
      <c r="Q173" s="228"/>
      <c r="R173" s="228"/>
      <c r="S173" s="228"/>
      <c r="T173" s="22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0" t="s">
        <v>157</v>
      </c>
      <c r="AU173" s="230" t="s">
        <v>82</v>
      </c>
      <c r="AV173" s="13" t="s">
        <v>82</v>
      </c>
      <c r="AW173" s="13" t="s">
        <v>33</v>
      </c>
      <c r="AX173" s="13" t="s">
        <v>72</v>
      </c>
      <c r="AY173" s="230" t="s">
        <v>148</v>
      </c>
    </row>
    <row r="174" spans="1:51" s="13" customFormat="1" ht="12">
      <c r="A174" s="13"/>
      <c r="B174" s="219"/>
      <c r="C174" s="220"/>
      <c r="D174" s="221" t="s">
        <v>157</v>
      </c>
      <c r="E174" s="222" t="s">
        <v>19</v>
      </c>
      <c r="F174" s="223" t="s">
        <v>291</v>
      </c>
      <c r="G174" s="220"/>
      <c r="H174" s="224">
        <v>58.6</v>
      </c>
      <c r="I174" s="225"/>
      <c r="J174" s="220"/>
      <c r="K174" s="220"/>
      <c r="L174" s="226"/>
      <c r="M174" s="227"/>
      <c r="N174" s="228"/>
      <c r="O174" s="228"/>
      <c r="P174" s="228"/>
      <c r="Q174" s="228"/>
      <c r="R174" s="228"/>
      <c r="S174" s="228"/>
      <c r="T174" s="22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0" t="s">
        <v>157</v>
      </c>
      <c r="AU174" s="230" t="s">
        <v>82</v>
      </c>
      <c r="AV174" s="13" t="s">
        <v>82</v>
      </c>
      <c r="AW174" s="13" t="s">
        <v>33</v>
      </c>
      <c r="AX174" s="13" t="s">
        <v>72</v>
      </c>
      <c r="AY174" s="230" t="s">
        <v>148</v>
      </c>
    </row>
    <row r="175" spans="1:51" s="14" customFormat="1" ht="12">
      <c r="A175" s="14"/>
      <c r="B175" s="241"/>
      <c r="C175" s="242"/>
      <c r="D175" s="221" t="s">
        <v>157</v>
      </c>
      <c r="E175" s="243" t="s">
        <v>19</v>
      </c>
      <c r="F175" s="244" t="s">
        <v>226</v>
      </c>
      <c r="G175" s="242"/>
      <c r="H175" s="245">
        <v>138.2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157</v>
      </c>
      <c r="AU175" s="251" t="s">
        <v>82</v>
      </c>
      <c r="AV175" s="14" t="s">
        <v>155</v>
      </c>
      <c r="AW175" s="14" t="s">
        <v>33</v>
      </c>
      <c r="AX175" s="14" t="s">
        <v>80</v>
      </c>
      <c r="AY175" s="251" t="s">
        <v>148</v>
      </c>
    </row>
    <row r="176" spans="1:65" s="2" customFormat="1" ht="14.4" customHeight="1">
      <c r="A176" s="40"/>
      <c r="B176" s="41"/>
      <c r="C176" s="231" t="s">
        <v>292</v>
      </c>
      <c r="D176" s="231" t="s">
        <v>214</v>
      </c>
      <c r="E176" s="232" t="s">
        <v>293</v>
      </c>
      <c r="F176" s="233" t="s">
        <v>294</v>
      </c>
      <c r="G176" s="234" t="s">
        <v>288</v>
      </c>
      <c r="H176" s="235">
        <v>152.02</v>
      </c>
      <c r="I176" s="236"/>
      <c r="J176" s="237">
        <f>ROUND(I176*H176,2)</f>
        <v>0</v>
      </c>
      <c r="K176" s="233" t="s">
        <v>154</v>
      </c>
      <c r="L176" s="238"/>
      <c r="M176" s="239" t="s">
        <v>19</v>
      </c>
      <c r="N176" s="240" t="s">
        <v>43</v>
      </c>
      <c r="O176" s="86"/>
      <c r="P176" s="215">
        <f>O176*H176</f>
        <v>0</v>
      </c>
      <c r="Q176" s="215">
        <v>0.028</v>
      </c>
      <c r="R176" s="215">
        <f>Q176*H176</f>
        <v>4.25656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186</v>
      </c>
      <c r="AT176" s="217" t="s">
        <v>214</v>
      </c>
      <c r="AU176" s="217" t="s">
        <v>82</v>
      </c>
      <c r="AY176" s="19" t="s">
        <v>148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155</v>
      </c>
      <c r="BM176" s="217" t="s">
        <v>295</v>
      </c>
    </row>
    <row r="177" spans="1:51" s="13" customFormat="1" ht="12">
      <c r="A177" s="13"/>
      <c r="B177" s="219"/>
      <c r="C177" s="220"/>
      <c r="D177" s="221" t="s">
        <v>157</v>
      </c>
      <c r="E177" s="220"/>
      <c r="F177" s="223" t="s">
        <v>296</v>
      </c>
      <c r="G177" s="220"/>
      <c r="H177" s="224">
        <v>152.02</v>
      </c>
      <c r="I177" s="225"/>
      <c r="J177" s="220"/>
      <c r="K177" s="220"/>
      <c r="L177" s="226"/>
      <c r="M177" s="227"/>
      <c r="N177" s="228"/>
      <c r="O177" s="228"/>
      <c r="P177" s="228"/>
      <c r="Q177" s="228"/>
      <c r="R177" s="228"/>
      <c r="S177" s="228"/>
      <c r="T177" s="22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0" t="s">
        <v>157</v>
      </c>
      <c r="AU177" s="230" t="s">
        <v>82</v>
      </c>
      <c r="AV177" s="13" t="s">
        <v>82</v>
      </c>
      <c r="AW177" s="13" t="s">
        <v>4</v>
      </c>
      <c r="AX177" s="13" t="s">
        <v>80</v>
      </c>
      <c r="AY177" s="230" t="s">
        <v>148</v>
      </c>
    </row>
    <row r="178" spans="1:65" s="2" customFormat="1" ht="24.15" customHeight="1">
      <c r="A178" s="40"/>
      <c r="B178" s="41"/>
      <c r="C178" s="206" t="s">
        <v>297</v>
      </c>
      <c r="D178" s="206" t="s">
        <v>150</v>
      </c>
      <c r="E178" s="207" t="s">
        <v>298</v>
      </c>
      <c r="F178" s="208" t="s">
        <v>299</v>
      </c>
      <c r="G178" s="209" t="s">
        <v>288</v>
      </c>
      <c r="H178" s="210">
        <v>18.7</v>
      </c>
      <c r="I178" s="211"/>
      <c r="J178" s="212">
        <f>ROUND(I178*H178,2)</f>
        <v>0</v>
      </c>
      <c r="K178" s="208" t="s">
        <v>19</v>
      </c>
      <c r="L178" s="46"/>
      <c r="M178" s="213" t="s">
        <v>19</v>
      </c>
      <c r="N178" s="214" t="s">
        <v>43</v>
      </c>
      <c r="O178" s="86"/>
      <c r="P178" s="215">
        <f>O178*H178</f>
        <v>0</v>
      </c>
      <c r="Q178" s="215">
        <v>0.10095</v>
      </c>
      <c r="R178" s="215">
        <f>Q178*H178</f>
        <v>1.887765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155</v>
      </c>
      <c r="AT178" s="217" t="s">
        <v>150</v>
      </c>
      <c r="AU178" s="217" t="s">
        <v>82</v>
      </c>
      <c r="AY178" s="19" t="s">
        <v>148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155</v>
      </c>
      <c r="BM178" s="217" t="s">
        <v>300</v>
      </c>
    </row>
    <row r="179" spans="1:51" s="13" customFormat="1" ht="12">
      <c r="A179" s="13"/>
      <c r="B179" s="219"/>
      <c r="C179" s="220"/>
      <c r="D179" s="221" t="s">
        <v>157</v>
      </c>
      <c r="E179" s="222" t="s">
        <v>19</v>
      </c>
      <c r="F179" s="223" t="s">
        <v>301</v>
      </c>
      <c r="G179" s="220"/>
      <c r="H179" s="224">
        <v>18.7</v>
      </c>
      <c r="I179" s="225"/>
      <c r="J179" s="220"/>
      <c r="K179" s="220"/>
      <c r="L179" s="226"/>
      <c r="M179" s="227"/>
      <c r="N179" s="228"/>
      <c r="O179" s="228"/>
      <c r="P179" s="228"/>
      <c r="Q179" s="228"/>
      <c r="R179" s="228"/>
      <c r="S179" s="228"/>
      <c r="T179" s="22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0" t="s">
        <v>157</v>
      </c>
      <c r="AU179" s="230" t="s">
        <v>82</v>
      </c>
      <c r="AV179" s="13" t="s">
        <v>82</v>
      </c>
      <c r="AW179" s="13" t="s">
        <v>33</v>
      </c>
      <c r="AX179" s="13" t="s">
        <v>80</v>
      </c>
      <c r="AY179" s="230" t="s">
        <v>148</v>
      </c>
    </row>
    <row r="180" spans="1:63" s="12" customFormat="1" ht="22.8" customHeight="1">
      <c r="A180" s="12"/>
      <c r="B180" s="190"/>
      <c r="C180" s="191"/>
      <c r="D180" s="192" t="s">
        <v>71</v>
      </c>
      <c r="E180" s="204" t="s">
        <v>176</v>
      </c>
      <c r="F180" s="204" t="s">
        <v>302</v>
      </c>
      <c r="G180" s="191"/>
      <c r="H180" s="191"/>
      <c r="I180" s="194"/>
      <c r="J180" s="205">
        <f>BK180</f>
        <v>0</v>
      </c>
      <c r="K180" s="191"/>
      <c r="L180" s="196"/>
      <c r="M180" s="197"/>
      <c r="N180" s="198"/>
      <c r="O180" s="198"/>
      <c r="P180" s="199">
        <f>SUM(P181:P326)</f>
        <v>0</v>
      </c>
      <c r="Q180" s="198"/>
      <c r="R180" s="199">
        <f>SUM(R181:R326)</f>
        <v>121.50766235000002</v>
      </c>
      <c r="S180" s="198"/>
      <c r="T180" s="200">
        <f>SUM(T181:T326)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1" t="s">
        <v>80</v>
      </c>
      <c r="AT180" s="202" t="s">
        <v>71</v>
      </c>
      <c r="AU180" s="202" t="s">
        <v>80</v>
      </c>
      <c r="AY180" s="201" t="s">
        <v>148</v>
      </c>
      <c r="BK180" s="203">
        <f>SUM(BK181:BK326)</f>
        <v>0</v>
      </c>
    </row>
    <row r="181" spans="1:65" s="2" customFormat="1" ht="24.15" customHeight="1">
      <c r="A181" s="40"/>
      <c r="B181" s="41"/>
      <c r="C181" s="206" t="s">
        <v>303</v>
      </c>
      <c r="D181" s="206" t="s">
        <v>150</v>
      </c>
      <c r="E181" s="207" t="s">
        <v>304</v>
      </c>
      <c r="F181" s="208" t="s">
        <v>305</v>
      </c>
      <c r="G181" s="209" t="s">
        <v>153</v>
      </c>
      <c r="H181" s="210">
        <v>210</v>
      </c>
      <c r="I181" s="211"/>
      <c r="J181" s="212">
        <f>ROUND(I181*H181,2)</f>
        <v>0</v>
      </c>
      <c r="K181" s="208" t="s">
        <v>154</v>
      </c>
      <c r="L181" s="46"/>
      <c r="M181" s="213" t="s">
        <v>19</v>
      </c>
      <c r="N181" s="214" t="s">
        <v>43</v>
      </c>
      <c r="O181" s="86"/>
      <c r="P181" s="215">
        <f>O181*H181</f>
        <v>0</v>
      </c>
      <c r="Q181" s="215">
        <v>0.0167</v>
      </c>
      <c r="R181" s="215">
        <f>Q181*H181</f>
        <v>3.507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155</v>
      </c>
      <c r="AT181" s="217" t="s">
        <v>150</v>
      </c>
      <c r="AU181" s="217" t="s">
        <v>82</v>
      </c>
      <c r="AY181" s="19" t="s">
        <v>148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155</v>
      </c>
      <c r="BM181" s="217" t="s">
        <v>306</v>
      </c>
    </row>
    <row r="182" spans="1:65" s="2" customFormat="1" ht="37.8" customHeight="1">
      <c r="A182" s="40"/>
      <c r="B182" s="41"/>
      <c r="C182" s="206" t="s">
        <v>307</v>
      </c>
      <c r="D182" s="206" t="s">
        <v>150</v>
      </c>
      <c r="E182" s="207" t="s">
        <v>308</v>
      </c>
      <c r="F182" s="208" t="s">
        <v>309</v>
      </c>
      <c r="G182" s="209" t="s">
        <v>153</v>
      </c>
      <c r="H182" s="210">
        <v>672.95</v>
      </c>
      <c r="I182" s="211"/>
      <c r="J182" s="212">
        <f>ROUND(I182*H182,2)</f>
        <v>0</v>
      </c>
      <c r="K182" s="208" t="s">
        <v>154</v>
      </c>
      <c r="L182" s="46"/>
      <c r="M182" s="213" t="s">
        <v>19</v>
      </c>
      <c r="N182" s="214" t="s">
        <v>43</v>
      </c>
      <c r="O182" s="86"/>
      <c r="P182" s="215">
        <f>O182*H182</f>
        <v>0</v>
      </c>
      <c r="Q182" s="215">
        <v>0.00438</v>
      </c>
      <c r="R182" s="215">
        <f>Q182*H182</f>
        <v>2.9475210000000005</v>
      </c>
      <c r="S182" s="215">
        <v>0</v>
      </c>
      <c r="T182" s="216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17" t="s">
        <v>155</v>
      </c>
      <c r="AT182" s="217" t="s">
        <v>150</v>
      </c>
      <c r="AU182" s="217" t="s">
        <v>82</v>
      </c>
      <c r="AY182" s="19" t="s">
        <v>148</v>
      </c>
      <c r="BE182" s="218">
        <f>IF(N182="základní",J182,0)</f>
        <v>0</v>
      </c>
      <c r="BF182" s="218">
        <f>IF(N182="snížená",J182,0)</f>
        <v>0</v>
      </c>
      <c r="BG182" s="218">
        <f>IF(N182="zákl. přenesená",J182,0)</f>
        <v>0</v>
      </c>
      <c r="BH182" s="218">
        <f>IF(N182="sníž. přenesená",J182,0)</f>
        <v>0</v>
      </c>
      <c r="BI182" s="218">
        <f>IF(N182="nulová",J182,0)</f>
        <v>0</v>
      </c>
      <c r="BJ182" s="19" t="s">
        <v>80</v>
      </c>
      <c r="BK182" s="218">
        <f>ROUND(I182*H182,2)</f>
        <v>0</v>
      </c>
      <c r="BL182" s="19" t="s">
        <v>155</v>
      </c>
      <c r="BM182" s="217" t="s">
        <v>310</v>
      </c>
    </row>
    <row r="183" spans="1:65" s="2" customFormat="1" ht="37.8" customHeight="1">
      <c r="A183" s="40"/>
      <c r="B183" s="41"/>
      <c r="C183" s="206" t="s">
        <v>311</v>
      </c>
      <c r="D183" s="206" t="s">
        <v>150</v>
      </c>
      <c r="E183" s="207" t="s">
        <v>312</v>
      </c>
      <c r="F183" s="208" t="s">
        <v>313</v>
      </c>
      <c r="G183" s="209" t="s">
        <v>153</v>
      </c>
      <c r="H183" s="210">
        <v>6.048</v>
      </c>
      <c r="I183" s="211"/>
      <c r="J183" s="212">
        <f>ROUND(I183*H183,2)</f>
        <v>0</v>
      </c>
      <c r="K183" s="208" t="s">
        <v>154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0.00391</v>
      </c>
      <c r="R183" s="215">
        <f>Q183*H183</f>
        <v>0.02364768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155</v>
      </c>
      <c r="AT183" s="217" t="s">
        <v>150</v>
      </c>
      <c r="AU183" s="217" t="s">
        <v>82</v>
      </c>
      <c r="AY183" s="19" t="s">
        <v>148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155</v>
      </c>
      <c r="BM183" s="217" t="s">
        <v>314</v>
      </c>
    </row>
    <row r="184" spans="1:51" s="13" customFormat="1" ht="12">
      <c r="A184" s="13"/>
      <c r="B184" s="219"/>
      <c r="C184" s="220"/>
      <c r="D184" s="221" t="s">
        <v>157</v>
      </c>
      <c r="E184" s="222" t="s">
        <v>19</v>
      </c>
      <c r="F184" s="223" t="s">
        <v>315</v>
      </c>
      <c r="G184" s="220"/>
      <c r="H184" s="224">
        <v>6.048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157</v>
      </c>
      <c r="AU184" s="230" t="s">
        <v>82</v>
      </c>
      <c r="AV184" s="13" t="s">
        <v>82</v>
      </c>
      <c r="AW184" s="13" t="s">
        <v>33</v>
      </c>
      <c r="AX184" s="13" t="s">
        <v>80</v>
      </c>
      <c r="AY184" s="230" t="s">
        <v>148</v>
      </c>
    </row>
    <row r="185" spans="1:65" s="2" customFormat="1" ht="24.15" customHeight="1">
      <c r="A185" s="40"/>
      <c r="B185" s="41"/>
      <c r="C185" s="206" t="s">
        <v>316</v>
      </c>
      <c r="D185" s="206" t="s">
        <v>150</v>
      </c>
      <c r="E185" s="207" t="s">
        <v>317</v>
      </c>
      <c r="F185" s="208" t="s">
        <v>318</v>
      </c>
      <c r="G185" s="209" t="s">
        <v>153</v>
      </c>
      <c r="H185" s="210">
        <v>6.048</v>
      </c>
      <c r="I185" s="211"/>
      <c r="J185" s="212">
        <f>ROUND(I185*H185,2)</f>
        <v>0</v>
      </c>
      <c r="K185" s="208" t="s">
        <v>154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0.0013</v>
      </c>
      <c r="R185" s="215">
        <f>Q185*H185</f>
        <v>0.0078624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155</v>
      </c>
      <c r="AT185" s="217" t="s">
        <v>150</v>
      </c>
      <c r="AU185" s="217" t="s">
        <v>82</v>
      </c>
      <c r="AY185" s="19" t="s">
        <v>148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155</v>
      </c>
      <c r="BM185" s="217" t="s">
        <v>319</v>
      </c>
    </row>
    <row r="186" spans="1:65" s="2" customFormat="1" ht="37.8" customHeight="1">
      <c r="A186" s="40"/>
      <c r="B186" s="41"/>
      <c r="C186" s="206" t="s">
        <v>320</v>
      </c>
      <c r="D186" s="206" t="s">
        <v>150</v>
      </c>
      <c r="E186" s="207" t="s">
        <v>321</v>
      </c>
      <c r="F186" s="208" t="s">
        <v>322</v>
      </c>
      <c r="G186" s="209" t="s">
        <v>153</v>
      </c>
      <c r="H186" s="210">
        <v>672.95</v>
      </c>
      <c r="I186" s="211"/>
      <c r="J186" s="212">
        <f>ROUND(I186*H186,2)</f>
        <v>0</v>
      </c>
      <c r="K186" s="208" t="s">
        <v>154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0.0147</v>
      </c>
      <c r="R186" s="215">
        <f>Q186*H186</f>
        <v>9.892365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155</v>
      </c>
      <c r="AT186" s="217" t="s">
        <v>150</v>
      </c>
      <c r="AU186" s="217" t="s">
        <v>82</v>
      </c>
      <c r="AY186" s="19" t="s">
        <v>148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155</v>
      </c>
      <c r="BM186" s="217" t="s">
        <v>323</v>
      </c>
    </row>
    <row r="187" spans="1:51" s="13" customFormat="1" ht="12">
      <c r="A187" s="13"/>
      <c r="B187" s="219"/>
      <c r="C187" s="220"/>
      <c r="D187" s="221" t="s">
        <v>157</v>
      </c>
      <c r="E187" s="222" t="s">
        <v>19</v>
      </c>
      <c r="F187" s="223" t="s">
        <v>324</v>
      </c>
      <c r="G187" s="220"/>
      <c r="H187" s="224">
        <v>210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0" t="s">
        <v>157</v>
      </c>
      <c r="AU187" s="230" t="s">
        <v>82</v>
      </c>
      <c r="AV187" s="13" t="s">
        <v>82</v>
      </c>
      <c r="AW187" s="13" t="s">
        <v>33</v>
      </c>
      <c r="AX187" s="13" t="s">
        <v>72</v>
      </c>
      <c r="AY187" s="230" t="s">
        <v>148</v>
      </c>
    </row>
    <row r="188" spans="1:51" s="13" customFormat="1" ht="12">
      <c r="A188" s="13"/>
      <c r="B188" s="219"/>
      <c r="C188" s="220"/>
      <c r="D188" s="221" t="s">
        <v>157</v>
      </c>
      <c r="E188" s="222" t="s">
        <v>19</v>
      </c>
      <c r="F188" s="223" t="s">
        <v>325</v>
      </c>
      <c r="G188" s="220"/>
      <c r="H188" s="224">
        <v>189.222</v>
      </c>
      <c r="I188" s="225"/>
      <c r="J188" s="220"/>
      <c r="K188" s="220"/>
      <c r="L188" s="226"/>
      <c r="M188" s="227"/>
      <c r="N188" s="228"/>
      <c r="O188" s="228"/>
      <c r="P188" s="228"/>
      <c r="Q188" s="228"/>
      <c r="R188" s="228"/>
      <c r="S188" s="228"/>
      <c r="T188" s="22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0" t="s">
        <v>157</v>
      </c>
      <c r="AU188" s="230" t="s">
        <v>82</v>
      </c>
      <c r="AV188" s="13" t="s">
        <v>82</v>
      </c>
      <c r="AW188" s="13" t="s">
        <v>33</v>
      </c>
      <c r="AX188" s="13" t="s">
        <v>72</v>
      </c>
      <c r="AY188" s="230" t="s">
        <v>148</v>
      </c>
    </row>
    <row r="189" spans="1:51" s="13" customFormat="1" ht="12">
      <c r="A189" s="13"/>
      <c r="B189" s="219"/>
      <c r="C189" s="220"/>
      <c r="D189" s="221" t="s">
        <v>157</v>
      </c>
      <c r="E189" s="222" t="s">
        <v>19</v>
      </c>
      <c r="F189" s="223" t="s">
        <v>326</v>
      </c>
      <c r="G189" s="220"/>
      <c r="H189" s="224">
        <v>214.771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157</v>
      </c>
      <c r="AU189" s="230" t="s">
        <v>82</v>
      </c>
      <c r="AV189" s="13" t="s">
        <v>82</v>
      </c>
      <c r="AW189" s="13" t="s">
        <v>33</v>
      </c>
      <c r="AX189" s="13" t="s">
        <v>72</v>
      </c>
      <c r="AY189" s="230" t="s">
        <v>148</v>
      </c>
    </row>
    <row r="190" spans="1:51" s="13" customFormat="1" ht="12">
      <c r="A190" s="13"/>
      <c r="B190" s="219"/>
      <c r="C190" s="220"/>
      <c r="D190" s="221" t="s">
        <v>157</v>
      </c>
      <c r="E190" s="222" t="s">
        <v>19</v>
      </c>
      <c r="F190" s="223" t="s">
        <v>327</v>
      </c>
      <c r="G190" s="220"/>
      <c r="H190" s="224">
        <v>-111.6</v>
      </c>
      <c r="I190" s="225"/>
      <c r="J190" s="220"/>
      <c r="K190" s="220"/>
      <c r="L190" s="226"/>
      <c r="M190" s="227"/>
      <c r="N190" s="228"/>
      <c r="O190" s="228"/>
      <c r="P190" s="228"/>
      <c r="Q190" s="228"/>
      <c r="R190" s="228"/>
      <c r="S190" s="228"/>
      <c r="T190" s="22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0" t="s">
        <v>157</v>
      </c>
      <c r="AU190" s="230" t="s">
        <v>82</v>
      </c>
      <c r="AV190" s="13" t="s">
        <v>82</v>
      </c>
      <c r="AW190" s="13" t="s">
        <v>33</v>
      </c>
      <c r="AX190" s="13" t="s">
        <v>72</v>
      </c>
      <c r="AY190" s="230" t="s">
        <v>148</v>
      </c>
    </row>
    <row r="191" spans="1:51" s="13" customFormat="1" ht="12">
      <c r="A191" s="13"/>
      <c r="B191" s="219"/>
      <c r="C191" s="220"/>
      <c r="D191" s="221" t="s">
        <v>157</v>
      </c>
      <c r="E191" s="222" t="s">
        <v>19</v>
      </c>
      <c r="F191" s="223" t="s">
        <v>328</v>
      </c>
      <c r="G191" s="220"/>
      <c r="H191" s="224">
        <v>107.846</v>
      </c>
      <c r="I191" s="225"/>
      <c r="J191" s="220"/>
      <c r="K191" s="220"/>
      <c r="L191" s="226"/>
      <c r="M191" s="227"/>
      <c r="N191" s="228"/>
      <c r="O191" s="228"/>
      <c r="P191" s="228"/>
      <c r="Q191" s="228"/>
      <c r="R191" s="228"/>
      <c r="S191" s="228"/>
      <c r="T191" s="22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0" t="s">
        <v>157</v>
      </c>
      <c r="AU191" s="230" t="s">
        <v>82</v>
      </c>
      <c r="AV191" s="13" t="s">
        <v>82</v>
      </c>
      <c r="AW191" s="13" t="s">
        <v>33</v>
      </c>
      <c r="AX191" s="13" t="s">
        <v>72</v>
      </c>
      <c r="AY191" s="230" t="s">
        <v>148</v>
      </c>
    </row>
    <row r="192" spans="1:51" s="13" customFormat="1" ht="12">
      <c r="A192" s="13"/>
      <c r="B192" s="219"/>
      <c r="C192" s="220"/>
      <c r="D192" s="221" t="s">
        <v>157</v>
      </c>
      <c r="E192" s="222" t="s">
        <v>19</v>
      </c>
      <c r="F192" s="223" t="s">
        <v>329</v>
      </c>
      <c r="G192" s="220"/>
      <c r="H192" s="224">
        <v>62.711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157</v>
      </c>
      <c r="AU192" s="230" t="s">
        <v>82</v>
      </c>
      <c r="AV192" s="13" t="s">
        <v>82</v>
      </c>
      <c r="AW192" s="13" t="s">
        <v>33</v>
      </c>
      <c r="AX192" s="13" t="s">
        <v>72</v>
      </c>
      <c r="AY192" s="230" t="s">
        <v>148</v>
      </c>
    </row>
    <row r="193" spans="1:51" s="14" customFormat="1" ht="12">
      <c r="A193" s="14"/>
      <c r="B193" s="241"/>
      <c r="C193" s="242"/>
      <c r="D193" s="221" t="s">
        <v>157</v>
      </c>
      <c r="E193" s="243" t="s">
        <v>19</v>
      </c>
      <c r="F193" s="244" t="s">
        <v>226</v>
      </c>
      <c r="G193" s="242"/>
      <c r="H193" s="245">
        <v>672.95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157</v>
      </c>
      <c r="AU193" s="251" t="s">
        <v>82</v>
      </c>
      <c r="AV193" s="14" t="s">
        <v>155</v>
      </c>
      <c r="AW193" s="14" t="s">
        <v>33</v>
      </c>
      <c r="AX193" s="14" t="s">
        <v>80</v>
      </c>
      <c r="AY193" s="251" t="s">
        <v>148</v>
      </c>
    </row>
    <row r="194" spans="1:65" s="2" customFormat="1" ht="37.8" customHeight="1">
      <c r="A194" s="40"/>
      <c r="B194" s="41"/>
      <c r="C194" s="206" t="s">
        <v>330</v>
      </c>
      <c r="D194" s="206" t="s">
        <v>150</v>
      </c>
      <c r="E194" s="207" t="s">
        <v>331</v>
      </c>
      <c r="F194" s="208" t="s">
        <v>332</v>
      </c>
      <c r="G194" s="209" t="s">
        <v>153</v>
      </c>
      <c r="H194" s="210">
        <v>672.95</v>
      </c>
      <c r="I194" s="211"/>
      <c r="J194" s="212">
        <f>ROUND(I194*H194,2)</f>
        <v>0</v>
      </c>
      <c r="K194" s="208" t="s">
        <v>154</v>
      </c>
      <c r="L194" s="46"/>
      <c r="M194" s="213" t="s">
        <v>19</v>
      </c>
      <c r="N194" s="214" t="s">
        <v>43</v>
      </c>
      <c r="O194" s="86"/>
      <c r="P194" s="215">
        <f>O194*H194</f>
        <v>0</v>
      </c>
      <c r="Q194" s="215">
        <v>0.01733</v>
      </c>
      <c r="R194" s="215">
        <f>Q194*H194</f>
        <v>11.662223500000001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155</v>
      </c>
      <c r="AT194" s="217" t="s">
        <v>150</v>
      </c>
      <c r="AU194" s="217" t="s">
        <v>82</v>
      </c>
      <c r="AY194" s="19" t="s">
        <v>148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80</v>
      </c>
      <c r="BK194" s="218">
        <f>ROUND(I194*H194,2)</f>
        <v>0</v>
      </c>
      <c r="BL194" s="19" t="s">
        <v>155</v>
      </c>
      <c r="BM194" s="217" t="s">
        <v>333</v>
      </c>
    </row>
    <row r="195" spans="1:65" s="2" customFormat="1" ht="37.8" customHeight="1">
      <c r="A195" s="40"/>
      <c r="B195" s="41"/>
      <c r="C195" s="206" t="s">
        <v>334</v>
      </c>
      <c r="D195" s="206" t="s">
        <v>150</v>
      </c>
      <c r="E195" s="207" t="s">
        <v>335</v>
      </c>
      <c r="F195" s="208" t="s">
        <v>336</v>
      </c>
      <c r="G195" s="209" t="s">
        <v>153</v>
      </c>
      <c r="H195" s="210">
        <v>672.95</v>
      </c>
      <c r="I195" s="211"/>
      <c r="J195" s="212">
        <f>ROUND(I195*H195,2)</f>
        <v>0</v>
      </c>
      <c r="K195" s="208" t="s">
        <v>154</v>
      </c>
      <c r="L195" s="46"/>
      <c r="M195" s="213" t="s">
        <v>19</v>
      </c>
      <c r="N195" s="214" t="s">
        <v>43</v>
      </c>
      <c r="O195" s="86"/>
      <c r="P195" s="215">
        <f>O195*H195</f>
        <v>0</v>
      </c>
      <c r="Q195" s="215">
        <v>0.00735</v>
      </c>
      <c r="R195" s="215">
        <f>Q195*H195</f>
        <v>4.9461825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155</v>
      </c>
      <c r="AT195" s="217" t="s">
        <v>150</v>
      </c>
      <c r="AU195" s="217" t="s">
        <v>82</v>
      </c>
      <c r="AY195" s="19" t="s">
        <v>148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80</v>
      </c>
      <c r="BK195" s="218">
        <f>ROUND(I195*H195,2)</f>
        <v>0</v>
      </c>
      <c r="BL195" s="19" t="s">
        <v>155</v>
      </c>
      <c r="BM195" s="217" t="s">
        <v>337</v>
      </c>
    </row>
    <row r="196" spans="1:65" s="2" customFormat="1" ht="37.8" customHeight="1">
      <c r="A196" s="40"/>
      <c r="B196" s="41"/>
      <c r="C196" s="206" t="s">
        <v>338</v>
      </c>
      <c r="D196" s="206" t="s">
        <v>150</v>
      </c>
      <c r="E196" s="207" t="s">
        <v>339</v>
      </c>
      <c r="F196" s="208" t="s">
        <v>340</v>
      </c>
      <c r="G196" s="209" t="s">
        <v>153</v>
      </c>
      <c r="H196" s="210">
        <v>77.754</v>
      </c>
      <c r="I196" s="211"/>
      <c r="J196" s="212">
        <f>ROUND(I196*H196,2)</f>
        <v>0</v>
      </c>
      <c r="K196" s="208" t="s">
        <v>154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0.021</v>
      </c>
      <c r="R196" s="215">
        <f>Q196*H196</f>
        <v>1.6328340000000001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155</v>
      </c>
      <c r="AT196" s="217" t="s">
        <v>150</v>
      </c>
      <c r="AU196" s="217" t="s">
        <v>82</v>
      </c>
      <c r="AY196" s="19" t="s">
        <v>148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155</v>
      </c>
      <c r="BM196" s="217" t="s">
        <v>341</v>
      </c>
    </row>
    <row r="197" spans="1:51" s="13" customFormat="1" ht="12">
      <c r="A197" s="13"/>
      <c r="B197" s="219"/>
      <c r="C197" s="220"/>
      <c r="D197" s="221" t="s">
        <v>157</v>
      </c>
      <c r="E197" s="222" t="s">
        <v>19</v>
      </c>
      <c r="F197" s="223" t="s">
        <v>342</v>
      </c>
      <c r="G197" s="220"/>
      <c r="H197" s="224">
        <v>77.754</v>
      </c>
      <c r="I197" s="225"/>
      <c r="J197" s="220"/>
      <c r="K197" s="220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157</v>
      </c>
      <c r="AU197" s="230" t="s">
        <v>82</v>
      </c>
      <c r="AV197" s="13" t="s">
        <v>82</v>
      </c>
      <c r="AW197" s="13" t="s">
        <v>33</v>
      </c>
      <c r="AX197" s="13" t="s">
        <v>80</v>
      </c>
      <c r="AY197" s="230" t="s">
        <v>148</v>
      </c>
    </row>
    <row r="198" spans="1:65" s="2" customFormat="1" ht="62.7" customHeight="1">
      <c r="A198" s="40"/>
      <c r="B198" s="41"/>
      <c r="C198" s="206" t="s">
        <v>343</v>
      </c>
      <c r="D198" s="206" t="s">
        <v>150</v>
      </c>
      <c r="E198" s="207" t="s">
        <v>344</v>
      </c>
      <c r="F198" s="208" t="s">
        <v>345</v>
      </c>
      <c r="G198" s="209" t="s">
        <v>153</v>
      </c>
      <c r="H198" s="210">
        <v>758.272</v>
      </c>
      <c r="I198" s="211"/>
      <c r="J198" s="212">
        <f>ROUND(I198*H198,2)</f>
        <v>0</v>
      </c>
      <c r="K198" s="208" t="s">
        <v>154</v>
      </c>
      <c r="L198" s="46"/>
      <c r="M198" s="213" t="s">
        <v>19</v>
      </c>
      <c r="N198" s="214" t="s">
        <v>43</v>
      </c>
      <c r="O198" s="86"/>
      <c r="P198" s="215">
        <f>O198*H198</f>
        <v>0</v>
      </c>
      <c r="Q198" s="215">
        <v>0.0021</v>
      </c>
      <c r="R198" s="215">
        <f>Q198*H198</f>
        <v>1.5923712</v>
      </c>
      <c r="S198" s="215">
        <v>0</v>
      </c>
      <c r="T198" s="216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7" t="s">
        <v>155</v>
      </c>
      <c r="AT198" s="217" t="s">
        <v>150</v>
      </c>
      <c r="AU198" s="217" t="s">
        <v>82</v>
      </c>
      <c r="AY198" s="19" t="s">
        <v>148</v>
      </c>
      <c r="BE198" s="218">
        <f>IF(N198="základní",J198,0)</f>
        <v>0</v>
      </c>
      <c r="BF198" s="218">
        <f>IF(N198="snížená",J198,0)</f>
        <v>0</v>
      </c>
      <c r="BG198" s="218">
        <f>IF(N198="zákl. přenesená",J198,0)</f>
        <v>0</v>
      </c>
      <c r="BH198" s="218">
        <f>IF(N198="sníž. přenesená",J198,0)</f>
        <v>0</v>
      </c>
      <c r="BI198" s="218">
        <f>IF(N198="nulová",J198,0)</f>
        <v>0</v>
      </c>
      <c r="BJ198" s="19" t="s">
        <v>80</v>
      </c>
      <c r="BK198" s="218">
        <f>ROUND(I198*H198,2)</f>
        <v>0</v>
      </c>
      <c r="BL198" s="19" t="s">
        <v>155</v>
      </c>
      <c r="BM198" s="217" t="s">
        <v>346</v>
      </c>
    </row>
    <row r="199" spans="1:65" s="2" customFormat="1" ht="37.8" customHeight="1">
      <c r="A199" s="40"/>
      <c r="B199" s="41"/>
      <c r="C199" s="206" t="s">
        <v>347</v>
      </c>
      <c r="D199" s="206" t="s">
        <v>150</v>
      </c>
      <c r="E199" s="207" t="s">
        <v>348</v>
      </c>
      <c r="F199" s="208" t="s">
        <v>349</v>
      </c>
      <c r="G199" s="209" t="s">
        <v>153</v>
      </c>
      <c r="H199" s="210">
        <v>758.272</v>
      </c>
      <c r="I199" s="211"/>
      <c r="J199" s="212">
        <f>ROUND(I199*H199,2)</f>
        <v>0</v>
      </c>
      <c r="K199" s="208" t="s">
        <v>154</v>
      </c>
      <c r="L199" s="46"/>
      <c r="M199" s="213" t="s">
        <v>19</v>
      </c>
      <c r="N199" s="214" t="s">
        <v>43</v>
      </c>
      <c r="O199" s="86"/>
      <c r="P199" s="215">
        <f>O199*H199</f>
        <v>0</v>
      </c>
      <c r="Q199" s="215">
        <v>0.02048</v>
      </c>
      <c r="R199" s="215">
        <f>Q199*H199</f>
        <v>15.529410560000002</v>
      </c>
      <c r="S199" s="215">
        <v>0</v>
      </c>
      <c r="T199" s="216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155</v>
      </c>
      <c r="AT199" s="217" t="s">
        <v>150</v>
      </c>
      <c r="AU199" s="217" t="s">
        <v>82</v>
      </c>
      <c r="AY199" s="19" t="s">
        <v>148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80</v>
      </c>
      <c r="BK199" s="218">
        <f>ROUND(I199*H199,2)</f>
        <v>0</v>
      </c>
      <c r="BL199" s="19" t="s">
        <v>155</v>
      </c>
      <c r="BM199" s="217" t="s">
        <v>350</v>
      </c>
    </row>
    <row r="200" spans="1:51" s="13" customFormat="1" ht="12">
      <c r="A200" s="13"/>
      <c r="B200" s="219"/>
      <c r="C200" s="220"/>
      <c r="D200" s="221" t="s">
        <v>157</v>
      </c>
      <c r="E200" s="222" t="s">
        <v>19</v>
      </c>
      <c r="F200" s="223" t="s">
        <v>351</v>
      </c>
      <c r="G200" s="220"/>
      <c r="H200" s="224">
        <v>651.527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0" t="s">
        <v>157</v>
      </c>
      <c r="AU200" s="230" t="s">
        <v>82</v>
      </c>
      <c r="AV200" s="13" t="s">
        <v>82</v>
      </c>
      <c r="AW200" s="13" t="s">
        <v>33</v>
      </c>
      <c r="AX200" s="13" t="s">
        <v>72</v>
      </c>
      <c r="AY200" s="230" t="s">
        <v>148</v>
      </c>
    </row>
    <row r="201" spans="1:51" s="13" customFormat="1" ht="12">
      <c r="A201" s="13"/>
      <c r="B201" s="219"/>
      <c r="C201" s="220"/>
      <c r="D201" s="221" t="s">
        <v>157</v>
      </c>
      <c r="E201" s="222" t="s">
        <v>19</v>
      </c>
      <c r="F201" s="223" t="s">
        <v>352</v>
      </c>
      <c r="G201" s="220"/>
      <c r="H201" s="224">
        <v>28</v>
      </c>
      <c r="I201" s="225"/>
      <c r="J201" s="220"/>
      <c r="K201" s="220"/>
      <c r="L201" s="226"/>
      <c r="M201" s="227"/>
      <c r="N201" s="228"/>
      <c r="O201" s="228"/>
      <c r="P201" s="228"/>
      <c r="Q201" s="228"/>
      <c r="R201" s="228"/>
      <c r="S201" s="228"/>
      <c r="T201" s="22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0" t="s">
        <v>157</v>
      </c>
      <c r="AU201" s="230" t="s">
        <v>82</v>
      </c>
      <c r="AV201" s="13" t="s">
        <v>82</v>
      </c>
      <c r="AW201" s="13" t="s">
        <v>33</v>
      </c>
      <c r="AX201" s="13" t="s">
        <v>72</v>
      </c>
      <c r="AY201" s="230" t="s">
        <v>148</v>
      </c>
    </row>
    <row r="202" spans="1:51" s="13" customFormat="1" ht="12">
      <c r="A202" s="13"/>
      <c r="B202" s="219"/>
      <c r="C202" s="220"/>
      <c r="D202" s="221" t="s">
        <v>157</v>
      </c>
      <c r="E202" s="222" t="s">
        <v>19</v>
      </c>
      <c r="F202" s="223" t="s">
        <v>353</v>
      </c>
      <c r="G202" s="220"/>
      <c r="H202" s="224">
        <v>78.745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0" t="s">
        <v>157</v>
      </c>
      <c r="AU202" s="230" t="s">
        <v>82</v>
      </c>
      <c r="AV202" s="13" t="s">
        <v>82</v>
      </c>
      <c r="AW202" s="13" t="s">
        <v>33</v>
      </c>
      <c r="AX202" s="13" t="s">
        <v>72</v>
      </c>
      <c r="AY202" s="230" t="s">
        <v>148</v>
      </c>
    </row>
    <row r="203" spans="1:51" s="14" customFormat="1" ht="12">
      <c r="A203" s="14"/>
      <c r="B203" s="241"/>
      <c r="C203" s="242"/>
      <c r="D203" s="221" t="s">
        <v>157</v>
      </c>
      <c r="E203" s="243" t="s">
        <v>19</v>
      </c>
      <c r="F203" s="244" t="s">
        <v>226</v>
      </c>
      <c r="G203" s="242"/>
      <c r="H203" s="245">
        <v>758.272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157</v>
      </c>
      <c r="AU203" s="251" t="s">
        <v>82</v>
      </c>
      <c r="AV203" s="14" t="s">
        <v>155</v>
      </c>
      <c r="AW203" s="14" t="s">
        <v>33</v>
      </c>
      <c r="AX203" s="14" t="s">
        <v>80</v>
      </c>
      <c r="AY203" s="251" t="s">
        <v>148</v>
      </c>
    </row>
    <row r="204" spans="1:65" s="2" customFormat="1" ht="49.05" customHeight="1">
      <c r="A204" s="40"/>
      <c r="B204" s="41"/>
      <c r="C204" s="206" t="s">
        <v>354</v>
      </c>
      <c r="D204" s="206" t="s">
        <v>150</v>
      </c>
      <c r="E204" s="207" t="s">
        <v>355</v>
      </c>
      <c r="F204" s="208" t="s">
        <v>356</v>
      </c>
      <c r="G204" s="209" t="s">
        <v>153</v>
      </c>
      <c r="H204" s="210">
        <v>3033.088</v>
      </c>
      <c r="I204" s="211"/>
      <c r="J204" s="212">
        <f>ROUND(I204*H204,2)</f>
        <v>0</v>
      </c>
      <c r="K204" s="208" t="s">
        <v>154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0.0079</v>
      </c>
      <c r="R204" s="215">
        <f>Q204*H204</f>
        <v>23.961395200000005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155</v>
      </c>
      <c r="AT204" s="217" t="s">
        <v>150</v>
      </c>
      <c r="AU204" s="217" t="s">
        <v>82</v>
      </c>
      <c r="AY204" s="19" t="s">
        <v>148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155</v>
      </c>
      <c r="BM204" s="217" t="s">
        <v>357</v>
      </c>
    </row>
    <row r="205" spans="1:51" s="13" customFormat="1" ht="12">
      <c r="A205" s="13"/>
      <c r="B205" s="219"/>
      <c r="C205" s="220"/>
      <c r="D205" s="221" t="s">
        <v>157</v>
      </c>
      <c r="E205" s="222" t="s">
        <v>19</v>
      </c>
      <c r="F205" s="223" t="s">
        <v>358</v>
      </c>
      <c r="G205" s="220"/>
      <c r="H205" s="224">
        <v>3033.088</v>
      </c>
      <c r="I205" s="225"/>
      <c r="J205" s="220"/>
      <c r="K205" s="220"/>
      <c r="L205" s="226"/>
      <c r="M205" s="227"/>
      <c r="N205" s="228"/>
      <c r="O205" s="228"/>
      <c r="P205" s="228"/>
      <c r="Q205" s="228"/>
      <c r="R205" s="228"/>
      <c r="S205" s="228"/>
      <c r="T205" s="22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0" t="s">
        <v>157</v>
      </c>
      <c r="AU205" s="230" t="s">
        <v>82</v>
      </c>
      <c r="AV205" s="13" t="s">
        <v>82</v>
      </c>
      <c r="AW205" s="13" t="s">
        <v>33</v>
      </c>
      <c r="AX205" s="13" t="s">
        <v>80</v>
      </c>
      <c r="AY205" s="230" t="s">
        <v>148</v>
      </c>
    </row>
    <row r="206" spans="1:65" s="2" customFormat="1" ht="37.8" customHeight="1">
      <c r="A206" s="40"/>
      <c r="B206" s="41"/>
      <c r="C206" s="206" t="s">
        <v>359</v>
      </c>
      <c r="D206" s="206" t="s">
        <v>150</v>
      </c>
      <c r="E206" s="207" t="s">
        <v>360</v>
      </c>
      <c r="F206" s="208" t="s">
        <v>361</v>
      </c>
      <c r="G206" s="209" t="s">
        <v>153</v>
      </c>
      <c r="H206" s="210">
        <v>758.272</v>
      </c>
      <c r="I206" s="211"/>
      <c r="J206" s="212">
        <f>ROUND(I206*H206,2)</f>
        <v>0</v>
      </c>
      <c r="K206" s="208" t="s">
        <v>154</v>
      </c>
      <c r="L206" s="46"/>
      <c r="M206" s="213" t="s">
        <v>19</v>
      </c>
      <c r="N206" s="214" t="s">
        <v>43</v>
      </c>
      <c r="O206" s="86"/>
      <c r="P206" s="215">
        <f>O206*H206</f>
        <v>0</v>
      </c>
      <c r="Q206" s="215">
        <v>0.00438</v>
      </c>
      <c r="R206" s="215">
        <f>Q206*H206</f>
        <v>3.3212313600000005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155</v>
      </c>
      <c r="AT206" s="217" t="s">
        <v>150</v>
      </c>
      <c r="AU206" s="217" t="s">
        <v>82</v>
      </c>
      <c r="AY206" s="19" t="s">
        <v>148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80</v>
      </c>
      <c r="BK206" s="218">
        <f>ROUND(I206*H206,2)</f>
        <v>0</v>
      </c>
      <c r="BL206" s="19" t="s">
        <v>155</v>
      </c>
      <c r="BM206" s="217" t="s">
        <v>362</v>
      </c>
    </row>
    <row r="207" spans="1:65" s="2" customFormat="1" ht="37.8" customHeight="1">
      <c r="A207" s="40"/>
      <c r="B207" s="41"/>
      <c r="C207" s="206" t="s">
        <v>363</v>
      </c>
      <c r="D207" s="206" t="s">
        <v>150</v>
      </c>
      <c r="E207" s="207" t="s">
        <v>364</v>
      </c>
      <c r="F207" s="208" t="s">
        <v>365</v>
      </c>
      <c r="G207" s="209" t="s">
        <v>288</v>
      </c>
      <c r="H207" s="210">
        <v>131.241</v>
      </c>
      <c r="I207" s="211"/>
      <c r="J207" s="212">
        <f>ROUND(I207*H207,2)</f>
        <v>0</v>
      </c>
      <c r="K207" s="208" t="s">
        <v>154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155</v>
      </c>
      <c r="AT207" s="217" t="s">
        <v>150</v>
      </c>
      <c r="AU207" s="217" t="s">
        <v>82</v>
      </c>
      <c r="AY207" s="19" t="s">
        <v>148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155</v>
      </c>
      <c r="BM207" s="217" t="s">
        <v>366</v>
      </c>
    </row>
    <row r="208" spans="1:51" s="13" customFormat="1" ht="12">
      <c r="A208" s="13"/>
      <c r="B208" s="219"/>
      <c r="C208" s="220"/>
      <c r="D208" s="221" t="s">
        <v>157</v>
      </c>
      <c r="E208" s="222" t="s">
        <v>19</v>
      </c>
      <c r="F208" s="223" t="s">
        <v>367</v>
      </c>
      <c r="G208" s="220"/>
      <c r="H208" s="224">
        <v>131.241</v>
      </c>
      <c r="I208" s="225"/>
      <c r="J208" s="220"/>
      <c r="K208" s="220"/>
      <c r="L208" s="226"/>
      <c r="M208" s="227"/>
      <c r="N208" s="228"/>
      <c r="O208" s="228"/>
      <c r="P208" s="228"/>
      <c r="Q208" s="228"/>
      <c r="R208" s="228"/>
      <c r="S208" s="228"/>
      <c r="T208" s="22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0" t="s">
        <v>157</v>
      </c>
      <c r="AU208" s="230" t="s">
        <v>82</v>
      </c>
      <c r="AV208" s="13" t="s">
        <v>82</v>
      </c>
      <c r="AW208" s="13" t="s">
        <v>33</v>
      </c>
      <c r="AX208" s="13" t="s">
        <v>80</v>
      </c>
      <c r="AY208" s="230" t="s">
        <v>148</v>
      </c>
    </row>
    <row r="209" spans="1:65" s="2" customFormat="1" ht="14.4" customHeight="1">
      <c r="A209" s="40"/>
      <c r="B209" s="41"/>
      <c r="C209" s="231" t="s">
        <v>368</v>
      </c>
      <c r="D209" s="231" t="s">
        <v>214</v>
      </c>
      <c r="E209" s="232" t="s">
        <v>369</v>
      </c>
      <c r="F209" s="233" t="s">
        <v>370</v>
      </c>
      <c r="G209" s="234" t="s">
        <v>288</v>
      </c>
      <c r="H209" s="235">
        <v>137.803</v>
      </c>
      <c r="I209" s="236"/>
      <c r="J209" s="237">
        <f>ROUND(I209*H209,2)</f>
        <v>0</v>
      </c>
      <c r="K209" s="233" t="s">
        <v>154</v>
      </c>
      <c r="L209" s="238"/>
      <c r="M209" s="239" t="s">
        <v>19</v>
      </c>
      <c r="N209" s="240" t="s">
        <v>43</v>
      </c>
      <c r="O209" s="86"/>
      <c r="P209" s="215">
        <f>O209*H209</f>
        <v>0</v>
      </c>
      <c r="Q209" s="215">
        <v>0.0001</v>
      </c>
      <c r="R209" s="215">
        <f>Q209*H209</f>
        <v>0.0137803</v>
      </c>
      <c r="S209" s="215">
        <v>0</v>
      </c>
      <c r="T209" s="216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7" t="s">
        <v>186</v>
      </c>
      <c r="AT209" s="217" t="s">
        <v>214</v>
      </c>
      <c r="AU209" s="217" t="s">
        <v>82</v>
      </c>
      <c r="AY209" s="19" t="s">
        <v>148</v>
      </c>
      <c r="BE209" s="218">
        <f>IF(N209="základní",J209,0)</f>
        <v>0</v>
      </c>
      <c r="BF209" s="218">
        <f>IF(N209="snížená",J209,0)</f>
        <v>0</v>
      </c>
      <c r="BG209" s="218">
        <f>IF(N209="zákl. přenesená",J209,0)</f>
        <v>0</v>
      </c>
      <c r="BH209" s="218">
        <f>IF(N209="sníž. přenesená",J209,0)</f>
        <v>0</v>
      </c>
      <c r="BI209" s="218">
        <f>IF(N209="nulová",J209,0)</f>
        <v>0</v>
      </c>
      <c r="BJ209" s="19" t="s">
        <v>80</v>
      </c>
      <c r="BK209" s="218">
        <f>ROUND(I209*H209,2)</f>
        <v>0</v>
      </c>
      <c r="BL209" s="19" t="s">
        <v>155</v>
      </c>
      <c r="BM209" s="217" t="s">
        <v>371</v>
      </c>
    </row>
    <row r="210" spans="1:51" s="13" customFormat="1" ht="12">
      <c r="A210" s="13"/>
      <c r="B210" s="219"/>
      <c r="C210" s="220"/>
      <c r="D210" s="221" t="s">
        <v>157</v>
      </c>
      <c r="E210" s="220"/>
      <c r="F210" s="223" t="s">
        <v>372</v>
      </c>
      <c r="G210" s="220"/>
      <c r="H210" s="224">
        <v>137.803</v>
      </c>
      <c r="I210" s="225"/>
      <c r="J210" s="220"/>
      <c r="K210" s="220"/>
      <c r="L210" s="226"/>
      <c r="M210" s="227"/>
      <c r="N210" s="228"/>
      <c r="O210" s="228"/>
      <c r="P210" s="228"/>
      <c r="Q210" s="228"/>
      <c r="R210" s="228"/>
      <c r="S210" s="228"/>
      <c r="T210" s="22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0" t="s">
        <v>157</v>
      </c>
      <c r="AU210" s="230" t="s">
        <v>82</v>
      </c>
      <c r="AV210" s="13" t="s">
        <v>82</v>
      </c>
      <c r="AW210" s="13" t="s">
        <v>4</v>
      </c>
      <c r="AX210" s="13" t="s">
        <v>80</v>
      </c>
      <c r="AY210" s="230" t="s">
        <v>148</v>
      </c>
    </row>
    <row r="211" spans="1:65" s="2" customFormat="1" ht="37.8" customHeight="1">
      <c r="A211" s="40"/>
      <c r="B211" s="41"/>
      <c r="C211" s="206" t="s">
        <v>373</v>
      </c>
      <c r="D211" s="206" t="s">
        <v>150</v>
      </c>
      <c r="E211" s="207" t="s">
        <v>374</v>
      </c>
      <c r="F211" s="208" t="s">
        <v>375</v>
      </c>
      <c r="G211" s="209" t="s">
        <v>288</v>
      </c>
      <c r="H211" s="210">
        <v>443.735</v>
      </c>
      <c r="I211" s="211"/>
      <c r="J211" s="212">
        <f>ROUND(I211*H211,2)</f>
        <v>0</v>
      </c>
      <c r="K211" s="208" t="s">
        <v>154</v>
      </c>
      <c r="L211" s="46"/>
      <c r="M211" s="213" t="s">
        <v>19</v>
      </c>
      <c r="N211" s="214" t="s">
        <v>43</v>
      </c>
      <c r="O211" s="86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155</v>
      </c>
      <c r="AT211" s="217" t="s">
        <v>150</v>
      </c>
      <c r="AU211" s="217" t="s">
        <v>82</v>
      </c>
      <c r="AY211" s="19" t="s">
        <v>148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80</v>
      </c>
      <c r="BK211" s="218">
        <f>ROUND(I211*H211,2)</f>
        <v>0</v>
      </c>
      <c r="BL211" s="19" t="s">
        <v>155</v>
      </c>
      <c r="BM211" s="217" t="s">
        <v>376</v>
      </c>
    </row>
    <row r="212" spans="1:65" s="2" customFormat="1" ht="24.15" customHeight="1">
      <c r="A212" s="40"/>
      <c r="B212" s="41"/>
      <c r="C212" s="231" t="s">
        <v>377</v>
      </c>
      <c r="D212" s="231" t="s">
        <v>214</v>
      </c>
      <c r="E212" s="232" t="s">
        <v>378</v>
      </c>
      <c r="F212" s="233" t="s">
        <v>379</v>
      </c>
      <c r="G212" s="234" t="s">
        <v>288</v>
      </c>
      <c r="H212" s="235">
        <v>465.922</v>
      </c>
      <c r="I212" s="236"/>
      <c r="J212" s="237">
        <f>ROUND(I212*H212,2)</f>
        <v>0</v>
      </c>
      <c r="K212" s="233" t="s">
        <v>154</v>
      </c>
      <c r="L212" s="238"/>
      <c r="M212" s="239" t="s">
        <v>19</v>
      </c>
      <c r="N212" s="240" t="s">
        <v>43</v>
      </c>
      <c r="O212" s="86"/>
      <c r="P212" s="215">
        <f>O212*H212</f>
        <v>0</v>
      </c>
      <c r="Q212" s="215">
        <v>3E-05</v>
      </c>
      <c r="R212" s="215">
        <f>Q212*H212</f>
        <v>0.013977660000000001</v>
      </c>
      <c r="S212" s="215">
        <v>0</v>
      </c>
      <c r="T212" s="216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186</v>
      </c>
      <c r="AT212" s="217" t="s">
        <v>214</v>
      </c>
      <c r="AU212" s="217" t="s">
        <v>82</v>
      </c>
      <c r="AY212" s="19" t="s">
        <v>148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80</v>
      </c>
      <c r="BK212" s="218">
        <f>ROUND(I212*H212,2)</f>
        <v>0</v>
      </c>
      <c r="BL212" s="19" t="s">
        <v>155</v>
      </c>
      <c r="BM212" s="217" t="s">
        <v>380</v>
      </c>
    </row>
    <row r="213" spans="1:51" s="13" customFormat="1" ht="12">
      <c r="A213" s="13"/>
      <c r="B213" s="219"/>
      <c r="C213" s="220"/>
      <c r="D213" s="221" t="s">
        <v>157</v>
      </c>
      <c r="E213" s="220"/>
      <c r="F213" s="223" t="s">
        <v>381</v>
      </c>
      <c r="G213" s="220"/>
      <c r="H213" s="224">
        <v>465.922</v>
      </c>
      <c r="I213" s="225"/>
      <c r="J213" s="220"/>
      <c r="K213" s="220"/>
      <c r="L213" s="226"/>
      <c r="M213" s="227"/>
      <c r="N213" s="228"/>
      <c r="O213" s="228"/>
      <c r="P213" s="228"/>
      <c r="Q213" s="228"/>
      <c r="R213" s="228"/>
      <c r="S213" s="228"/>
      <c r="T213" s="22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0" t="s">
        <v>157</v>
      </c>
      <c r="AU213" s="230" t="s">
        <v>82</v>
      </c>
      <c r="AV213" s="13" t="s">
        <v>82</v>
      </c>
      <c r="AW213" s="13" t="s">
        <v>4</v>
      </c>
      <c r="AX213" s="13" t="s">
        <v>80</v>
      </c>
      <c r="AY213" s="230" t="s">
        <v>148</v>
      </c>
    </row>
    <row r="214" spans="1:65" s="2" customFormat="1" ht="49.05" customHeight="1">
      <c r="A214" s="40"/>
      <c r="B214" s="41"/>
      <c r="C214" s="206" t="s">
        <v>382</v>
      </c>
      <c r="D214" s="206" t="s">
        <v>150</v>
      </c>
      <c r="E214" s="207" t="s">
        <v>383</v>
      </c>
      <c r="F214" s="208" t="s">
        <v>384</v>
      </c>
      <c r="G214" s="209" t="s">
        <v>288</v>
      </c>
      <c r="H214" s="210">
        <v>443.735</v>
      </c>
      <c r="I214" s="211"/>
      <c r="J214" s="212">
        <f>ROUND(I214*H214,2)</f>
        <v>0</v>
      </c>
      <c r="K214" s="208" t="s">
        <v>154</v>
      </c>
      <c r="L214" s="46"/>
      <c r="M214" s="213" t="s">
        <v>19</v>
      </c>
      <c r="N214" s="214" t="s">
        <v>43</v>
      </c>
      <c r="O214" s="86"/>
      <c r="P214" s="215">
        <f>O214*H214</f>
        <v>0</v>
      </c>
      <c r="Q214" s="215">
        <v>0</v>
      </c>
      <c r="R214" s="215">
        <f>Q214*H214</f>
        <v>0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155</v>
      </c>
      <c r="AT214" s="217" t="s">
        <v>150</v>
      </c>
      <c r="AU214" s="217" t="s">
        <v>82</v>
      </c>
      <c r="AY214" s="19" t="s">
        <v>148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80</v>
      </c>
      <c r="BK214" s="218">
        <f>ROUND(I214*H214,2)</f>
        <v>0</v>
      </c>
      <c r="BL214" s="19" t="s">
        <v>155</v>
      </c>
      <c r="BM214" s="217" t="s">
        <v>385</v>
      </c>
    </row>
    <row r="215" spans="1:51" s="13" customFormat="1" ht="12">
      <c r="A215" s="13"/>
      <c r="B215" s="219"/>
      <c r="C215" s="220"/>
      <c r="D215" s="221" t="s">
        <v>157</v>
      </c>
      <c r="E215" s="222" t="s">
        <v>19</v>
      </c>
      <c r="F215" s="223" t="s">
        <v>386</v>
      </c>
      <c r="G215" s="220"/>
      <c r="H215" s="224">
        <v>273</v>
      </c>
      <c r="I215" s="225"/>
      <c r="J215" s="220"/>
      <c r="K215" s="220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157</v>
      </c>
      <c r="AU215" s="230" t="s">
        <v>82</v>
      </c>
      <c r="AV215" s="13" t="s">
        <v>82</v>
      </c>
      <c r="AW215" s="13" t="s">
        <v>33</v>
      </c>
      <c r="AX215" s="13" t="s">
        <v>72</v>
      </c>
      <c r="AY215" s="230" t="s">
        <v>148</v>
      </c>
    </row>
    <row r="216" spans="1:51" s="13" customFormat="1" ht="12">
      <c r="A216" s="13"/>
      <c r="B216" s="219"/>
      <c r="C216" s="220"/>
      <c r="D216" s="221" t="s">
        <v>157</v>
      </c>
      <c r="E216" s="222" t="s">
        <v>19</v>
      </c>
      <c r="F216" s="223" t="s">
        <v>387</v>
      </c>
      <c r="G216" s="220"/>
      <c r="H216" s="224">
        <v>35.48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0" t="s">
        <v>157</v>
      </c>
      <c r="AU216" s="230" t="s">
        <v>82</v>
      </c>
      <c r="AV216" s="13" t="s">
        <v>82</v>
      </c>
      <c r="AW216" s="13" t="s">
        <v>33</v>
      </c>
      <c r="AX216" s="13" t="s">
        <v>72</v>
      </c>
      <c r="AY216" s="230" t="s">
        <v>148</v>
      </c>
    </row>
    <row r="217" spans="1:51" s="13" customFormat="1" ht="12">
      <c r="A217" s="13"/>
      <c r="B217" s="219"/>
      <c r="C217" s="220"/>
      <c r="D217" s="221" t="s">
        <v>157</v>
      </c>
      <c r="E217" s="222" t="s">
        <v>19</v>
      </c>
      <c r="F217" s="223" t="s">
        <v>388</v>
      </c>
      <c r="G217" s="220"/>
      <c r="H217" s="224">
        <v>17.74</v>
      </c>
      <c r="I217" s="225"/>
      <c r="J217" s="220"/>
      <c r="K217" s="220"/>
      <c r="L217" s="226"/>
      <c r="M217" s="227"/>
      <c r="N217" s="228"/>
      <c r="O217" s="228"/>
      <c r="P217" s="228"/>
      <c r="Q217" s="228"/>
      <c r="R217" s="228"/>
      <c r="S217" s="228"/>
      <c r="T217" s="22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0" t="s">
        <v>157</v>
      </c>
      <c r="AU217" s="230" t="s">
        <v>82</v>
      </c>
      <c r="AV217" s="13" t="s">
        <v>82</v>
      </c>
      <c r="AW217" s="13" t="s">
        <v>33</v>
      </c>
      <c r="AX217" s="13" t="s">
        <v>72</v>
      </c>
      <c r="AY217" s="230" t="s">
        <v>148</v>
      </c>
    </row>
    <row r="218" spans="1:51" s="13" customFormat="1" ht="12">
      <c r="A218" s="13"/>
      <c r="B218" s="219"/>
      <c r="C218" s="220"/>
      <c r="D218" s="221" t="s">
        <v>157</v>
      </c>
      <c r="E218" s="222" t="s">
        <v>19</v>
      </c>
      <c r="F218" s="223" t="s">
        <v>389</v>
      </c>
      <c r="G218" s="220"/>
      <c r="H218" s="224">
        <v>8.945</v>
      </c>
      <c r="I218" s="225"/>
      <c r="J218" s="220"/>
      <c r="K218" s="220"/>
      <c r="L218" s="226"/>
      <c r="M218" s="227"/>
      <c r="N218" s="228"/>
      <c r="O218" s="228"/>
      <c r="P218" s="228"/>
      <c r="Q218" s="228"/>
      <c r="R218" s="228"/>
      <c r="S218" s="228"/>
      <c r="T218" s="22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0" t="s">
        <v>157</v>
      </c>
      <c r="AU218" s="230" t="s">
        <v>82</v>
      </c>
      <c r="AV218" s="13" t="s">
        <v>82</v>
      </c>
      <c r="AW218" s="13" t="s">
        <v>33</v>
      </c>
      <c r="AX218" s="13" t="s">
        <v>72</v>
      </c>
      <c r="AY218" s="230" t="s">
        <v>148</v>
      </c>
    </row>
    <row r="219" spans="1:51" s="13" customFormat="1" ht="12">
      <c r="A219" s="13"/>
      <c r="B219" s="219"/>
      <c r="C219" s="220"/>
      <c r="D219" s="221" t="s">
        <v>157</v>
      </c>
      <c r="E219" s="222" t="s">
        <v>19</v>
      </c>
      <c r="F219" s="223" t="s">
        <v>390</v>
      </c>
      <c r="G219" s="220"/>
      <c r="H219" s="224">
        <v>17.89</v>
      </c>
      <c r="I219" s="225"/>
      <c r="J219" s="220"/>
      <c r="K219" s="220"/>
      <c r="L219" s="226"/>
      <c r="M219" s="227"/>
      <c r="N219" s="228"/>
      <c r="O219" s="228"/>
      <c r="P219" s="228"/>
      <c r="Q219" s="228"/>
      <c r="R219" s="228"/>
      <c r="S219" s="228"/>
      <c r="T219" s="22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0" t="s">
        <v>157</v>
      </c>
      <c r="AU219" s="230" t="s">
        <v>82</v>
      </c>
      <c r="AV219" s="13" t="s">
        <v>82</v>
      </c>
      <c r="AW219" s="13" t="s">
        <v>33</v>
      </c>
      <c r="AX219" s="13" t="s">
        <v>72</v>
      </c>
      <c r="AY219" s="230" t="s">
        <v>148</v>
      </c>
    </row>
    <row r="220" spans="1:51" s="13" customFormat="1" ht="12">
      <c r="A220" s="13"/>
      <c r="B220" s="219"/>
      <c r="C220" s="220"/>
      <c r="D220" s="221" t="s">
        <v>157</v>
      </c>
      <c r="E220" s="222" t="s">
        <v>19</v>
      </c>
      <c r="F220" s="223" t="s">
        <v>391</v>
      </c>
      <c r="G220" s="220"/>
      <c r="H220" s="224">
        <v>8.845</v>
      </c>
      <c r="I220" s="225"/>
      <c r="J220" s="220"/>
      <c r="K220" s="220"/>
      <c r="L220" s="226"/>
      <c r="M220" s="227"/>
      <c r="N220" s="228"/>
      <c r="O220" s="228"/>
      <c r="P220" s="228"/>
      <c r="Q220" s="228"/>
      <c r="R220" s="228"/>
      <c r="S220" s="228"/>
      <c r="T220" s="22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0" t="s">
        <v>157</v>
      </c>
      <c r="AU220" s="230" t="s">
        <v>82</v>
      </c>
      <c r="AV220" s="13" t="s">
        <v>82</v>
      </c>
      <c r="AW220" s="13" t="s">
        <v>33</v>
      </c>
      <c r="AX220" s="13" t="s">
        <v>72</v>
      </c>
      <c r="AY220" s="230" t="s">
        <v>148</v>
      </c>
    </row>
    <row r="221" spans="1:51" s="13" customFormat="1" ht="12">
      <c r="A221" s="13"/>
      <c r="B221" s="219"/>
      <c r="C221" s="220"/>
      <c r="D221" s="221" t="s">
        <v>157</v>
      </c>
      <c r="E221" s="222" t="s">
        <v>19</v>
      </c>
      <c r="F221" s="223" t="s">
        <v>392</v>
      </c>
      <c r="G221" s="220"/>
      <c r="H221" s="224">
        <v>8.845</v>
      </c>
      <c r="I221" s="225"/>
      <c r="J221" s="220"/>
      <c r="K221" s="220"/>
      <c r="L221" s="226"/>
      <c r="M221" s="227"/>
      <c r="N221" s="228"/>
      <c r="O221" s="228"/>
      <c r="P221" s="228"/>
      <c r="Q221" s="228"/>
      <c r="R221" s="228"/>
      <c r="S221" s="228"/>
      <c r="T221" s="22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0" t="s">
        <v>157</v>
      </c>
      <c r="AU221" s="230" t="s">
        <v>82</v>
      </c>
      <c r="AV221" s="13" t="s">
        <v>82</v>
      </c>
      <c r="AW221" s="13" t="s">
        <v>33</v>
      </c>
      <c r="AX221" s="13" t="s">
        <v>72</v>
      </c>
      <c r="AY221" s="230" t="s">
        <v>148</v>
      </c>
    </row>
    <row r="222" spans="1:51" s="13" customFormat="1" ht="12">
      <c r="A222" s="13"/>
      <c r="B222" s="219"/>
      <c r="C222" s="220"/>
      <c r="D222" s="221" t="s">
        <v>157</v>
      </c>
      <c r="E222" s="222" t="s">
        <v>19</v>
      </c>
      <c r="F222" s="223" t="s">
        <v>393</v>
      </c>
      <c r="G222" s="220"/>
      <c r="H222" s="224">
        <v>8.845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0" t="s">
        <v>157</v>
      </c>
      <c r="AU222" s="230" t="s">
        <v>82</v>
      </c>
      <c r="AV222" s="13" t="s">
        <v>82</v>
      </c>
      <c r="AW222" s="13" t="s">
        <v>33</v>
      </c>
      <c r="AX222" s="13" t="s">
        <v>72</v>
      </c>
      <c r="AY222" s="230" t="s">
        <v>148</v>
      </c>
    </row>
    <row r="223" spans="1:51" s="13" customFormat="1" ht="12">
      <c r="A223" s="13"/>
      <c r="B223" s="219"/>
      <c r="C223" s="220"/>
      <c r="D223" s="221" t="s">
        <v>157</v>
      </c>
      <c r="E223" s="222" t="s">
        <v>19</v>
      </c>
      <c r="F223" s="223" t="s">
        <v>394</v>
      </c>
      <c r="G223" s="220"/>
      <c r="H223" s="224">
        <v>8.945</v>
      </c>
      <c r="I223" s="225"/>
      <c r="J223" s="220"/>
      <c r="K223" s="220"/>
      <c r="L223" s="226"/>
      <c r="M223" s="227"/>
      <c r="N223" s="228"/>
      <c r="O223" s="228"/>
      <c r="P223" s="228"/>
      <c r="Q223" s="228"/>
      <c r="R223" s="228"/>
      <c r="S223" s="228"/>
      <c r="T223" s="22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0" t="s">
        <v>157</v>
      </c>
      <c r="AU223" s="230" t="s">
        <v>82</v>
      </c>
      <c r="AV223" s="13" t="s">
        <v>82</v>
      </c>
      <c r="AW223" s="13" t="s">
        <v>33</v>
      </c>
      <c r="AX223" s="13" t="s">
        <v>72</v>
      </c>
      <c r="AY223" s="230" t="s">
        <v>148</v>
      </c>
    </row>
    <row r="224" spans="1:51" s="13" customFormat="1" ht="12">
      <c r="A224" s="13"/>
      <c r="B224" s="219"/>
      <c r="C224" s="220"/>
      <c r="D224" s="221" t="s">
        <v>157</v>
      </c>
      <c r="E224" s="222" t="s">
        <v>19</v>
      </c>
      <c r="F224" s="223" t="s">
        <v>395</v>
      </c>
      <c r="G224" s="220"/>
      <c r="H224" s="224">
        <v>7.72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0" t="s">
        <v>157</v>
      </c>
      <c r="AU224" s="230" t="s">
        <v>82</v>
      </c>
      <c r="AV224" s="13" t="s">
        <v>82</v>
      </c>
      <c r="AW224" s="13" t="s">
        <v>33</v>
      </c>
      <c r="AX224" s="13" t="s">
        <v>72</v>
      </c>
      <c r="AY224" s="230" t="s">
        <v>148</v>
      </c>
    </row>
    <row r="225" spans="1:51" s="13" customFormat="1" ht="12">
      <c r="A225" s="13"/>
      <c r="B225" s="219"/>
      <c r="C225" s="220"/>
      <c r="D225" s="221" t="s">
        <v>157</v>
      </c>
      <c r="E225" s="222" t="s">
        <v>19</v>
      </c>
      <c r="F225" s="223" t="s">
        <v>396</v>
      </c>
      <c r="G225" s="220"/>
      <c r="H225" s="224">
        <v>47.48</v>
      </c>
      <c r="I225" s="225"/>
      <c r="J225" s="220"/>
      <c r="K225" s="220"/>
      <c r="L225" s="226"/>
      <c r="M225" s="227"/>
      <c r="N225" s="228"/>
      <c r="O225" s="228"/>
      <c r="P225" s="228"/>
      <c r="Q225" s="228"/>
      <c r="R225" s="228"/>
      <c r="S225" s="228"/>
      <c r="T225" s="22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0" t="s">
        <v>157</v>
      </c>
      <c r="AU225" s="230" t="s">
        <v>82</v>
      </c>
      <c r="AV225" s="13" t="s">
        <v>82</v>
      </c>
      <c r="AW225" s="13" t="s">
        <v>33</v>
      </c>
      <c r="AX225" s="13" t="s">
        <v>72</v>
      </c>
      <c r="AY225" s="230" t="s">
        <v>148</v>
      </c>
    </row>
    <row r="226" spans="1:51" s="14" customFormat="1" ht="12">
      <c r="A226" s="14"/>
      <c r="B226" s="241"/>
      <c r="C226" s="242"/>
      <c r="D226" s="221" t="s">
        <v>157</v>
      </c>
      <c r="E226" s="243" t="s">
        <v>19</v>
      </c>
      <c r="F226" s="244" t="s">
        <v>226</v>
      </c>
      <c r="G226" s="242"/>
      <c r="H226" s="245">
        <v>443.735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157</v>
      </c>
      <c r="AU226" s="251" t="s">
        <v>82</v>
      </c>
      <c r="AV226" s="14" t="s">
        <v>155</v>
      </c>
      <c r="AW226" s="14" t="s">
        <v>33</v>
      </c>
      <c r="AX226" s="14" t="s">
        <v>80</v>
      </c>
      <c r="AY226" s="251" t="s">
        <v>148</v>
      </c>
    </row>
    <row r="227" spans="1:65" s="2" customFormat="1" ht="24.15" customHeight="1">
      <c r="A227" s="40"/>
      <c r="B227" s="41"/>
      <c r="C227" s="231" t="s">
        <v>397</v>
      </c>
      <c r="D227" s="231" t="s">
        <v>214</v>
      </c>
      <c r="E227" s="232" t="s">
        <v>398</v>
      </c>
      <c r="F227" s="233" t="s">
        <v>399</v>
      </c>
      <c r="G227" s="234" t="s">
        <v>288</v>
      </c>
      <c r="H227" s="235">
        <v>465.922</v>
      </c>
      <c r="I227" s="236"/>
      <c r="J227" s="237">
        <f>ROUND(I227*H227,2)</f>
        <v>0</v>
      </c>
      <c r="K227" s="233" t="s">
        <v>154</v>
      </c>
      <c r="L227" s="238"/>
      <c r="M227" s="239" t="s">
        <v>19</v>
      </c>
      <c r="N227" s="240" t="s">
        <v>43</v>
      </c>
      <c r="O227" s="86"/>
      <c r="P227" s="215">
        <f>O227*H227</f>
        <v>0</v>
      </c>
      <c r="Q227" s="215">
        <v>4E-05</v>
      </c>
      <c r="R227" s="215">
        <f>Q227*H227</f>
        <v>0.01863688</v>
      </c>
      <c r="S227" s="215">
        <v>0</v>
      </c>
      <c r="T227" s="216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7" t="s">
        <v>186</v>
      </c>
      <c r="AT227" s="217" t="s">
        <v>214</v>
      </c>
      <c r="AU227" s="217" t="s">
        <v>82</v>
      </c>
      <c r="AY227" s="19" t="s">
        <v>148</v>
      </c>
      <c r="BE227" s="218">
        <f>IF(N227="základní",J227,0)</f>
        <v>0</v>
      </c>
      <c r="BF227" s="218">
        <f>IF(N227="snížená",J227,0)</f>
        <v>0</v>
      </c>
      <c r="BG227" s="218">
        <f>IF(N227="zákl. přenesená",J227,0)</f>
        <v>0</v>
      </c>
      <c r="BH227" s="218">
        <f>IF(N227="sníž. přenesená",J227,0)</f>
        <v>0</v>
      </c>
      <c r="BI227" s="218">
        <f>IF(N227="nulová",J227,0)</f>
        <v>0</v>
      </c>
      <c r="BJ227" s="19" t="s">
        <v>80</v>
      </c>
      <c r="BK227" s="218">
        <f>ROUND(I227*H227,2)</f>
        <v>0</v>
      </c>
      <c r="BL227" s="19" t="s">
        <v>155</v>
      </c>
      <c r="BM227" s="217" t="s">
        <v>400</v>
      </c>
    </row>
    <row r="228" spans="1:51" s="13" customFormat="1" ht="12">
      <c r="A228" s="13"/>
      <c r="B228" s="219"/>
      <c r="C228" s="220"/>
      <c r="D228" s="221" t="s">
        <v>157</v>
      </c>
      <c r="E228" s="220"/>
      <c r="F228" s="223" t="s">
        <v>381</v>
      </c>
      <c r="G228" s="220"/>
      <c r="H228" s="224">
        <v>465.922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0" t="s">
        <v>157</v>
      </c>
      <c r="AU228" s="230" t="s">
        <v>82</v>
      </c>
      <c r="AV228" s="13" t="s">
        <v>82</v>
      </c>
      <c r="AW228" s="13" t="s">
        <v>4</v>
      </c>
      <c r="AX228" s="13" t="s">
        <v>80</v>
      </c>
      <c r="AY228" s="230" t="s">
        <v>148</v>
      </c>
    </row>
    <row r="229" spans="1:65" s="2" customFormat="1" ht="14.4" customHeight="1">
      <c r="A229" s="40"/>
      <c r="B229" s="41"/>
      <c r="C229" s="206" t="s">
        <v>401</v>
      </c>
      <c r="D229" s="206" t="s">
        <v>150</v>
      </c>
      <c r="E229" s="207" t="s">
        <v>402</v>
      </c>
      <c r="F229" s="208" t="s">
        <v>403</v>
      </c>
      <c r="G229" s="209" t="s">
        <v>288</v>
      </c>
      <c r="H229" s="210">
        <v>150.135</v>
      </c>
      <c r="I229" s="211"/>
      <c r="J229" s="212">
        <f>ROUND(I229*H229,2)</f>
        <v>0</v>
      </c>
      <c r="K229" s="208" t="s">
        <v>19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155</v>
      </c>
      <c r="AT229" s="217" t="s">
        <v>150</v>
      </c>
      <c r="AU229" s="217" t="s">
        <v>82</v>
      </c>
      <c r="AY229" s="19" t="s">
        <v>148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80</v>
      </c>
      <c r="BK229" s="218">
        <f>ROUND(I229*H229,2)</f>
        <v>0</v>
      </c>
      <c r="BL229" s="19" t="s">
        <v>155</v>
      </c>
      <c r="BM229" s="217" t="s">
        <v>404</v>
      </c>
    </row>
    <row r="230" spans="1:51" s="13" customFormat="1" ht="12">
      <c r="A230" s="13"/>
      <c r="B230" s="219"/>
      <c r="C230" s="220"/>
      <c r="D230" s="221" t="s">
        <v>157</v>
      </c>
      <c r="E230" s="222" t="s">
        <v>19</v>
      </c>
      <c r="F230" s="223" t="s">
        <v>405</v>
      </c>
      <c r="G230" s="220"/>
      <c r="H230" s="224">
        <v>78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0" t="s">
        <v>157</v>
      </c>
      <c r="AU230" s="230" t="s">
        <v>82</v>
      </c>
      <c r="AV230" s="13" t="s">
        <v>82</v>
      </c>
      <c r="AW230" s="13" t="s">
        <v>33</v>
      </c>
      <c r="AX230" s="13" t="s">
        <v>72</v>
      </c>
      <c r="AY230" s="230" t="s">
        <v>148</v>
      </c>
    </row>
    <row r="231" spans="1:51" s="13" customFormat="1" ht="12">
      <c r="A231" s="13"/>
      <c r="B231" s="219"/>
      <c r="C231" s="220"/>
      <c r="D231" s="221" t="s">
        <v>157</v>
      </c>
      <c r="E231" s="222" t="s">
        <v>19</v>
      </c>
      <c r="F231" s="223" t="s">
        <v>406</v>
      </c>
      <c r="G231" s="220"/>
      <c r="H231" s="224">
        <v>15</v>
      </c>
      <c r="I231" s="225"/>
      <c r="J231" s="220"/>
      <c r="K231" s="220"/>
      <c r="L231" s="226"/>
      <c r="M231" s="227"/>
      <c r="N231" s="228"/>
      <c r="O231" s="228"/>
      <c r="P231" s="228"/>
      <c r="Q231" s="228"/>
      <c r="R231" s="228"/>
      <c r="S231" s="228"/>
      <c r="T231" s="22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0" t="s">
        <v>157</v>
      </c>
      <c r="AU231" s="230" t="s">
        <v>82</v>
      </c>
      <c r="AV231" s="13" t="s">
        <v>82</v>
      </c>
      <c r="AW231" s="13" t="s">
        <v>33</v>
      </c>
      <c r="AX231" s="13" t="s">
        <v>72</v>
      </c>
      <c r="AY231" s="230" t="s">
        <v>148</v>
      </c>
    </row>
    <row r="232" spans="1:51" s="13" customFormat="1" ht="12">
      <c r="A232" s="13"/>
      <c r="B232" s="219"/>
      <c r="C232" s="220"/>
      <c r="D232" s="221" t="s">
        <v>157</v>
      </c>
      <c r="E232" s="222" t="s">
        <v>19</v>
      </c>
      <c r="F232" s="223" t="s">
        <v>407</v>
      </c>
      <c r="G232" s="220"/>
      <c r="H232" s="224">
        <v>7.5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0" t="s">
        <v>157</v>
      </c>
      <c r="AU232" s="230" t="s">
        <v>82</v>
      </c>
      <c r="AV232" s="13" t="s">
        <v>82</v>
      </c>
      <c r="AW232" s="13" t="s">
        <v>33</v>
      </c>
      <c r="AX232" s="13" t="s">
        <v>72</v>
      </c>
      <c r="AY232" s="230" t="s">
        <v>148</v>
      </c>
    </row>
    <row r="233" spans="1:51" s="13" customFormat="1" ht="12">
      <c r="A233" s="13"/>
      <c r="B233" s="219"/>
      <c r="C233" s="220"/>
      <c r="D233" s="221" t="s">
        <v>157</v>
      </c>
      <c r="E233" s="222" t="s">
        <v>19</v>
      </c>
      <c r="F233" s="223" t="s">
        <v>408</v>
      </c>
      <c r="G233" s="220"/>
      <c r="H233" s="224">
        <v>3.825</v>
      </c>
      <c r="I233" s="225"/>
      <c r="J233" s="220"/>
      <c r="K233" s="220"/>
      <c r="L233" s="226"/>
      <c r="M233" s="227"/>
      <c r="N233" s="228"/>
      <c r="O233" s="228"/>
      <c r="P233" s="228"/>
      <c r="Q233" s="228"/>
      <c r="R233" s="228"/>
      <c r="S233" s="228"/>
      <c r="T233" s="22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0" t="s">
        <v>157</v>
      </c>
      <c r="AU233" s="230" t="s">
        <v>82</v>
      </c>
      <c r="AV233" s="13" t="s">
        <v>82</v>
      </c>
      <c r="AW233" s="13" t="s">
        <v>33</v>
      </c>
      <c r="AX233" s="13" t="s">
        <v>72</v>
      </c>
      <c r="AY233" s="230" t="s">
        <v>148</v>
      </c>
    </row>
    <row r="234" spans="1:51" s="13" customFormat="1" ht="12">
      <c r="A234" s="13"/>
      <c r="B234" s="219"/>
      <c r="C234" s="220"/>
      <c r="D234" s="221" t="s">
        <v>157</v>
      </c>
      <c r="E234" s="222" t="s">
        <v>19</v>
      </c>
      <c r="F234" s="223" t="s">
        <v>409</v>
      </c>
      <c r="G234" s="220"/>
      <c r="H234" s="224">
        <v>7.65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0" t="s">
        <v>157</v>
      </c>
      <c r="AU234" s="230" t="s">
        <v>82</v>
      </c>
      <c r="AV234" s="13" t="s">
        <v>82</v>
      </c>
      <c r="AW234" s="13" t="s">
        <v>33</v>
      </c>
      <c r="AX234" s="13" t="s">
        <v>72</v>
      </c>
      <c r="AY234" s="230" t="s">
        <v>148</v>
      </c>
    </row>
    <row r="235" spans="1:51" s="13" customFormat="1" ht="12">
      <c r="A235" s="13"/>
      <c r="B235" s="219"/>
      <c r="C235" s="220"/>
      <c r="D235" s="221" t="s">
        <v>157</v>
      </c>
      <c r="E235" s="222" t="s">
        <v>19</v>
      </c>
      <c r="F235" s="223" t="s">
        <v>410</v>
      </c>
      <c r="G235" s="220"/>
      <c r="H235" s="224">
        <v>3.725</v>
      </c>
      <c r="I235" s="225"/>
      <c r="J235" s="220"/>
      <c r="K235" s="220"/>
      <c r="L235" s="226"/>
      <c r="M235" s="227"/>
      <c r="N235" s="228"/>
      <c r="O235" s="228"/>
      <c r="P235" s="228"/>
      <c r="Q235" s="228"/>
      <c r="R235" s="228"/>
      <c r="S235" s="228"/>
      <c r="T235" s="22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0" t="s">
        <v>157</v>
      </c>
      <c r="AU235" s="230" t="s">
        <v>82</v>
      </c>
      <c r="AV235" s="13" t="s">
        <v>82</v>
      </c>
      <c r="AW235" s="13" t="s">
        <v>33</v>
      </c>
      <c r="AX235" s="13" t="s">
        <v>72</v>
      </c>
      <c r="AY235" s="230" t="s">
        <v>148</v>
      </c>
    </row>
    <row r="236" spans="1:51" s="13" customFormat="1" ht="12">
      <c r="A236" s="13"/>
      <c r="B236" s="219"/>
      <c r="C236" s="220"/>
      <c r="D236" s="221" t="s">
        <v>157</v>
      </c>
      <c r="E236" s="222" t="s">
        <v>19</v>
      </c>
      <c r="F236" s="223" t="s">
        <v>411</v>
      </c>
      <c r="G236" s="220"/>
      <c r="H236" s="224">
        <v>3.725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0" t="s">
        <v>157</v>
      </c>
      <c r="AU236" s="230" t="s">
        <v>82</v>
      </c>
      <c r="AV236" s="13" t="s">
        <v>82</v>
      </c>
      <c r="AW236" s="13" t="s">
        <v>33</v>
      </c>
      <c r="AX236" s="13" t="s">
        <v>72</v>
      </c>
      <c r="AY236" s="230" t="s">
        <v>148</v>
      </c>
    </row>
    <row r="237" spans="1:51" s="13" customFormat="1" ht="12">
      <c r="A237" s="13"/>
      <c r="B237" s="219"/>
      <c r="C237" s="220"/>
      <c r="D237" s="221" t="s">
        <v>157</v>
      </c>
      <c r="E237" s="222" t="s">
        <v>19</v>
      </c>
      <c r="F237" s="223" t="s">
        <v>412</v>
      </c>
      <c r="G237" s="220"/>
      <c r="H237" s="224">
        <v>3.725</v>
      </c>
      <c r="I237" s="225"/>
      <c r="J237" s="220"/>
      <c r="K237" s="220"/>
      <c r="L237" s="226"/>
      <c r="M237" s="227"/>
      <c r="N237" s="228"/>
      <c r="O237" s="228"/>
      <c r="P237" s="228"/>
      <c r="Q237" s="228"/>
      <c r="R237" s="228"/>
      <c r="S237" s="228"/>
      <c r="T237" s="22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0" t="s">
        <v>157</v>
      </c>
      <c r="AU237" s="230" t="s">
        <v>82</v>
      </c>
      <c r="AV237" s="13" t="s">
        <v>82</v>
      </c>
      <c r="AW237" s="13" t="s">
        <v>33</v>
      </c>
      <c r="AX237" s="13" t="s">
        <v>72</v>
      </c>
      <c r="AY237" s="230" t="s">
        <v>148</v>
      </c>
    </row>
    <row r="238" spans="1:51" s="13" customFormat="1" ht="12">
      <c r="A238" s="13"/>
      <c r="B238" s="219"/>
      <c r="C238" s="220"/>
      <c r="D238" s="221" t="s">
        <v>157</v>
      </c>
      <c r="E238" s="222" t="s">
        <v>19</v>
      </c>
      <c r="F238" s="223" t="s">
        <v>413</v>
      </c>
      <c r="G238" s="220"/>
      <c r="H238" s="224">
        <v>3.825</v>
      </c>
      <c r="I238" s="225"/>
      <c r="J238" s="220"/>
      <c r="K238" s="220"/>
      <c r="L238" s="226"/>
      <c r="M238" s="227"/>
      <c r="N238" s="228"/>
      <c r="O238" s="228"/>
      <c r="P238" s="228"/>
      <c r="Q238" s="228"/>
      <c r="R238" s="228"/>
      <c r="S238" s="228"/>
      <c r="T238" s="22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0" t="s">
        <v>157</v>
      </c>
      <c r="AU238" s="230" t="s">
        <v>82</v>
      </c>
      <c r="AV238" s="13" t="s">
        <v>82</v>
      </c>
      <c r="AW238" s="13" t="s">
        <v>33</v>
      </c>
      <c r="AX238" s="13" t="s">
        <v>72</v>
      </c>
      <c r="AY238" s="230" t="s">
        <v>148</v>
      </c>
    </row>
    <row r="239" spans="1:51" s="13" customFormat="1" ht="12">
      <c r="A239" s="13"/>
      <c r="B239" s="219"/>
      <c r="C239" s="220"/>
      <c r="D239" s="221" t="s">
        <v>157</v>
      </c>
      <c r="E239" s="222" t="s">
        <v>19</v>
      </c>
      <c r="F239" s="223" t="s">
        <v>414</v>
      </c>
      <c r="G239" s="220"/>
      <c r="H239" s="224">
        <v>4.6</v>
      </c>
      <c r="I239" s="225"/>
      <c r="J239" s="220"/>
      <c r="K239" s="220"/>
      <c r="L239" s="226"/>
      <c r="M239" s="227"/>
      <c r="N239" s="228"/>
      <c r="O239" s="228"/>
      <c r="P239" s="228"/>
      <c r="Q239" s="228"/>
      <c r="R239" s="228"/>
      <c r="S239" s="228"/>
      <c r="T239" s="22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0" t="s">
        <v>157</v>
      </c>
      <c r="AU239" s="230" t="s">
        <v>82</v>
      </c>
      <c r="AV239" s="13" t="s">
        <v>82</v>
      </c>
      <c r="AW239" s="13" t="s">
        <v>33</v>
      </c>
      <c r="AX239" s="13" t="s">
        <v>72</v>
      </c>
      <c r="AY239" s="230" t="s">
        <v>148</v>
      </c>
    </row>
    <row r="240" spans="1:51" s="13" customFormat="1" ht="12">
      <c r="A240" s="13"/>
      <c r="B240" s="219"/>
      <c r="C240" s="220"/>
      <c r="D240" s="221" t="s">
        <v>157</v>
      </c>
      <c r="E240" s="222" t="s">
        <v>19</v>
      </c>
      <c r="F240" s="223" t="s">
        <v>415</v>
      </c>
      <c r="G240" s="220"/>
      <c r="H240" s="224">
        <v>18.56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0" t="s">
        <v>157</v>
      </c>
      <c r="AU240" s="230" t="s">
        <v>82</v>
      </c>
      <c r="AV240" s="13" t="s">
        <v>82</v>
      </c>
      <c r="AW240" s="13" t="s">
        <v>33</v>
      </c>
      <c r="AX240" s="13" t="s">
        <v>72</v>
      </c>
      <c r="AY240" s="230" t="s">
        <v>148</v>
      </c>
    </row>
    <row r="241" spans="1:51" s="14" customFormat="1" ht="12">
      <c r="A241" s="14"/>
      <c r="B241" s="241"/>
      <c r="C241" s="242"/>
      <c r="D241" s="221" t="s">
        <v>157</v>
      </c>
      <c r="E241" s="243" t="s">
        <v>19</v>
      </c>
      <c r="F241" s="244" t="s">
        <v>226</v>
      </c>
      <c r="G241" s="242"/>
      <c r="H241" s="245">
        <v>150.135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157</v>
      </c>
      <c r="AU241" s="251" t="s">
        <v>82</v>
      </c>
      <c r="AV241" s="14" t="s">
        <v>155</v>
      </c>
      <c r="AW241" s="14" t="s">
        <v>33</v>
      </c>
      <c r="AX241" s="14" t="s">
        <v>80</v>
      </c>
      <c r="AY241" s="251" t="s">
        <v>148</v>
      </c>
    </row>
    <row r="242" spans="1:65" s="2" customFormat="1" ht="14.4" customHeight="1">
      <c r="A242" s="40"/>
      <c r="B242" s="41"/>
      <c r="C242" s="206" t="s">
        <v>416</v>
      </c>
      <c r="D242" s="206" t="s">
        <v>150</v>
      </c>
      <c r="E242" s="207" t="s">
        <v>417</v>
      </c>
      <c r="F242" s="208" t="s">
        <v>418</v>
      </c>
      <c r="G242" s="209" t="s">
        <v>288</v>
      </c>
      <c r="H242" s="210">
        <v>11</v>
      </c>
      <c r="I242" s="211"/>
      <c r="J242" s="212">
        <f>ROUND(I242*H242,2)</f>
        <v>0</v>
      </c>
      <c r="K242" s="208" t="s">
        <v>19</v>
      </c>
      <c r="L242" s="46"/>
      <c r="M242" s="213" t="s">
        <v>19</v>
      </c>
      <c r="N242" s="214" t="s">
        <v>43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155</v>
      </c>
      <c r="AT242" s="217" t="s">
        <v>150</v>
      </c>
      <c r="AU242" s="217" t="s">
        <v>82</v>
      </c>
      <c r="AY242" s="19" t="s">
        <v>148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80</v>
      </c>
      <c r="BK242" s="218">
        <f>ROUND(I242*H242,2)</f>
        <v>0</v>
      </c>
      <c r="BL242" s="19" t="s">
        <v>155</v>
      </c>
      <c r="BM242" s="217" t="s">
        <v>419</v>
      </c>
    </row>
    <row r="243" spans="1:65" s="2" customFormat="1" ht="49.05" customHeight="1">
      <c r="A243" s="40"/>
      <c r="B243" s="41"/>
      <c r="C243" s="206" t="s">
        <v>420</v>
      </c>
      <c r="D243" s="206" t="s">
        <v>150</v>
      </c>
      <c r="E243" s="207" t="s">
        <v>421</v>
      </c>
      <c r="F243" s="208" t="s">
        <v>422</v>
      </c>
      <c r="G243" s="209" t="s">
        <v>153</v>
      </c>
      <c r="H243" s="210">
        <v>155.309</v>
      </c>
      <c r="I243" s="211"/>
      <c r="J243" s="212">
        <f>ROUND(I243*H243,2)</f>
        <v>0</v>
      </c>
      <c r="K243" s="208" t="s">
        <v>154</v>
      </c>
      <c r="L243" s="46"/>
      <c r="M243" s="213" t="s">
        <v>19</v>
      </c>
      <c r="N243" s="214" t="s">
        <v>43</v>
      </c>
      <c r="O243" s="86"/>
      <c r="P243" s="215">
        <f>O243*H243</f>
        <v>0</v>
      </c>
      <c r="Q243" s="215">
        <v>0.00827</v>
      </c>
      <c r="R243" s="215">
        <f>Q243*H243</f>
        <v>1.2844054299999998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155</v>
      </c>
      <c r="AT243" s="217" t="s">
        <v>150</v>
      </c>
      <c r="AU243" s="217" t="s">
        <v>82</v>
      </c>
      <c r="AY243" s="19" t="s">
        <v>148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80</v>
      </c>
      <c r="BK243" s="218">
        <f>ROUND(I243*H243,2)</f>
        <v>0</v>
      </c>
      <c r="BL243" s="19" t="s">
        <v>155</v>
      </c>
      <c r="BM243" s="217" t="s">
        <v>423</v>
      </c>
    </row>
    <row r="244" spans="1:51" s="13" customFormat="1" ht="12">
      <c r="A244" s="13"/>
      <c r="B244" s="219"/>
      <c r="C244" s="220"/>
      <c r="D244" s="221" t="s">
        <v>157</v>
      </c>
      <c r="E244" s="222" t="s">
        <v>19</v>
      </c>
      <c r="F244" s="223" t="s">
        <v>424</v>
      </c>
      <c r="G244" s="220"/>
      <c r="H244" s="224">
        <v>95.55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0" t="s">
        <v>157</v>
      </c>
      <c r="AU244" s="230" t="s">
        <v>82</v>
      </c>
      <c r="AV244" s="13" t="s">
        <v>82</v>
      </c>
      <c r="AW244" s="13" t="s">
        <v>33</v>
      </c>
      <c r="AX244" s="13" t="s">
        <v>72</v>
      </c>
      <c r="AY244" s="230" t="s">
        <v>148</v>
      </c>
    </row>
    <row r="245" spans="1:51" s="13" customFormat="1" ht="12">
      <c r="A245" s="13"/>
      <c r="B245" s="219"/>
      <c r="C245" s="220"/>
      <c r="D245" s="221" t="s">
        <v>157</v>
      </c>
      <c r="E245" s="222" t="s">
        <v>19</v>
      </c>
      <c r="F245" s="223" t="s">
        <v>425</v>
      </c>
      <c r="G245" s="220"/>
      <c r="H245" s="224">
        <v>12.418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0" t="s">
        <v>157</v>
      </c>
      <c r="AU245" s="230" t="s">
        <v>82</v>
      </c>
      <c r="AV245" s="13" t="s">
        <v>82</v>
      </c>
      <c r="AW245" s="13" t="s">
        <v>33</v>
      </c>
      <c r="AX245" s="13" t="s">
        <v>72</v>
      </c>
      <c r="AY245" s="230" t="s">
        <v>148</v>
      </c>
    </row>
    <row r="246" spans="1:51" s="13" customFormat="1" ht="12">
      <c r="A246" s="13"/>
      <c r="B246" s="219"/>
      <c r="C246" s="220"/>
      <c r="D246" s="221" t="s">
        <v>157</v>
      </c>
      <c r="E246" s="222" t="s">
        <v>19</v>
      </c>
      <c r="F246" s="223" t="s">
        <v>426</v>
      </c>
      <c r="G246" s="220"/>
      <c r="H246" s="224">
        <v>6.209</v>
      </c>
      <c r="I246" s="225"/>
      <c r="J246" s="220"/>
      <c r="K246" s="220"/>
      <c r="L246" s="226"/>
      <c r="M246" s="227"/>
      <c r="N246" s="228"/>
      <c r="O246" s="228"/>
      <c r="P246" s="228"/>
      <c r="Q246" s="228"/>
      <c r="R246" s="228"/>
      <c r="S246" s="228"/>
      <c r="T246" s="22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0" t="s">
        <v>157</v>
      </c>
      <c r="AU246" s="230" t="s">
        <v>82</v>
      </c>
      <c r="AV246" s="13" t="s">
        <v>82</v>
      </c>
      <c r="AW246" s="13" t="s">
        <v>33</v>
      </c>
      <c r="AX246" s="13" t="s">
        <v>72</v>
      </c>
      <c r="AY246" s="230" t="s">
        <v>148</v>
      </c>
    </row>
    <row r="247" spans="1:51" s="13" customFormat="1" ht="12">
      <c r="A247" s="13"/>
      <c r="B247" s="219"/>
      <c r="C247" s="220"/>
      <c r="D247" s="221" t="s">
        <v>157</v>
      </c>
      <c r="E247" s="222" t="s">
        <v>19</v>
      </c>
      <c r="F247" s="223" t="s">
        <v>427</v>
      </c>
      <c r="G247" s="220"/>
      <c r="H247" s="224">
        <v>3.131</v>
      </c>
      <c r="I247" s="225"/>
      <c r="J247" s="220"/>
      <c r="K247" s="220"/>
      <c r="L247" s="226"/>
      <c r="M247" s="227"/>
      <c r="N247" s="228"/>
      <c r="O247" s="228"/>
      <c r="P247" s="228"/>
      <c r="Q247" s="228"/>
      <c r="R247" s="228"/>
      <c r="S247" s="228"/>
      <c r="T247" s="22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0" t="s">
        <v>157</v>
      </c>
      <c r="AU247" s="230" t="s">
        <v>82</v>
      </c>
      <c r="AV247" s="13" t="s">
        <v>82</v>
      </c>
      <c r="AW247" s="13" t="s">
        <v>33</v>
      </c>
      <c r="AX247" s="13" t="s">
        <v>72</v>
      </c>
      <c r="AY247" s="230" t="s">
        <v>148</v>
      </c>
    </row>
    <row r="248" spans="1:51" s="13" customFormat="1" ht="12">
      <c r="A248" s="13"/>
      <c r="B248" s="219"/>
      <c r="C248" s="220"/>
      <c r="D248" s="221" t="s">
        <v>157</v>
      </c>
      <c r="E248" s="222" t="s">
        <v>19</v>
      </c>
      <c r="F248" s="223" t="s">
        <v>428</v>
      </c>
      <c r="G248" s="220"/>
      <c r="H248" s="224">
        <v>6.262</v>
      </c>
      <c r="I248" s="225"/>
      <c r="J248" s="220"/>
      <c r="K248" s="220"/>
      <c r="L248" s="226"/>
      <c r="M248" s="227"/>
      <c r="N248" s="228"/>
      <c r="O248" s="228"/>
      <c r="P248" s="228"/>
      <c r="Q248" s="228"/>
      <c r="R248" s="228"/>
      <c r="S248" s="228"/>
      <c r="T248" s="22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0" t="s">
        <v>157</v>
      </c>
      <c r="AU248" s="230" t="s">
        <v>82</v>
      </c>
      <c r="AV248" s="13" t="s">
        <v>82</v>
      </c>
      <c r="AW248" s="13" t="s">
        <v>33</v>
      </c>
      <c r="AX248" s="13" t="s">
        <v>72</v>
      </c>
      <c r="AY248" s="230" t="s">
        <v>148</v>
      </c>
    </row>
    <row r="249" spans="1:51" s="13" customFormat="1" ht="12">
      <c r="A249" s="13"/>
      <c r="B249" s="219"/>
      <c r="C249" s="220"/>
      <c r="D249" s="221" t="s">
        <v>157</v>
      </c>
      <c r="E249" s="222" t="s">
        <v>19</v>
      </c>
      <c r="F249" s="223" t="s">
        <v>429</v>
      </c>
      <c r="G249" s="220"/>
      <c r="H249" s="224">
        <v>3.096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157</v>
      </c>
      <c r="AU249" s="230" t="s">
        <v>82</v>
      </c>
      <c r="AV249" s="13" t="s">
        <v>82</v>
      </c>
      <c r="AW249" s="13" t="s">
        <v>33</v>
      </c>
      <c r="AX249" s="13" t="s">
        <v>72</v>
      </c>
      <c r="AY249" s="230" t="s">
        <v>148</v>
      </c>
    </row>
    <row r="250" spans="1:51" s="13" customFormat="1" ht="12">
      <c r="A250" s="13"/>
      <c r="B250" s="219"/>
      <c r="C250" s="220"/>
      <c r="D250" s="221" t="s">
        <v>157</v>
      </c>
      <c r="E250" s="222" t="s">
        <v>19</v>
      </c>
      <c r="F250" s="223" t="s">
        <v>430</v>
      </c>
      <c r="G250" s="220"/>
      <c r="H250" s="224">
        <v>3.096</v>
      </c>
      <c r="I250" s="225"/>
      <c r="J250" s="220"/>
      <c r="K250" s="220"/>
      <c r="L250" s="226"/>
      <c r="M250" s="227"/>
      <c r="N250" s="228"/>
      <c r="O250" s="228"/>
      <c r="P250" s="228"/>
      <c r="Q250" s="228"/>
      <c r="R250" s="228"/>
      <c r="S250" s="228"/>
      <c r="T250" s="22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0" t="s">
        <v>157</v>
      </c>
      <c r="AU250" s="230" t="s">
        <v>82</v>
      </c>
      <c r="AV250" s="13" t="s">
        <v>82</v>
      </c>
      <c r="AW250" s="13" t="s">
        <v>33</v>
      </c>
      <c r="AX250" s="13" t="s">
        <v>72</v>
      </c>
      <c r="AY250" s="230" t="s">
        <v>148</v>
      </c>
    </row>
    <row r="251" spans="1:51" s="13" customFormat="1" ht="12">
      <c r="A251" s="13"/>
      <c r="B251" s="219"/>
      <c r="C251" s="220"/>
      <c r="D251" s="221" t="s">
        <v>157</v>
      </c>
      <c r="E251" s="222" t="s">
        <v>19</v>
      </c>
      <c r="F251" s="223" t="s">
        <v>431</v>
      </c>
      <c r="G251" s="220"/>
      <c r="H251" s="224">
        <v>3.096</v>
      </c>
      <c r="I251" s="225"/>
      <c r="J251" s="220"/>
      <c r="K251" s="220"/>
      <c r="L251" s="226"/>
      <c r="M251" s="227"/>
      <c r="N251" s="228"/>
      <c r="O251" s="228"/>
      <c r="P251" s="228"/>
      <c r="Q251" s="228"/>
      <c r="R251" s="228"/>
      <c r="S251" s="228"/>
      <c r="T251" s="22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0" t="s">
        <v>157</v>
      </c>
      <c r="AU251" s="230" t="s">
        <v>82</v>
      </c>
      <c r="AV251" s="13" t="s">
        <v>82</v>
      </c>
      <c r="AW251" s="13" t="s">
        <v>33</v>
      </c>
      <c r="AX251" s="13" t="s">
        <v>72</v>
      </c>
      <c r="AY251" s="230" t="s">
        <v>148</v>
      </c>
    </row>
    <row r="252" spans="1:51" s="13" customFormat="1" ht="12">
      <c r="A252" s="13"/>
      <c r="B252" s="219"/>
      <c r="C252" s="220"/>
      <c r="D252" s="221" t="s">
        <v>157</v>
      </c>
      <c r="E252" s="222" t="s">
        <v>19</v>
      </c>
      <c r="F252" s="223" t="s">
        <v>432</v>
      </c>
      <c r="G252" s="220"/>
      <c r="H252" s="224">
        <v>3.131</v>
      </c>
      <c r="I252" s="225"/>
      <c r="J252" s="220"/>
      <c r="K252" s="220"/>
      <c r="L252" s="226"/>
      <c r="M252" s="227"/>
      <c r="N252" s="228"/>
      <c r="O252" s="228"/>
      <c r="P252" s="228"/>
      <c r="Q252" s="228"/>
      <c r="R252" s="228"/>
      <c r="S252" s="228"/>
      <c r="T252" s="22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0" t="s">
        <v>157</v>
      </c>
      <c r="AU252" s="230" t="s">
        <v>82</v>
      </c>
      <c r="AV252" s="13" t="s">
        <v>82</v>
      </c>
      <c r="AW252" s="13" t="s">
        <v>33</v>
      </c>
      <c r="AX252" s="13" t="s">
        <v>72</v>
      </c>
      <c r="AY252" s="230" t="s">
        <v>148</v>
      </c>
    </row>
    <row r="253" spans="1:51" s="13" customFormat="1" ht="12">
      <c r="A253" s="13"/>
      <c r="B253" s="219"/>
      <c r="C253" s="220"/>
      <c r="D253" s="221" t="s">
        <v>157</v>
      </c>
      <c r="E253" s="222" t="s">
        <v>19</v>
      </c>
      <c r="F253" s="223" t="s">
        <v>433</v>
      </c>
      <c r="G253" s="220"/>
      <c r="H253" s="224">
        <v>2.702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0" t="s">
        <v>157</v>
      </c>
      <c r="AU253" s="230" t="s">
        <v>82</v>
      </c>
      <c r="AV253" s="13" t="s">
        <v>82</v>
      </c>
      <c r="AW253" s="13" t="s">
        <v>33</v>
      </c>
      <c r="AX253" s="13" t="s">
        <v>72</v>
      </c>
      <c r="AY253" s="230" t="s">
        <v>148</v>
      </c>
    </row>
    <row r="254" spans="1:51" s="13" customFormat="1" ht="12">
      <c r="A254" s="13"/>
      <c r="B254" s="219"/>
      <c r="C254" s="220"/>
      <c r="D254" s="221" t="s">
        <v>157</v>
      </c>
      <c r="E254" s="222" t="s">
        <v>19</v>
      </c>
      <c r="F254" s="223" t="s">
        <v>434</v>
      </c>
      <c r="G254" s="220"/>
      <c r="H254" s="224">
        <v>16.618</v>
      </c>
      <c r="I254" s="225"/>
      <c r="J254" s="220"/>
      <c r="K254" s="220"/>
      <c r="L254" s="226"/>
      <c r="M254" s="227"/>
      <c r="N254" s="228"/>
      <c r="O254" s="228"/>
      <c r="P254" s="228"/>
      <c r="Q254" s="228"/>
      <c r="R254" s="228"/>
      <c r="S254" s="228"/>
      <c r="T254" s="22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0" t="s">
        <v>157</v>
      </c>
      <c r="AU254" s="230" t="s">
        <v>82</v>
      </c>
      <c r="AV254" s="13" t="s">
        <v>82</v>
      </c>
      <c r="AW254" s="13" t="s">
        <v>33</v>
      </c>
      <c r="AX254" s="13" t="s">
        <v>72</v>
      </c>
      <c r="AY254" s="230" t="s">
        <v>148</v>
      </c>
    </row>
    <row r="255" spans="1:51" s="14" customFormat="1" ht="12">
      <c r="A255" s="14"/>
      <c r="B255" s="241"/>
      <c r="C255" s="242"/>
      <c r="D255" s="221" t="s">
        <v>157</v>
      </c>
      <c r="E255" s="243" t="s">
        <v>19</v>
      </c>
      <c r="F255" s="244" t="s">
        <v>226</v>
      </c>
      <c r="G255" s="242"/>
      <c r="H255" s="245">
        <v>155.309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157</v>
      </c>
      <c r="AU255" s="251" t="s">
        <v>82</v>
      </c>
      <c r="AV255" s="14" t="s">
        <v>155</v>
      </c>
      <c r="AW255" s="14" t="s">
        <v>33</v>
      </c>
      <c r="AX255" s="14" t="s">
        <v>80</v>
      </c>
      <c r="AY255" s="251" t="s">
        <v>148</v>
      </c>
    </row>
    <row r="256" spans="1:65" s="2" customFormat="1" ht="14.4" customHeight="1">
      <c r="A256" s="40"/>
      <c r="B256" s="41"/>
      <c r="C256" s="231" t="s">
        <v>435</v>
      </c>
      <c r="D256" s="231" t="s">
        <v>214</v>
      </c>
      <c r="E256" s="232" t="s">
        <v>436</v>
      </c>
      <c r="F256" s="233" t="s">
        <v>437</v>
      </c>
      <c r="G256" s="234" t="s">
        <v>153</v>
      </c>
      <c r="H256" s="235">
        <v>163.074</v>
      </c>
      <c r="I256" s="236"/>
      <c r="J256" s="237">
        <f>ROUND(I256*H256,2)</f>
        <v>0</v>
      </c>
      <c r="K256" s="233" t="s">
        <v>154</v>
      </c>
      <c r="L256" s="238"/>
      <c r="M256" s="239" t="s">
        <v>19</v>
      </c>
      <c r="N256" s="240" t="s">
        <v>43</v>
      </c>
      <c r="O256" s="86"/>
      <c r="P256" s="215">
        <f>O256*H256</f>
        <v>0</v>
      </c>
      <c r="Q256" s="215">
        <v>0.00068</v>
      </c>
      <c r="R256" s="215">
        <f>Q256*H256</f>
        <v>0.11089032000000001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186</v>
      </c>
      <c r="AT256" s="217" t="s">
        <v>214</v>
      </c>
      <c r="AU256" s="217" t="s">
        <v>82</v>
      </c>
      <c r="AY256" s="19" t="s">
        <v>148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80</v>
      </c>
      <c r="BK256" s="218">
        <f>ROUND(I256*H256,2)</f>
        <v>0</v>
      </c>
      <c r="BL256" s="19" t="s">
        <v>155</v>
      </c>
      <c r="BM256" s="217" t="s">
        <v>438</v>
      </c>
    </row>
    <row r="257" spans="1:51" s="13" customFormat="1" ht="12">
      <c r="A257" s="13"/>
      <c r="B257" s="219"/>
      <c r="C257" s="220"/>
      <c r="D257" s="221" t="s">
        <v>157</v>
      </c>
      <c r="E257" s="220"/>
      <c r="F257" s="223" t="s">
        <v>439</v>
      </c>
      <c r="G257" s="220"/>
      <c r="H257" s="224">
        <v>163.074</v>
      </c>
      <c r="I257" s="225"/>
      <c r="J257" s="220"/>
      <c r="K257" s="220"/>
      <c r="L257" s="226"/>
      <c r="M257" s="227"/>
      <c r="N257" s="228"/>
      <c r="O257" s="228"/>
      <c r="P257" s="228"/>
      <c r="Q257" s="228"/>
      <c r="R257" s="228"/>
      <c r="S257" s="228"/>
      <c r="T257" s="22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0" t="s">
        <v>157</v>
      </c>
      <c r="AU257" s="230" t="s">
        <v>82</v>
      </c>
      <c r="AV257" s="13" t="s">
        <v>82</v>
      </c>
      <c r="AW257" s="13" t="s">
        <v>4</v>
      </c>
      <c r="AX257" s="13" t="s">
        <v>80</v>
      </c>
      <c r="AY257" s="230" t="s">
        <v>148</v>
      </c>
    </row>
    <row r="258" spans="1:65" s="2" customFormat="1" ht="49.05" customHeight="1">
      <c r="A258" s="40"/>
      <c r="B258" s="41"/>
      <c r="C258" s="206" t="s">
        <v>440</v>
      </c>
      <c r="D258" s="206" t="s">
        <v>150</v>
      </c>
      <c r="E258" s="207" t="s">
        <v>441</v>
      </c>
      <c r="F258" s="208" t="s">
        <v>442</v>
      </c>
      <c r="G258" s="209" t="s">
        <v>153</v>
      </c>
      <c r="H258" s="210">
        <v>78.745</v>
      </c>
      <c r="I258" s="211"/>
      <c r="J258" s="212">
        <f>ROUND(I258*H258,2)</f>
        <v>0</v>
      </c>
      <c r="K258" s="208" t="s">
        <v>154</v>
      </c>
      <c r="L258" s="46"/>
      <c r="M258" s="213" t="s">
        <v>19</v>
      </c>
      <c r="N258" s="214" t="s">
        <v>43</v>
      </c>
      <c r="O258" s="86"/>
      <c r="P258" s="215">
        <f>O258*H258</f>
        <v>0</v>
      </c>
      <c r="Q258" s="215">
        <v>0.00852</v>
      </c>
      <c r="R258" s="215">
        <f>Q258*H258</f>
        <v>0.6709074</v>
      </c>
      <c r="S258" s="215">
        <v>0</v>
      </c>
      <c r="T258" s="216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7" t="s">
        <v>155</v>
      </c>
      <c r="AT258" s="217" t="s">
        <v>150</v>
      </c>
      <c r="AU258" s="217" t="s">
        <v>82</v>
      </c>
      <c r="AY258" s="19" t="s">
        <v>148</v>
      </c>
      <c r="BE258" s="218">
        <f>IF(N258="základní",J258,0)</f>
        <v>0</v>
      </c>
      <c r="BF258" s="218">
        <f>IF(N258="snížená",J258,0)</f>
        <v>0</v>
      </c>
      <c r="BG258" s="218">
        <f>IF(N258="zákl. přenesená",J258,0)</f>
        <v>0</v>
      </c>
      <c r="BH258" s="218">
        <f>IF(N258="sníž. přenesená",J258,0)</f>
        <v>0</v>
      </c>
      <c r="BI258" s="218">
        <f>IF(N258="nulová",J258,0)</f>
        <v>0</v>
      </c>
      <c r="BJ258" s="19" t="s">
        <v>80</v>
      </c>
      <c r="BK258" s="218">
        <f>ROUND(I258*H258,2)</f>
        <v>0</v>
      </c>
      <c r="BL258" s="19" t="s">
        <v>155</v>
      </c>
      <c r="BM258" s="217" t="s">
        <v>443</v>
      </c>
    </row>
    <row r="259" spans="1:51" s="13" customFormat="1" ht="12">
      <c r="A259" s="13"/>
      <c r="B259" s="219"/>
      <c r="C259" s="220"/>
      <c r="D259" s="221" t="s">
        <v>157</v>
      </c>
      <c r="E259" s="222" t="s">
        <v>19</v>
      </c>
      <c r="F259" s="223" t="s">
        <v>444</v>
      </c>
      <c r="G259" s="220"/>
      <c r="H259" s="224">
        <v>78.745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0" t="s">
        <v>157</v>
      </c>
      <c r="AU259" s="230" t="s">
        <v>82</v>
      </c>
      <c r="AV259" s="13" t="s">
        <v>82</v>
      </c>
      <c r="AW259" s="13" t="s">
        <v>33</v>
      </c>
      <c r="AX259" s="13" t="s">
        <v>72</v>
      </c>
      <c r="AY259" s="230" t="s">
        <v>148</v>
      </c>
    </row>
    <row r="260" spans="1:51" s="14" customFormat="1" ht="12">
      <c r="A260" s="14"/>
      <c r="B260" s="241"/>
      <c r="C260" s="242"/>
      <c r="D260" s="221" t="s">
        <v>157</v>
      </c>
      <c r="E260" s="243" t="s">
        <v>19</v>
      </c>
      <c r="F260" s="244" t="s">
        <v>226</v>
      </c>
      <c r="G260" s="242"/>
      <c r="H260" s="245">
        <v>78.745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157</v>
      </c>
      <c r="AU260" s="251" t="s">
        <v>82</v>
      </c>
      <c r="AV260" s="14" t="s">
        <v>155</v>
      </c>
      <c r="AW260" s="14" t="s">
        <v>33</v>
      </c>
      <c r="AX260" s="14" t="s">
        <v>80</v>
      </c>
      <c r="AY260" s="251" t="s">
        <v>148</v>
      </c>
    </row>
    <row r="261" spans="1:65" s="2" customFormat="1" ht="24.15" customHeight="1">
      <c r="A261" s="40"/>
      <c r="B261" s="41"/>
      <c r="C261" s="231" t="s">
        <v>445</v>
      </c>
      <c r="D261" s="231" t="s">
        <v>214</v>
      </c>
      <c r="E261" s="232" t="s">
        <v>446</v>
      </c>
      <c r="F261" s="233" t="s">
        <v>447</v>
      </c>
      <c r="G261" s="234" t="s">
        <v>153</v>
      </c>
      <c r="H261" s="235">
        <v>82.682</v>
      </c>
      <c r="I261" s="236"/>
      <c r="J261" s="237">
        <f>ROUND(I261*H261,2)</f>
        <v>0</v>
      </c>
      <c r="K261" s="233" t="s">
        <v>154</v>
      </c>
      <c r="L261" s="238"/>
      <c r="M261" s="239" t="s">
        <v>19</v>
      </c>
      <c r="N261" s="240" t="s">
        <v>43</v>
      </c>
      <c r="O261" s="86"/>
      <c r="P261" s="215">
        <f>O261*H261</f>
        <v>0</v>
      </c>
      <c r="Q261" s="215">
        <v>0.0036</v>
      </c>
      <c r="R261" s="215">
        <f>Q261*H261</f>
        <v>0.2976552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186</v>
      </c>
      <c r="AT261" s="217" t="s">
        <v>214</v>
      </c>
      <c r="AU261" s="217" t="s">
        <v>82</v>
      </c>
      <c r="AY261" s="19" t="s">
        <v>148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80</v>
      </c>
      <c r="BK261" s="218">
        <f>ROUND(I261*H261,2)</f>
        <v>0</v>
      </c>
      <c r="BL261" s="19" t="s">
        <v>155</v>
      </c>
      <c r="BM261" s="217" t="s">
        <v>448</v>
      </c>
    </row>
    <row r="262" spans="1:51" s="13" customFormat="1" ht="12">
      <c r="A262" s="13"/>
      <c r="B262" s="219"/>
      <c r="C262" s="220"/>
      <c r="D262" s="221" t="s">
        <v>157</v>
      </c>
      <c r="E262" s="220"/>
      <c r="F262" s="223" t="s">
        <v>449</v>
      </c>
      <c r="G262" s="220"/>
      <c r="H262" s="224">
        <v>82.682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0" t="s">
        <v>157</v>
      </c>
      <c r="AU262" s="230" t="s">
        <v>82</v>
      </c>
      <c r="AV262" s="13" t="s">
        <v>82</v>
      </c>
      <c r="AW262" s="13" t="s">
        <v>4</v>
      </c>
      <c r="AX262" s="13" t="s">
        <v>80</v>
      </c>
      <c r="AY262" s="230" t="s">
        <v>148</v>
      </c>
    </row>
    <row r="263" spans="1:65" s="2" customFormat="1" ht="49.05" customHeight="1">
      <c r="A263" s="40"/>
      <c r="B263" s="41"/>
      <c r="C263" s="206" t="s">
        <v>450</v>
      </c>
      <c r="D263" s="206" t="s">
        <v>150</v>
      </c>
      <c r="E263" s="207" t="s">
        <v>451</v>
      </c>
      <c r="F263" s="208" t="s">
        <v>452</v>
      </c>
      <c r="G263" s="209" t="s">
        <v>153</v>
      </c>
      <c r="H263" s="210">
        <v>679.527</v>
      </c>
      <c r="I263" s="211"/>
      <c r="J263" s="212">
        <f>ROUND(I263*H263,2)</f>
        <v>0</v>
      </c>
      <c r="K263" s="208" t="s">
        <v>154</v>
      </c>
      <c r="L263" s="46"/>
      <c r="M263" s="213" t="s">
        <v>19</v>
      </c>
      <c r="N263" s="214" t="s">
        <v>43</v>
      </c>
      <c r="O263" s="86"/>
      <c r="P263" s="215">
        <f>O263*H263</f>
        <v>0</v>
      </c>
      <c r="Q263" s="215">
        <v>0.0086</v>
      </c>
      <c r="R263" s="215">
        <f>Q263*H263</f>
        <v>5.8439322</v>
      </c>
      <c r="S263" s="215">
        <v>0</v>
      </c>
      <c r="T263" s="216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17" t="s">
        <v>155</v>
      </c>
      <c r="AT263" s="217" t="s">
        <v>150</v>
      </c>
      <c r="AU263" s="217" t="s">
        <v>82</v>
      </c>
      <c r="AY263" s="19" t="s">
        <v>148</v>
      </c>
      <c r="BE263" s="218">
        <f>IF(N263="základní",J263,0)</f>
        <v>0</v>
      </c>
      <c r="BF263" s="218">
        <f>IF(N263="snížená",J263,0)</f>
        <v>0</v>
      </c>
      <c r="BG263" s="218">
        <f>IF(N263="zákl. přenesená",J263,0)</f>
        <v>0</v>
      </c>
      <c r="BH263" s="218">
        <f>IF(N263="sníž. přenesená",J263,0)</f>
        <v>0</v>
      </c>
      <c r="BI263" s="218">
        <f>IF(N263="nulová",J263,0)</f>
        <v>0</v>
      </c>
      <c r="BJ263" s="19" t="s">
        <v>80</v>
      </c>
      <c r="BK263" s="218">
        <f>ROUND(I263*H263,2)</f>
        <v>0</v>
      </c>
      <c r="BL263" s="19" t="s">
        <v>155</v>
      </c>
      <c r="BM263" s="217" t="s">
        <v>453</v>
      </c>
    </row>
    <row r="264" spans="1:51" s="13" customFormat="1" ht="12">
      <c r="A264" s="13"/>
      <c r="B264" s="219"/>
      <c r="C264" s="220"/>
      <c r="D264" s="221" t="s">
        <v>157</v>
      </c>
      <c r="E264" s="222" t="s">
        <v>19</v>
      </c>
      <c r="F264" s="223" t="s">
        <v>454</v>
      </c>
      <c r="G264" s="220"/>
      <c r="H264" s="224">
        <v>946.065</v>
      </c>
      <c r="I264" s="225"/>
      <c r="J264" s="220"/>
      <c r="K264" s="220"/>
      <c r="L264" s="226"/>
      <c r="M264" s="227"/>
      <c r="N264" s="228"/>
      <c r="O264" s="228"/>
      <c r="P264" s="228"/>
      <c r="Q264" s="228"/>
      <c r="R264" s="228"/>
      <c r="S264" s="228"/>
      <c r="T264" s="22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0" t="s">
        <v>157</v>
      </c>
      <c r="AU264" s="230" t="s">
        <v>82</v>
      </c>
      <c r="AV264" s="13" t="s">
        <v>82</v>
      </c>
      <c r="AW264" s="13" t="s">
        <v>33</v>
      </c>
      <c r="AX264" s="13" t="s">
        <v>72</v>
      </c>
      <c r="AY264" s="230" t="s">
        <v>148</v>
      </c>
    </row>
    <row r="265" spans="1:51" s="13" customFormat="1" ht="12">
      <c r="A265" s="13"/>
      <c r="B265" s="219"/>
      <c r="C265" s="220"/>
      <c r="D265" s="221" t="s">
        <v>157</v>
      </c>
      <c r="E265" s="222" t="s">
        <v>19</v>
      </c>
      <c r="F265" s="223" t="s">
        <v>455</v>
      </c>
      <c r="G265" s="220"/>
      <c r="H265" s="224">
        <v>28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0" t="s">
        <v>157</v>
      </c>
      <c r="AU265" s="230" t="s">
        <v>82</v>
      </c>
      <c r="AV265" s="13" t="s">
        <v>82</v>
      </c>
      <c r="AW265" s="13" t="s">
        <v>33</v>
      </c>
      <c r="AX265" s="13" t="s">
        <v>72</v>
      </c>
      <c r="AY265" s="230" t="s">
        <v>148</v>
      </c>
    </row>
    <row r="266" spans="1:51" s="13" customFormat="1" ht="12">
      <c r="A266" s="13"/>
      <c r="B266" s="219"/>
      <c r="C266" s="220"/>
      <c r="D266" s="221" t="s">
        <v>157</v>
      </c>
      <c r="E266" s="222" t="s">
        <v>19</v>
      </c>
      <c r="F266" s="223" t="s">
        <v>456</v>
      </c>
      <c r="G266" s="220"/>
      <c r="H266" s="224">
        <v>-294.538</v>
      </c>
      <c r="I266" s="225"/>
      <c r="J266" s="220"/>
      <c r="K266" s="220"/>
      <c r="L266" s="226"/>
      <c r="M266" s="227"/>
      <c r="N266" s="228"/>
      <c r="O266" s="228"/>
      <c r="P266" s="228"/>
      <c r="Q266" s="228"/>
      <c r="R266" s="228"/>
      <c r="S266" s="228"/>
      <c r="T266" s="22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0" t="s">
        <v>157</v>
      </c>
      <c r="AU266" s="230" t="s">
        <v>82</v>
      </c>
      <c r="AV266" s="13" t="s">
        <v>82</v>
      </c>
      <c r="AW266" s="13" t="s">
        <v>33</v>
      </c>
      <c r="AX266" s="13" t="s">
        <v>72</v>
      </c>
      <c r="AY266" s="230" t="s">
        <v>148</v>
      </c>
    </row>
    <row r="267" spans="1:51" s="14" customFormat="1" ht="12">
      <c r="A267" s="14"/>
      <c r="B267" s="241"/>
      <c r="C267" s="242"/>
      <c r="D267" s="221" t="s">
        <v>157</v>
      </c>
      <c r="E267" s="243" t="s">
        <v>19</v>
      </c>
      <c r="F267" s="244" t="s">
        <v>226</v>
      </c>
      <c r="G267" s="242"/>
      <c r="H267" s="245">
        <v>679.527</v>
      </c>
      <c r="I267" s="246"/>
      <c r="J267" s="242"/>
      <c r="K267" s="242"/>
      <c r="L267" s="247"/>
      <c r="M267" s="248"/>
      <c r="N267" s="249"/>
      <c r="O267" s="249"/>
      <c r="P267" s="249"/>
      <c r="Q267" s="249"/>
      <c r="R267" s="249"/>
      <c r="S267" s="249"/>
      <c r="T267" s="25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1" t="s">
        <v>157</v>
      </c>
      <c r="AU267" s="251" t="s">
        <v>82</v>
      </c>
      <c r="AV267" s="14" t="s">
        <v>155</v>
      </c>
      <c r="AW267" s="14" t="s">
        <v>33</v>
      </c>
      <c r="AX267" s="14" t="s">
        <v>80</v>
      </c>
      <c r="AY267" s="251" t="s">
        <v>148</v>
      </c>
    </row>
    <row r="268" spans="1:65" s="2" customFormat="1" ht="14.4" customHeight="1">
      <c r="A268" s="40"/>
      <c r="B268" s="41"/>
      <c r="C268" s="231" t="s">
        <v>457</v>
      </c>
      <c r="D268" s="231" t="s">
        <v>214</v>
      </c>
      <c r="E268" s="232" t="s">
        <v>458</v>
      </c>
      <c r="F268" s="233" t="s">
        <v>459</v>
      </c>
      <c r="G268" s="234" t="s">
        <v>153</v>
      </c>
      <c r="H268" s="235">
        <v>693.118</v>
      </c>
      <c r="I268" s="236"/>
      <c r="J268" s="237">
        <f>ROUND(I268*H268,2)</f>
        <v>0</v>
      </c>
      <c r="K268" s="233" t="s">
        <v>154</v>
      </c>
      <c r="L268" s="238"/>
      <c r="M268" s="239" t="s">
        <v>19</v>
      </c>
      <c r="N268" s="240" t="s">
        <v>43</v>
      </c>
      <c r="O268" s="86"/>
      <c r="P268" s="215">
        <f>O268*H268</f>
        <v>0</v>
      </c>
      <c r="Q268" s="215">
        <v>0.00272</v>
      </c>
      <c r="R268" s="215">
        <f>Q268*H268</f>
        <v>1.8852809600000002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186</v>
      </c>
      <c r="AT268" s="217" t="s">
        <v>214</v>
      </c>
      <c r="AU268" s="217" t="s">
        <v>82</v>
      </c>
      <c r="AY268" s="19" t="s">
        <v>148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80</v>
      </c>
      <c r="BK268" s="218">
        <f>ROUND(I268*H268,2)</f>
        <v>0</v>
      </c>
      <c r="BL268" s="19" t="s">
        <v>155</v>
      </c>
      <c r="BM268" s="217" t="s">
        <v>460</v>
      </c>
    </row>
    <row r="269" spans="1:51" s="13" customFormat="1" ht="12">
      <c r="A269" s="13"/>
      <c r="B269" s="219"/>
      <c r="C269" s="220"/>
      <c r="D269" s="221" t="s">
        <v>157</v>
      </c>
      <c r="E269" s="220"/>
      <c r="F269" s="223" t="s">
        <v>461</v>
      </c>
      <c r="G269" s="220"/>
      <c r="H269" s="224">
        <v>693.118</v>
      </c>
      <c r="I269" s="225"/>
      <c r="J269" s="220"/>
      <c r="K269" s="220"/>
      <c r="L269" s="226"/>
      <c r="M269" s="227"/>
      <c r="N269" s="228"/>
      <c r="O269" s="228"/>
      <c r="P269" s="228"/>
      <c r="Q269" s="228"/>
      <c r="R269" s="228"/>
      <c r="S269" s="228"/>
      <c r="T269" s="22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0" t="s">
        <v>157</v>
      </c>
      <c r="AU269" s="230" t="s">
        <v>82</v>
      </c>
      <c r="AV269" s="13" t="s">
        <v>82</v>
      </c>
      <c r="AW269" s="13" t="s">
        <v>4</v>
      </c>
      <c r="AX269" s="13" t="s">
        <v>80</v>
      </c>
      <c r="AY269" s="230" t="s">
        <v>148</v>
      </c>
    </row>
    <row r="270" spans="1:65" s="2" customFormat="1" ht="37.8" customHeight="1">
      <c r="A270" s="40"/>
      <c r="B270" s="41"/>
      <c r="C270" s="206" t="s">
        <v>462</v>
      </c>
      <c r="D270" s="206" t="s">
        <v>150</v>
      </c>
      <c r="E270" s="207" t="s">
        <v>463</v>
      </c>
      <c r="F270" s="208" t="s">
        <v>464</v>
      </c>
      <c r="G270" s="209" t="s">
        <v>153</v>
      </c>
      <c r="H270" s="210">
        <v>37.959</v>
      </c>
      <c r="I270" s="211"/>
      <c r="J270" s="212">
        <f>ROUND(I270*H270,2)</f>
        <v>0</v>
      </c>
      <c r="K270" s="208" t="s">
        <v>154</v>
      </c>
      <c r="L270" s="46"/>
      <c r="M270" s="213" t="s">
        <v>19</v>
      </c>
      <c r="N270" s="214" t="s">
        <v>43</v>
      </c>
      <c r="O270" s="86"/>
      <c r="P270" s="215">
        <f>O270*H270</f>
        <v>0</v>
      </c>
      <c r="Q270" s="215">
        <v>0.01344</v>
      </c>
      <c r="R270" s="215">
        <f>Q270*H270</f>
        <v>0.5101689600000001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155</v>
      </c>
      <c r="AT270" s="217" t="s">
        <v>150</v>
      </c>
      <c r="AU270" s="217" t="s">
        <v>82</v>
      </c>
      <c r="AY270" s="19" t="s">
        <v>148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80</v>
      </c>
      <c r="BK270" s="218">
        <f>ROUND(I270*H270,2)</f>
        <v>0</v>
      </c>
      <c r="BL270" s="19" t="s">
        <v>155</v>
      </c>
      <c r="BM270" s="217" t="s">
        <v>465</v>
      </c>
    </row>
    <row r="271" spans="1:51" s="13" customFormat="1" ht="12">
      <c r="A271" s="13"/>
      <c r="B271" s="219"/>
      <c r="C271" s="220"/>
      <c r="D271" s="221" t="s">
        <v>157</v>
      </c>
      <c r="E271" s="222" t="s">
        <v>19</v>
      </c>
      <c r="F271" s="223" t="s">
        <v>466</v>
      </c>
      <c r="G271" s="220"/>
      <c r="H271" s="224">
        <v>12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0" t="s">
        <v>157</v>
      </c>
      <c r="AU271" s="230" t="s">
        <v>82</v>
      </c>
      <c r="AV271" s="13" t="s">
        <v>82</v>
      </c>
      <c r="AW271" s="13" t="s">
        <v>33</v>
      </c>
      <c r="AX271" s="13" t="s">
        <v>72</v>
      </c>
      <c r="AY271" s="230" t="s">
        <v>148</v>
      </c>
    </row>
    <row r="272" spans="1:51" s="16" customFormat="1" ht="12">
      <c r="A272" s="16"/>
      <c r="B272" s="262"/>
      <c r="C272" s="263"/>
      <c r="D272" s="221" t="s">
        <v>157</v>
      </c>
      <c r="E272" s="264" t="s">
        <v>19</v>
      </c>
      <c r="F272" s="265" t="s">
        <v>467</v>
      </c>
      <c r="G272" s="263"/>
      <c r="H272" s="266">
        <v>12</v>
      </c>
      <c r="I272" s="267"/>
      <c r="J272" s="263"/>
      <c r="K272" s="263"/>
      <c r="L272" s="268"/>
      <c r="M272" s="269"/>
      <c r="N272" s="270"/>
      <c r="O272" s="270"/>
      <c r="P272" s="270"/>
      <c r="Q272" s="270"/>
      <c r="R272" s="270"/>
      <c r="S272" s="270"/>
      <c r="T272" s="271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72" t="s">
        <v>157</v>
      </c>
      <c r="AU272" s="272" t="s">
        <v>82</v>
      </c>
      <c r="AV272" s="16" t="s">
        <v>162</v>
      </c>
      <c r="AW272" s="16" t="s">
        <v>33</v>
      </c>
      <c r="AX272" s="16" t="s">
        <v>72</v>
      </c>
      <c r="AY272" s="272" t="s">
        <v>148</v>
      </c>
    </row>
    <row r="273" spans="1:51" s="15" customFormat="1" ht="12">
      <c r="A273" s="15"/>
      <c r="B273" s="252"/>
      <c r="C273" s="253"/>
      <c r="D273" s="221" t="s">
        <v>157</v>
      </c>
      <c r="E273" s="254" t="s">
        <v>19</v>
      </c>
      <c r="F273" s="255" t="s">
        <v>468</v>
      </c>
      <c r="G273" s="253"/>
      <c r="H273" s="254" t="s">
        <v>19</v>
      </c>
      <c r="I273" s="256"/>
      <c r="J273" s="253"/>
      <c r="K273" s="253"/>
      <c r="L273" s="257"/>
      <c r="M273" s="258"/>
      <c r="N273" s="259"/>
      <c r="O273" s="259"/>
      <c r="P273" s="259"/>
      <c r="Q273" s="259"/>
      <c r="R273" s="259"/>
      <c r="S273" s="259"/>
      <c r="T273" s="260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1" t="s">
        <v>157</v>
      </c>
      <c r="AU273" s="261" t="s">
        <v>82</v>
      </c>
      <c r="AV273" s="15" t="s">
        <v>80</v>
      </c>
      <c r="AW273" s="15" t="s">
        <v>33</v>
      </c>
      <c r="AX273" s="15" t="s">
        <v>72</v>
      </c>
      <c r="AY273" s="261" t="s">
        <v>148</v>
      </c>
    </row>
    <row r="274" spans="1:51" s="13" customFormat="1" ht="12">
      <c r="A274" s="13"/>
      <c r="B274" s="219"/>
      <c r="C274" s="220"/>
      <c r="D274" s="221" t="s">
        <v>157</v>
      </c>
      <c r="E274" s="222" t="s">
        <v>19</v>
      </c>
      <c r="F274" s="223" t="s">
        <v>469</v>
      </c>
      <c r="G274" s="220"/>
      <c r="H274" s="224">
        <v>12.032</v>
      </c>
      <c r="I274" s="225"/>
      <c r="J274" s="220"/>
      <c r="K274" s="220"/>
      <c r="L274" s="226"/>
      <c r="M274" s="227"/>
      <c r="N274" s="228"/>
      <c r="O274" s="228"/>
      <c r="P274" s="228"/>
      <c r="Q274" s="228"/>
      <c r="R274" s="228"/>
      <c r="S274" s="228"/>
      <c r="T274" s="22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0" t="s">
        <v>157</v>
      </c>
      <c r="AU274" s="230" t="s">
        <v>82</v>
      </c>
      <c r="AV274" s="13" t="s">
        <v>82</v>
      </c>
      <c r="AW274" s="13" t="s">
        <v>33</v>
      </c>
      <c r="AX274" s="13" t="s">
        <v>72</v>
      </c>
      <c r="AY274" s="230" t="s">
        <v>148</v>
      </c>
    </row>
    <row r="275" spans="1:51" s="13" customFormat="1" ht="12">
      <c r="A275" s="13"/>
      <c r="B275" s="219"/>
      <c r="C275" s="220"/>
      <c r="D275" s="221" t="s">
        <v>157</v>
      </c>
      <c r="E275" s="222" t="s">
        <v>19</v>
      </c>
      <c r="F275" s="223" t="s">
        <v>470</v>
      </c>
      <c r="G275" s="220"/>
      <c r="H275" s="224">
        <v>13.927</v>
      </c>
      <c r="I275" s="225"/>
      <c r="J275" s="220"/>
      <c r="K275" s="220"/>
      <c r="L275" s="226"/>
      <c r="M275" s="227"/>
      <c r="N275" s="228"/>
      <c r="O275" s="228"/>
      <c r="P275" s="228"/>
      <c r="Q275" s="228"/>
      <c r="R275" s="228"/>
      <c r="S275" s="228"/>
      <c r="T275" s="22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0" t="s">
        <v>157</v>
      </c>
      <c r="AU275" s="230" t="s">
        <v>82</v>
      </c>
      <c r="AV275" s="13" t="s">
        <v>82</v>
      </c>
      <c r="AW275" s="13" t="s">
        <v>33</v>
      </c>
      <c r="AX275" s="13" t="s">
        <v>72</v>
      </c>
      <c r="AY275" s="230" t="s">
        <v>148</v>
      </c>
    </row>
    <row r="276" spans="1:51" s="16" customFormat="1" ht="12">
      <c r="A276" s="16"/>
      <c r="B276" s="262"/>
      <c r="C276" s="263"/>
      <c r="D276" s="221" t="s">
        <v>157</v>
      </c>
      <c r="E276" s="264" t="s">
        <v>19</v>
      </c>
      <c r="F276" s="265" t="s">
        <v>467</v>
      </c>
      <c r="G276" s="263"/>
      <c r="H276" s="266">
        <v>25.959</v>
      </c>
      <c r="I276" s="267"/>
      <c r="J276" s="263"/>
      <c r="K276" s="263"/>
      <c r="L276" s="268"/>
      <c r="M276" s="269"/>
      <c r="N276" s="270"/>
      <c r="O276" s="270"/>
      <c r="P276" s="270"/>
      <c r="Q276" s="270"/>
      <c r="R276" s="270"/>
      <c r="S276" s="270"/>
      <c r="T276" s="271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T276" s="272" t="s">
        <v>157</v>
      </c>
      <c r="AU276" s="272" t="s">
        <v>82</v>
      </c>
      <c r="AV276" s="16" t="s">
        <v>162</v>
      </c>
      <c r="AW276" s="16" t="s">
        <v>33</v>
      </c>
      <c r="AX276" s="16" t="s">
        <v>72</v>
      </c>
      <c r="AY276" s="272" t="s">
        <v>148</v>
      </c>
    </row>
    <row r="277" spans="1:51" s="14" customFormat="1" ht="12">
      <c r="A277" s="14"/>
      <c r="B277" s="241"/>
      <c r="C277" s="242"/>
      <c r="D277" s="221" t="s">
        <v>157</v>
      </c>
      <c r="E277" s="243" t="s">
        <v>19</v>
      </c>
      <c r="F277" s="244" t="s">
        <v>226</v>
      </c>
      <c r="G277" s="242"/>
      <c r="H277" s="245">
        <v>37.959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157</v>
      </c>
      <c r="AU277" s="251" t="s">
        <v>82</v>
      </c>
      <c r="AV277" s="14" t="s">
        <v>155</v>
      </c>
      <c r="AW277" s="14" t="s">
        <v>33</v>
      </c>
      <c r="AX277" s="14" t="s">
        <v>80</v>
      </c>
      <c r="AY277" s="251" t="s">
        <v>148</v>
      </c>
    </row>
    <row r="278" spans="1:65" s="2" customFormat="1" ht="24.15" customHeight="1">
      <c r="A278" s="40"/>
      <c r="B278" s="41"/>
      <c r="C278" s="231" t="s">
        <v>471</v>
      </c>
      <c r="D278" s="231" t="s">
        <v>214</v>
      </c>
      <c r="E278" s="232" t="s">
        <v>472</v>
      </c>
      <c r="F278" s="233" t="s">
        <v>473</v>
      </c>
      <c r="G278" s="234" t="s">
        <v>153</v>
      </c>
      <c r="H278" s="235">
        <v>13.464</v>
      </c>
      <c r="I278" s="236"/>
      <c r="J278" s="237">
        <f>ROUND(I278*H278,2)</f>
        <v>0</v>
      </c>
      <c r="K278" s="233" t="s">
        <v>154</v>
      </c>
      <c r="L278" s="238"/>
      <c r="M278" s="239" t="s">
        <v>19</v>
      </c>
      <c r="N278" s="240" t="s">
        <v>43</v>
      </c>
      <c r="O278" s="86"/>
      <c r="P278" s="215">
        <f>O278*H278</f>
        <v>0</v>
      </c>
      <c r="Q278" s="215">
        <v>0.0036</v>
      </c>
      <c r="R278" s="215">
        <f>Q278*H278</f>
        <v>0.0484704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186</v>
      </c>
      <c r="AT278" s="217" t="s">
        <v>214</v>
      </c>
      <c r="AU278" s="217" t="s">
        <v>82</v>
      </c>
      <c r="AY278" s="19" t="s">
        <v>148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80</v>
      </c>
      <c r="BK278" s="218">
        <f>ROUND(I278*H278,2)</f>
        <v>0</v>
      </c>
      <c r="BL278" s="19" t="s">
        <v>155</v>
      </c>
      <c r="BM278" s="217" t="s">
        <v>474</v>
      </c>
    </row>
    <row r="279" spans="1:51" s="13" customFormat="1" ht="12">
      <c r="A279" s="13"/>
      <c r="B279" s="219"/>
      <c r="C279" s="220"/>
      <c r="D279" s="221" t="s">
        <v>157</v>
      </c>
      <c r="E279" s="222" t="s">
        <v>19</v>
      </c>
      <c r="F279" s="223" t="s">
        <v>475</v>
      </c>
      <c r="G279" s="220"/>
      <c r="H279" s="224">
        <v>13.2</v>
      </c>
      <c r="I279" s="225"/>
      <c r="J279" s="220"/>
      <c r="K279" s="220"/>
      <c r="L279" s="226"/>
      <c r="M279" s="227"/>
      <c r="N279" s="228"/>
      <c r="O279" s="228"/>
      <c r="P279" s="228"/>
      <c r="Q279" s="228"/>
      <c r="R279" s="228"/>
      <c r="S279" s="228"/>
      <c r="T279" s="22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0" t="s">
        <v>157</v>
      </c>
      <c r="AU279" s="230" t="s">
        <v>82</v>
      </c>
      <c r="AV279" s="13" t="s">
        <v>82</v>
      </c>
      <c r="AW279" s="13" t="s">
        <v>33</v>
      </c>
      <c r="AX279" s="13" t="s">
        <v>80</v>
      </c>
      <c r="AY279" s="230" t="s">
        <v>148</v>
      </c>
    </row>
    <row r="280" spans="1:51" s="13" customFormat="1" ht="12">
      <c r="A280" s="13"/>
      <c r="B280" s="219"/>
      <c r="C280" s="220"/>
      <c r="D280" s="221" t="s">
        <v>157</v>
      </c>
      <c r="E280" s="220"/>
      <c r="F280" s="223" t="s">
        <v>476</v>
      </c>
      <c r="G280" s="220"/>
      <c r="H280" s="224">
        <v>13.464</v>
      </c>
      <c r="I280" s="225"/>
      <c r="J280" s="220"/>
      <c r="K280" s="220"/>
      <c r="L280" s="226"/>
      <c r="M280" s="227"/>
      <c r="N280" s="228"/>
      <c r="O280" s="228"/>
      <c r="P280" s="228"/>
      <c r="Q280" s="228"/>
      <c r="R280" s="228"/>
      <c r="S280" s="228"/>
      <c r="T280" s="22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0" t="s">
        <v>157</v>
      </c>
      <c r="AU280" s="230" t="s">
        <v>82</v>
      </c>
      <c r="AV280" s="13" t="s">
        <v>82</v>
      </c>
      <c r="AW280" s="13" t="s">
        <v>4</v>
      </c>
      <c r="AX280" s="13" t="s">
        <v>80</v>
      </c>
      <c r="AY280" s="230" t="s">
        <v>148</v>
      </c>
    </row>
    <row r="281" spans="1:65" s="2" customFormat="1" ht="24.15" customHeight="1">
      <c r="A281" s="40"/>
      <c r="B281" s="41"/>
      <c r="C281" s="231" t="s">
        <v>477</v>
      </c>
      <c r="D281" s="231" t="s">
        <v>214</v>
      </c>
      <c r="E281" s="232" t="s">
        <v>478</v>
      </c>
      <c r="F281" s="233" t="s">
        <v>479</v>
      </c>
      <c r="G281" s="234" t="s">
        <v>153</v>
      </c>
      <c r="H281" s="235">
        <v>28.555</v>
      </c>
      <c r="I281" s="236"/>
      <c r="J281" s="237">
        <f>ROUND(I281*H281,2)</f>
        <v>0</v>
      </c>
      <c r="K281" s="233" t="s">
        <v>154</v>
      </c>
      <c r="L281" s="238"/>
      <c r="M281" s="239" t="s">
        <v>19</v>
      </c>
      <c r="N281" s="240" t="s">
        <v>43</v>
      </c>
      <c r="O281" s="86"/>
      <c r="P281" s="215">
        <f>O281*H281</f>
        <v>0</v>
      </c>
      <c r="Q281" s="215">
        <v>0.0024</v>
      </c>
      <c r="R281" s="215">
        <f>Q281*H281</f>
        <v>0.068532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186</v>
      </c>
      <c r="AT281" s="217" t="s">
        <v>214</v>
      </c>
      <c r="AU281" s="217" t="s">
        <v>82</v>
      </c>
      <c r="AY281" s="19" t="s">
        <v>148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80</v>
      </c>
      <c r="BK281" s="218">
        <f>ROUND(I281*H281,2)</f>
        <v>0</v>
      </c>
      <c r="BL281" s="19" t="s">
        <v>155</v>
      </c>
      <c r="BM281" s="217" t="s">
        <v>480</v>
      </c>
    </row>
    <row r="282" spans="1:51" s="13" customFormat="1" ht="12">
      <c r="A282" s="13"/>
      <c r="B282" s="219"/>
      <c r="C282" s="220"/>
      <c r="D282" s="221" t="s">
        <v>157</v>
      </c>
      <c r="E282" s="222" t="s">
        <v>19</v>
      </c>
      <c r="F282" s="223" t="s">
        <v>481</v>
      </c>
      <c r="G282" s="220"/>
      <c r="H282" s="224">
        <v>28.555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0" t="s">
        <v>157</v>
      </c>
      <c r="AU282" s="230" t="s">
        <v>82</v>
      </c>
      <c r="AV282" s="13" t="s">
        <v>82</v>
      </c>
      <c r="AW282" s="13" t="s">
        <v>33</v>
      </c>
      <c r="AX282" s="13" t="s">
        <v>80</v>
      </c>
      <c r="AY282" s="230" t="s">
        <v>148</v>
      </c>
    </row>
    <row r="283" spans="1:65" s="2" customFormat="1" ht="49.05" customHeight="1">
      <c r="A283" s="40"/>
      <c r="B283" s="41"/>
      <c r="C283" s="206" t="s">
        <v>482</v>
      </c>
      <c r="D283" s="206" t="s">
        <v>150</v>
      </c>
      <c r="E283" s="207" t="s">
        <v>483</v>
      </c>
      <c r="F283" s="208" t="s">
        <v>484</v>
      </c>
      <c r="G283" s="209" t="s">
        <v>153</v>
      </c>
      <c r="H283" s="210">
        <v>17.1</v>
      </c>
      <c r="I283" s="211"/>
      <c r="J283" s="212">
        <f>ROUND(I283*H283,2)</f>
        <v>0</v>
      </c>
      <c r="K283" s="208" t="s">
        <v>154</v>
      </c>
      <c r="L283" s="46"/>
      <c r="M283" s="213" t="s">
        <v>19</v>
      </c>
      <c r="N283" s="214" t="s">
        <v>43</v>
      </c>
      <c r="O283" s="86"/>
      <c r="P283" s="215">
        <f>O283*H283</f>
        <v>0</v>
      </c>
      <c r="Q283" s="215">
        <v>0.01235</v>
      </c>
      <c r="R283" s="215">
        <f>Q283*H283</f>
        <v>0.211185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155</v>
      </c>
      <c r="AT283" s="217" t="s">
        <v>150</v>
      </c>
      <c r="AU283" s="217" t="s">
        <v>82</v>
      </c>
      <c r="AY283" s="19" t="s">
        <v>148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80</v>
      </c>
      <c r="BK283" s="218">
        <f>ROUND(I283*H283,2)</f>
        <v>0</v>
      </c>
      <c r="BL283" s="19" t="s">
        <v>155</v>
      </c>
      <c r="BM283" s="217" t="s">
        <v>485</v>
      </c>
    </row>
    <row r="284" spans="1:51" s="13" customFormat="1" ht="12">
      <c r="A284" s="13"/>
      <c r="B284" s="219"/>
      <c r="C284" s="220"/>
      <c r="D284" s="221" t="s">
        <v>157</v>
      </c>
      <c r="E284" s="222" t="s">
        <v>19</v>
      </c>
      <c r="F284" s="223" t="s">
        <v>486</v>
      </c>
      <c r="G284" s="220"/>
      <c r="H284" s="224">
        <v>4.8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0" t="s">
        <v>157</v>
      </c>
      <c r="AU284" s="230" t="s">
        <v>82</v>
      </c>
      <c r="AV284" s="13" t="s">
        <v>82</v>
      </c>
      <c r="AW284" s="13" t="s">
        <v>33</v>
      </c>
      <c r="AX284" s="13" t="s">
        <v>72</v>
      </c>
      <c r="AY284" s="230" t="s">
        <v>148</v>
      </c>
    </row>
    <row r="285" spans="1:51" s="16" customFormat="1" ht="12">
      <c r="A285" s="16"/>
      <c r="B285" s="262"/>
      <c r="C285" s="263"/>
      <c r="D285" s="221" t="s">
        <v>157</v>
      </c>
      <c r="E285" s="264" t="s">
        <v>19</v>
      </c>
      <c r="F285" s="265" t="s">
        <v>467</v>
      </c>
      <c r="G285" s="263"/>
      <c r="H285" s="266">
        <v>4.8</v>
      </c>
      <c r="I285" s="267"/>
      <c r="J285" s="263"/>
      <c r="K285" s="263"/>
      <c r="L285" s="268"/>
      <c r="M285" s="269"/>
      <c r="N285" s="270"/>
      <c r="O285" s="270"/>
      <c r="P285" s="270"/>
      <c r="Q285" s="270"/>
      <c r="R285" s="270"/>
      <c r="S285" s="270"/>
      <c r="T285" s="271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T285" s="272" t="s">
        <v>157</v>
      </c>
      <c r="AU285" s="272" t="s">
        <v>82</v>
      </c>
      <c r="AV285" s="16" t="s">
        <v>162</v>
      </c>
      <c r="AW285" s="16" t="s">
        <v>33</v>
      </c>
      <c r="AX285" s="16" t="s">
        <v>72</v>
      </c>
      <c r="AY285" s="272" t="s">
        <v>148</v>
      </c>
    </row>
    <row r="286" spans="1:51" s="13" customFormat="1" ht="12">
      <c r="A286" s="13"/>
      <c r="B286" s="219"/>
      <c r="C286" s="220"/>
      <c r="D286" s="221" t="s">
        <v>157</v>
      </c>
      <c r="E286" s="222" t="s">
        <v>19</v>
      </c>
      <c r="F286" s="223" t="s">
        <v>487</v>
      </c>
      <c r="G286" s="220"/>
      <c r="H286" s="224">
        <v>7.2</v>
      </c>
      <c r="I286" s="225"/>
      <c r="J286" s="220"/>
      <c r="K286" s="220"/>
      <c r="L286" s="226"/>
      <c r="M286" s="227"/>
      <c r="N286" s="228"/>
      <c r="O286" s="228"/>
      <c r="P286" s="228"/>
      <c r="Q286" s="228"/>
      <c r="R286" s="228"/>
      <c r="S286" s="228"/>
      <c r="T286" s="22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0" t="s">
        <v>157</v>
      </c>
      <c r="AU286" s="230" t="s">
        <v>82</v>
      </c>
      <c r="AV286" s="13" t="s">
        <v>82</v>
      </c>
      <c r="AW286" s="13" t="s">
        <v>33</v>
      </c>
      <c r="AX286" s="13" t="s">
        <v>72</v>
      </c>
      <c r="AY286" s="230" t="s">
        <v>148</v>
      </c>
    </row>
    <row r="287" spans="1:51" s="13" customFormat="1" ht="12">
      <c r="A287" s="13"/>
      <c r="B287" s="219"/>
      <c r="C287" s="220"/>
      <c r="D287" s="221" t="s">
        <v>157</v>
      </c>
      <c r="E287" s="222" t="s">
        <v>19</v>
      </c>
      <c r="F287" s="223" t="s">
        <v>488</v>
      </c>
      <c r="G287" s="220"/>
      <c r="H287" s="224">
        <v>5.1</v>
      </c>
      <c r="I287" s="225"/>
      <c r="J287" s="220"/>
      <c r="K287" s="220"/>
      <c r="L287" s="226"/>
      <c r="M287" s="227"/>
      <c r="N287" s="228"/>
      <c r="O287" s="228"/>
      <c r="P287" s="228"/>
      <c r="Q287" s="228"/>
      <c r="R287" s="228"/>
      <c r="S287" s="228"/>
      <c r="T287" s="22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0" t="s">
        <v>157</v>
      </c>
      <c r="AU287" s="230" t="s">
        <v>82</v>
      </c>
      <c r="AV287" s="13" t="s">
        <v>82</v>
      </c>
      <c r="AW287" s="13" t="s">
        <v>33</v>
      </c>
      <c r="AX287" s="13" t="s">
        <v>72</v>
      </c>
      <c r="AY287" s="230" t="s">
        <v>148</v>
      </c>
    </row>
    <row r="288" spans="1:51" s="16" customFormat="1" ht="12">
      <c r="A288" s="16"/>
      <c r="B288" s="262"/>
      <c r="C288" s="263"/>
      <c r="D288" s="221" t="s">
        <v>157</v>
      </c>
      <c r="E288" s="264" t="s">
        <v>19</v>
      </c>
      <c r="F288" s="265" t="s">
        <v>467</v>
      </c>
      <c r="G288" s="263"/>
      <c r="H288" s="266">
        <v>12.3</v>
      </c>
      <c r="I288" s="267"/>
      <c r="J288" s="263"/>
      <c r="K288" s="263"/>
      <c r="L288" s="268"/>
      <c r="M288" s="269"/>
      <c r="N288" s="270"/>
      <c r="O288" s="270"/>
      <c r="P288" s="270"/>
      <c r="Q288" s="270"/>
      <c r="R288" s="270"/>
      <c r="S288" s="270"/>
      <c r="T288" s="271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72" t="s">
        <v>157</v>
      </c>
      <c r="AU288" s="272" t="s">
        <v>82</v>
      </c>
      <c r="AV288" s="16" t="s">
        <v>162</v>
      </c>
      <c r="AW288" s="16" t="s">
        <v>33</v>
      </c>
      <c r="AX288" s="16" t="s">
        <v>72</v>
      </c>
      <c r="AY288" s="272" t="s">
        <v>148</v>
      </c>
    </row>
    <row r="289" spans="1:51" s="14" customFormat="1" ht="12">
      <c r="A289" s="14"/>
      <c r="B289" s="241"/>
      <c r="C289" s="242"/>
      <c r="D289" s="221" t="s">
        <v>157</v>
      </c>
      <c r="E289" s="243" t="s">
        <v>19</v>
      </c>
      <c r="F289" s="244" t="s">
        <v>226</v>
      </c>
      <c r="G289" s="242"/>
      <c r="H289" s="245">
        <v>17.1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157</v>
      </c>
      <c r="AU289" s="251" t="s">
        <v>82</v>
      </c>
      <c r="AV289" s="14" t="s">
        <v>155</v>
      </c>
      <c r="AW289" s="14" t="s">
        <v>33</v>
      </c>
      <c r="AX289" s="14" t="s">
        <v>80</v>
      </c>
      <c r="AY289" s="251" t="s">
        <v>148</v>
      </c>
    </row>
    <row r="290" spans="1:65" s="2" customFormat="1" ht="24.15" customHeight="1">
      <c r="A290" s="40"/>
      <c r="B290" s="41"/>
      <c r="C290" s="231" t="s">
        <v>489</v>
      </c>
      <c r="D290" s="231" t="s">
        <v>214</v>
      </c>
      <c r="E290" s="232" t="s">
        <v>490</v>
      </c>
      <c r="F290" s="233" t="s">
        <v>491</v>
      </c>
      <c r="G290" s="234" t="s">
        <v>153</v>
      </c>
      <c r="H290" s="235">
        <v>12.546</v>
      </c>
      <c r="I290" s="236"/>
      <c r="J290" s="237">
        <f>ROUND(I290*H290,2)</f>
        <v>0</v>
      </c>
      <c r="K290" s="233" t="s">
        <v>154</v>
      </c>
      <c r="L290" s="238"/>
      <c r="M290" s="239" t="s">
        <v>19</v>
      </c>
      <c r="N290" s="240" t="s">
        <v>43</v>
      </c>
      <c r="O290" s="86"/>
      <c r="P290" s="215">
        <f>O290*H290</f>
        <v>0</v>
      </c>
      <c r="Q290" s="215">
        <v>0.00726</v>
      </c>
      <c r="R290" s="215">
        <f>Q290*H290</f>
        <v>0.09108395999999999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186</v>
      </c>
      <c r="AT290" s="217" t="s">
        <v>214</v>
      </c>
      <c r="AU290" s="217" t="s">
        <v>82</v>
      </c>
      <c r="AY290" s="19" t="s">
        <v>148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80</v>
      </c>
      <c r="BK290" s="218">
        <f>ROUND(I290*H290,2)</f>
        <v>0</v>
      </c>
      <c r="BL290" s="19" t="s">
        <v>155</v>
      </c>
      <c r="BM290" s="217" t="s">
        <v>492</v>
      </c>
    </row>
    <row r="291" spans="1:51" s="13" customFormat="1" ht="12">
      <c r="A291" s="13"/>
      <c r="B291" s="219"/>
      <c r="C291" s="220"/>
      <c r="D291" s="221" t="s">
        <v>157</v>
      </c>
      <c r="E291" s="220"/>
      <c r="F291" s="223" t="s">
        <v>493</v>
      </c>
      <c r="G291" s="220"/>
      <c r="H291" s="224">
        <v>12.546</v>
      </c>
      <c r="I291" s="225"/>
      <c r="J291" s="220"/>
      <c r="K291" s="220"/>
      <c r="L291" s="226"/>
      <c r="M291" s="227"/>
      <c r="N291" s="228"/>
      <c r="O291" s="228"/>
      <c r="P291" s="228"/>
      <c r="Q291" s="228"/>
      <c r="R291" s="228"/>
      <c r="S291" s="228"/>
      <c r="T291" s="22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0" t="s">
        <v>157</v>
      </c>
      <c r="AU291" s="230" t="s">
        <v>82</v>
      </c>
      <c r="AV291" s="13" t="s">
        <v>82</v>
      </c>
      <c r="AW291" s="13" t="s">
        <v>4</v>
      </c>
      <c r="AX291" s="13" t="s">
        <v>80</v>
      </c>
      <c r="AY291" s="230" t="s">
        <v>148</v>
      </c>
    </row>
    <row r="292" spans="1:65" s="2" customFormat="1" ht="24.15" customHeight="1">
      <c r="A292" s="40"/>
      <c r="B292" s="41"/>
      <c r="C292" s="231" t="s">
        <v>494</v>
      </c>
      <c r="D292" s="231" t="s">
        <v>214</v>
      </c>
      <c r="E292" s="232" t="s">
        <v>495</v>
      </c>
      <c r="F292" s="233" t="s">
        <v>496</v>
      </c>
      <c r="G292" s="234" t="s">
        <v>153</v>
      </c>
      <c r="H292" s="235">
        <v>5.04</v>
      </c>
      <c r="I292" s="236"/>
      <c r="J292" s="237">
        <f>ROUND(I292*H292,2)</f>
        <v>0</v>
      </c>
      <c r="K292" s="233" t="s">
        <v>154</v>
      </c>
      <c r="L292" s="238"/>
      <c r="M292" s="239" t="s">
        <v>19</v>
      </c>
      <c r="N292" s="240" t="s">
        <v>43</v>
      </c>
      <c r="O292" s="86"/>
      <c r="P292" s="215">
        <f>O292*H292</f>
        <v>0</v>
      </c>
      <c r="Q292" s="215">
        <v>0.01086</v>
      </c>
      <c r="R292" s="215">
        <f>Q292*H292</f>
        <v>0.0547344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186</v>
      </c>
      <c r="AT292" s="217" t="s">
        <v>214</v>
      </c>
      <c r="AU292" s="217" t="s">
        <v>82</v>
      </c>
      <c r="AY292" s="19" t="s">
        <v>148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80</v>
      </c>
      <c r="BK292" s="218">
        <f>ROUND(I292*H292,2)</f>
        <v>0</v>
      </c>
      <c r="BL292" s="19" t="s">
        <v>155</v>
      </c>
      <c r="BM292" s="217" t="s">
        <v>497</v>
      </c>
    </row>
    <row r="293" spans="1:51" s="13" customFormat="1" ht="12">
      <c r="A293" s="13"/>
      <c r="B293" s="219"/>
      <c r="C293" s="220"/>
      <c r="D293" s="221" t="s">
        <v>157</v>
      </c>
      <c r="E293" s="220"/>
      <c r="F293" s="223" t="s">
        <v>498</v>
      </c>
      <c r="G293" s="220"/>
      <c r="H293" s="224">
        <v>5.04</v>
      </c>
      <c r="I293" s="225"/>
      <c r="J293" s="220"/>
      <c r="K293" s="220"/>
      <c r="L293" s="226"/>
      <c r="M293" s="227"/>
      <c r="N293" s="228"/>
      <c r="O293" s="228"/>
      <c r="P293" s="228"/>
      <c r="Q293" s="228"/>
      <c r="R293" s="228"/>
      <c r="S293" s="228"/>
      <c r="T293" s="22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0" t="s">
        <v>157</v>
      </c>
      <c r="AU293" s="230" t="s">
        <v>82</v>
      </c>
      <c r="AV293" s="13" t="s">
        <v>82</v>
      </c>
      <c r="AW293" s="13" t="s">
        <v>4</v>
      </c>
      <c r="AX293" s="13" t="s">
        <v>80</v>
      </c>
      <c r="AY293" s="230" t="s">
        <v>148</v>
      </c>
    </row>
    <row r="294" spans="1:65" s="2" customFormat="1" ht="49.05" customHeight="1">
      <c r="A294" s="40"/>
      <c r="B294" s="41"/>
      <c r="C294" s="206" t="s">
        <v>499</v>
      </c>
      <c r="D294" s="206" t="s">
        <v>150</v>
      </c>
      <c r="E294" s="207" t="s">
        <v>500</v>
      </c>
      <c r="F294" s="208" t="s">
        <v>501</v>
      </c>
      <c r="G294" s="209" t="s">
        <v>153</v>
      </c>
      <c r="H294" s="210">
        <v>913.581</v>
      </c>
      <c r="I294" s="211"/>
      <c r="J294" s="212">
        <f>ROUND(I294*H294,2)</f>
        <v>0</v>
      </c>
      <c r="K294" s="208" t="s">
        <v>154</v>
      </c>
      <c r="L294" s="46"/>
      <c r="M294" s="213" t="s">
        <v>19</v>
      </c>
      <c r="N294" s="214" t="s">
        <v>43</v>
      </c>
      <c r="O294" s="86"/>
      <c r="P294" s="215">
        <f>O294*H294</f>
        <v>0</v>
      </c>
      <c r="Q294" s="215">
        <v>6E-05</v>
      </c>
      <c r="R294" s="215">
        <f>Q294*H294</f>
        <v>0.05481486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155</v>
      </c>
      <c r="AT294" s="217" t="s">
        <v>150</v>
      </c>
      <c r="AU294" s="217" t="s">
        <v>82</v>
      </c>
      <c r="AY294" s="19" t="s">
        <v>148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80</v>
      </c>
      <c r="BK294" s="218">
        <f>ROUND(I294*H294,2)</f>
        <v>0</v>
      </c>
      <c r="BL294" s="19" t="s">
        <v>155</v>
      </c>
      <c r="BM294" s="217" t="s">
        <v>502</v>
      </c>
    </row>
    <row r="295" spans="1:65" s="2" customFormat="1" ht="37.8" customHeight="1">
      <c r="A295" s="40"/>
      <c r="B295" s="41"/>
      <c r="C295" s="206" t="s">
        <v>503</v>
      </c>
      <c r="D295" s="206" t="s">
        <v>150</v>
      </c>
      <c r="E295" s="207" t="s">
        <v>504</v>
      </c>
      <c r="F295" s="208" t="s">
        <v>505</v>
      </c>
      <c r="G295" s="209" t="s">
        <v>153</v>
      </c>
      <c r="H295" s="210">
        <v>82.682</v>
      </c>
      <c r="I295" s="211"/>
      <c r="J295" s="212">
        <f>ROUND(I295*H295,2)</f>
        <v>0</v>
      </c>
      <c r="K295" s="208" t="s">
        <v>154</v>
      </c>
      <c r="L295" s="46"/>
      <c r="M295" s="213" t="s">
        <v>19</v>
      </c>
      <c r="N295" s="214" t="s">
        <v>43</v>
      </c>
      <c r="O295" s="86"/>
      <c r="P295" s="215">
        <f>O295*H295</f>
        <v>0</v>
      </c>
      <c r="Q295" s="215">
        <v>0.00628</v>
      </c>
      <c r="R295" s="215">
        <f>Q295*H295</f>
        <v>0.51924296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155</v>
      </c>
      <c r="AT295" s="217" t="s">
        <v>150</v>
      </c>
      <c r="AU295" s="217" t="s">
        <v>82</v>
      </c>
      <c r="AY295" s="19" t="s">
        <v>148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80</v>
      </c>
      <c r="BK295" s="218">
        <f>ROUND(I295*H295,2)</f>
        <v>0</v>
      </c>
      <c r="BL295" s="19" t="s">
        <v>155</v>
      </c>
      <c r="BM295" s="217" t="s">
        <v>506</v>
      </c>
    </row>
    <row r="296" spans="1:65" s="2" customFormat="1" ht="37.8" customHeight="1">
      <c r="A296" s="40"/>
      <c r="B296" s="41"/>
      <c r="C296" s="206" t="s">
        <v>507</v>
      </c>
      <c r="D296" s="206" t="s">
        <v>150</v>
      </c>
      <c r="E296" s="207" t="s">
        <v>508</v>
      </c>
      <c r="F296" s="208" t="s">
        <v>509</v>
      </c>
      <c r="G296" s="209" t="s">
        <v>153</v>
      </c>
      <c r="H296" s="210">
        <v>679.527</v>
      </c>
      <c r="I296" s="211"/>
      <c r="J296" s="212">
        <f>ROUND(I296*H296,2)</f>
        <v>0</v>
      </c>
      <c r="K296" s="208" t="s">
        <v>154</v>
      </c>
      <c r="L296" s="46"/>
      <c r="M296" s="213" t="s">
        <v>19</v>
      </c>
      <c r="N296" s="214" t="s">
        <v>43</v>
      </c>
      <c r="O296" s="86"/>
      <c r="P296" s="215">
        <f>O296*H296</f>
        <v>0</v>
      </c>
      <c r="Q296" s="215">
        <v>0.00348</v>
      </c>
      <c r="R296" s="215">
        <f>Q296*H296</f>
        <v>2.3647539600000003</v>
      </c>
      <c r="S296" s="215">
        <v>0</v>
      </c>
      <c r="T296" s="216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17" t="s">
        <v>155</v>
      </c>
      <c r="AT296" s="217" t="s">
        <v>150</v>
      </c>
      <c r="AU296" s="217" t="s">
        <v>82</v>
      </c>
      <c r="AY296" s="19" t="s">
        <v>148</v>
      </c>
      <c r="BE296" s="218">
        <f>IF(N296="základní",J296,0)</f>
        <v>0</v>
      </c>
      <c r="BF296" s="218">
        <f>IF(N296="snížená",J296,0)</f>
        <v>0</v>
      </c>
      <c r="BG296" s="218">
        <f>IF(N296="zákl. přenesená",J296,0)</f>
        <v>0</v>
      </c>
      <c r="BH296" s="218">
        <f>IF(N296="sníž. přenesená",J296,0)</f>
        <v>0</v>
      </c>
      <c r="BI296" s="218">
        <f>IF(N296="nulová",J296,0)</f>
        <v>0</v>
      </c>
      <c r="BJ296" s="19" t="s">
        <v>80</v>
      </c>
      <c r="BK296" s="218">
        <f>ROUND(I296*H296,2)</f>
        <v>0</v>
      </c>
      <c r="BL296" s="19" t="s">
        <v>155</v>
      </c>
      <c r="BM296" s="217" t="s">
        <v>510</v>
      </c>
    </row>
    <row r="297" spans="1:65" s="2" customFormat="1" ht="37.8" customHeight="1">
      <c r="A297" s="40"/>
      <c r="B297" s="41"/>
      <c r="C297" s="206" t="s">
        <v>511</v>
      </c>
      <c r="D297" s="206" t="s">
        <v>150</v>
      </c>
      <c r="E297" s="207" t="s">
        <v>512</v>
      </c>
      <c r="F297" s="208" t="s">
        <v>513</v>
      </c>
      <c r="G297" s="209" t="s">
        <v>153</v>
      </c>
      <c r="H297" s="210">
        <v>294.538</v>
      </c>
      <c r="I297" s="211"/>
      <c r="J297" s="212">
        <f>ROUND(I297*H297,2)</f>
        <v>0</v>
      </c>
      <c r="K297" s="208" t="s">
        <v>154</v>
      </c>
      <c r="L297" s="46"/>
      <c r="M297" s="213" t="s">
        <v>19</v>
      </c>
      <c r="N297" s="214" t="s">
        <v>43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155</v>
      </c>
      <c r="AT297" s="217" t="s">
        <v>150</v>
      </c>
      <c r="AU297" s="217" t="s">
        <v>82</v>
      </c>
      <c r="AY297" s="19" t="s">
        <v>148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80</v>
      </c>
      <c r="BK297" s="218">
        <f>ROUND(I297*H297,2)</f>
        <v>0</v>
      </c>
      <c r="BL297" s="19" t="s">
        <v>155</v>
      </c>
      <c r="BM297" s="217" t="s">
        <v>514</v>
      </c>
    </row>
    <row r="298" spans="1:51" s="13" customFormat="1" ht="12">
      <c r="A298" s="13"/>
      <c r="B298" s="219"/>
      <c r="C298" s="220"/>
      <c r="D298" s="221" t="s">
        <v>157</v>
      </c>
      <c r="E298" s="222" t="s">
        <v>19</v>
      </c>
      <c r="F298" s="223" t="s">
        <v>515</v>
      </c>
      <c r="G298" s="220"/>
      <c r="H298" s="224">
        <v>294.538</v>
      </c>
      <c r="I298" s="225"/>
      <c r="J298" s="220"/>
      <c r="K298" s="220"/>
      <c r="L298" s="226"/>
      <c r="M298" s="227"/>
      <c r="N298" s="228"/>
      <c r="O298" s="228"/>
      <c r="P298" s="228"/>
      <c r="Q298" s="228"/>
      <c r="R298" s="228"/>
      <c r="S298" s="228"/>
      <c r="T298" s="22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0" t="s">
        <v>157</v>
      </c>
      <c r="AU298" s="230" t="s">
        <v>82</v>
      </c>
      <c r="AV298" s="13" t="s">
        <v>82</v>
      </c>
      <c r="AW298" s="13" t="s">
        <v>33</v>
      </c>
      <c r="AX298" s="13" t="s">
        <v>80</v>
      </c>
      <c r="AY298" s="230" t="s">
        <v>148</v>
      </c>
    </row>
    <row r="299" spans="1:65" s="2" customFormat="1" ht="14.4" customHeight="1">
      <c r="A299" s="40"/>
      <c r="B299" s="41"/>
      <c r="C299" s="206" t="s">
        <v>516</v>
      </c>
      <c r="D299" s="206" t="s">
        <v>150</v>
      </c>
      <c r="E299" s="207" t="s">
        <v>517</v>
      </c>
      <c r="F299" s="208" t="s">
        <v>518</v>
      </c>
      <c r="G299" s="209" t="s">
        <v>153</v>
      </c>
      <c r="H299" s="210">
        <v>730.272</v>
      </c>
      <c r="I299" s="211"/>
      <c r="J299" s="212">
        <f>ROUND(I299*H299,2)</f>
        <v>0</v>
      </c>
      <c r="K299" s="208" t="s">
        <v>154</v>
      </c>
      <c r="L299" s="46"/>
      <c r="M299" s="213" t="s">
        <v>19</v>
      </c>
      <c r="N299" s="214" t="s">
        <v>43</v>
      </c>
      <c r="O299" s="86"/>
      <c r="P299" s="215">
        <f>O299*H299</f>
        <v>0</v>
      </c>
      <c r="Q299" s="215">
        <v>0</v>
      </c>
      <c r="R299" s="215">
        <f>Q299*H299</f>
        <v>0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155</v>
      </c>
      <c r="AT299" s="217" t="s">
        <v>150</v>
      </c>
      <c r="AU299" s="217" t="s">
        <v>82</v>
      </c>
      <c r="AY299" s="19" t="s">
        <v>148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80</v>
      </c>
      <c r="BK299" s="218">
        <f>ROUND(I299*H299,2)</f>
        <v>0</v>
      </c>
      <c r="BL299" s="19" t="s">
        <v>155</v>
      </c>
      <c r="BM299" s="217" t="s">
        <v>519</v>
      </c>
    </row>
    <row r="300" spans="1:51" s="13" customFormat="1" ht="12">
      <c r="A300" s="13"/>
      <c r="B300" s="219"/>
      <c r="C300" s="220"/>
      <c r="D300" s="221" t="s">
        <v>157</v>
      </c>
      <c r="E300" s="222" t="s">
        <v>19</v>
      </c>
      <c r="F300" s="223" t="s">
        <v>520</v>
      </c>
      <c r="G300" s="220"/>
      <c r="H300" s="224">
        <v>730.272</v>
      </c>
      <c r="I300" s="225"/>
      <c r="J300" s="220"/>
      <c r="K300" s="220"/>
      <c r="L300" s="226"/>
      <c r="M300" s="227"/>
      <c r="N300" s="228"/>
      <c r="O300" s="228"/>
      <c r="P300" s="228"/>
      <c r="Q300" s="228"/>
      <c r="R300" s="228"/>
      <c r="S300" s="228"/>
      <c r="T300" s="22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0" t="s">
        <v>157</v>
      </c>
      <c r="AU300" s="230" t="s">
        <v>82</v>
      </c>
      <c r="AV300" s="13" t="s">
        <v>82</v>
      </c>
      <c r="AW300" s="13" t="s">
        <v>33</v>
      </c>
      <c r="AX300" s="13" t="s">
        <v>80</v>
      </c>
      <c r="AY300" s="230" t="s">
        <v>148</v>
      </c>
    </row>
    <row r="301" spans="1:65" s="2" customFormat="1" ht="24.15" customHeight="1">
      <c r="A301" s="40"/>
      <c r="B301" s="41"/>
      <c r="C301" s="206" t="s">
        <v>521</v>
      </c>
      <c r="D301" s="206" t="s">
        <v>150</v>
      </c>
      <c r="E301" s="207" t="s">
        <v>522</v>
      </c>
      <c r="F301" s="208" t="s">
        <v>523</v>
      </c>
      <c r="G301" s="209" t="s">
        <v>153</v>
      </c>
      <c r="H301" s="210">
        <v>670.87</v>
      </c>
      <c r="I301" s="211"/>
      <c r="J301" s="212">
        <f>ROUND(I301*H301,2)</f>
        <v>0</v>
      </c>
      <c r="K301" s="208" t="s">
        <v>154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0.042</v>
      </c>
      <c r="R301" s="215">
        <f>Q301*H301</f>
        <v>28.176540000000003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155</v>
      </c>
      <c r="AT301" s="217" t="s">
        <v>150</v>
      </c>
      <c r="AU301" s="217" t="s">
        <v>82</v>
      </c>
      <c r="AY301" s="19" t="s">
        <v>148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80</v>
      </c>
      <c r="BK301" s="218">
        <f>ROUND(I301*H301,2)</f>
        <v>0</v>
      </c>
      <c r="BL301" s="19" t="s">
        <v>155</v>
      </c>
      <c r="BM301" s="217" t="s">
        <v>524</v>
      </c>
    </row>
    <row r="302" spans="1:51" s="13" customFormat="1" ht="12">
      <c r="A302" s="13"/>
      <c r="B302" s="219"/>
      <c r="C302" s="220"/>
      <c r="D302" s="221" t="s">
        <v>157</v>
      </c>
      <c r="E302" s="222" t="s">
        <v>19</v>
      </c>
      <c r="F302" s="223" t="s">
        <v>525</v>
      </c>
      <c r="G302" s="220"/>
      <c r="H302" s="224">
        <v>117.77</v>
      </c>
      <c r="I302" s="225"/>
      <c r="J302" s="220"/>
      <c r="K302" s="220"/>
      <c r="L302" s="226"/>
      <c r="M302" s="227"/>
      <c r="N302" s="228"/>
      <c r="O302" s="228"/>
      <c r="P302" s="228"/>
      <c r="Q302" s="228"/>
      <c r="R302" s="228"/>
      <c r="S302" s="228"/>
      <c r="T302" s="22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0" t="s">
        <v>157</v>
      </c>
      <c r="AU302" s="230" t="s">
        <v>82</v>
      </c>
      <c r="AV302" s="13" t="s">
        <v>82</v>
      </c>
      <c r="AW302" s="13" t="s">
        <v>33</v>
      </c>
      <c r="AX302" s="13" t="s">
        <v>72</v>
      </c>
      <c r="AY302" s="230" t="s">
        <v>148</v>
      </c>
    </row>
    <row r="303" spans="1:51" s="13" customFormat="1" ht="12">
      <c r="A303" s="13"/>
      <c r="B303" s="219"/>
      <c r="C303" s="220"/>
      <c r="D303" s="221" t="s">
        <v>157</v>
      </c>
      <c r="E303" s="222" t="s">
        <v>19</v>
      </c>
      <c r="F303" s="223" t="s">
        <v>526</v>
      </c>
      <c r="G303" s="220"/>
      <c r="H303" s="224">
        <v>553.1</v>
      </c>
      <c r="I303" s="225"/>
      <c r="J303" s="220"/>
      <c r="K303" s="220"/>
      <c r="L303" s="226"/>
      <c r="M303" s="227"/>
      <c r="N303" s="228"/>
      <c r="O303" s="228"/>
      <c r="P303" s="228"/>
      <c r="Q303" s="228"/>
      <c r="R303" s="228"/>
      <c r="S303" s="228"/>
      <c r="T303" s="22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0" t="s">
        <v>157</v>
      </c>
      <c r="AU303" s="230" t="s">
        <v>82</v>
      </c>
      <c r="AV303" s="13" t="s">
        <v>82</v>
      </c>
      <c r="AW303" s="13" t="s">
        <v>33</v>
      </c>
      <c r="AX303" s="13" t="s">
        <v>72</v>
      </c>
      <c r="AY303" s="230" t="s">
        <v>148</v>
      </c>
    </row>
    <row r="304" spans="1:51" s="14" customFormat="1" ht="12">
      <c r="A304" s="14"/>
      <c r="B304" s="241"/>
      <c r="C304" s="242"/>
      <c r="D304" s="221" t="s">
        <v>157</v>
      </c>
      <c r="E304" s="243" t="s">
        <v>19</v>
      </c>
      <c r="F304" s="244" t="s">
        <v>226</v>
      </c>
      <c r="G304" s="242"/>
      <c r="H304" s="245">
        <v>670.87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157</v>
      </c>
      <c r="AU304" s="251" t="s">
        <v>82</v>
      </c>
      <c r="AV304" s="14" t="s">
        <v>155</v>
      </c>
      <c r="AW304" s="14" t="s">
        <v>33</v>
      </c>
      <c r="AX304" s="14" t="s">
        <v>80</v>
      </c>
      <c r="AY304" s="251" t="s">
        <v>148</v>
      </c>
    </row>
    <row r="305" spans="1:65" s="2" customFormat="1" ht="37.8" customHeight="1">
      <c r="A305" s="40"/>
      <c r="B305" s="41"/>
      <c r="C305" s="206" t="s">
        <v>527</v>
      </c>
      <c r="D305" s="206" t="s">
        <v>150</v>
      </c>
      <c r="E305" s="207" t="s">
        <v>528</v>
      </c>
      <c r="F305" s="208" t="s">
        <v>529</v>
      </c>
      <c r="G305" s="209" t="s">
        <v>530</v>
      </c>
      <c r="H305" s="210">
        <v>3</v>
      </c>
      <c r="I305" s="211"/>
      <c r="J305" s="212">
        <f>ROUND(I305*H305,2)</f>
        <v>0</v>
      </c>
      <c r="K305" s="208" t="s">
        <v>154</v>
      </c>
      <c r="L305" s="46"/>
      <c r="M305" s="213" t="s">
        <v>19</v>
      </c>
      <c r="N305" s="214" t="s">
        <v>43</v>
      </c>
      <c r="O305" s="86"/>
      <c r="P305" s="215">
        <f>O305*H305</f>
        <v>0</v>
      </c>
      <c r="Q305" s="215">
        <v>0.04684</v>
      </c>
      <c r="R305" s="215">
        <f>Q305*H305</f>
        <v>0.14052</v>
      </c>
      <c r="S305" s="215">
        <v>0</v>
      </c>
      <c r="T305" s="216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17" t="s">
        <v>155</v>
      </c>
      <c r="AT305" s="217" t="s">
        <v>150</v>
      </c>
      <c r="AU305" s="217" t="s">
        <v>82</v>
      </c>
      <c r="AY305" s="19" t="s">
        <v>148</v>
      </c>
      <c r="BE305" s="218">
        <f>IF(N305="základní",J305,0)</f>
        <v>0</v>
      </c>
      <c r="BF305" s="218">
        <f>IF(N305="snížená",J305,0)</f>
        <v>0</v>
      </c>
      <c r="BG305" s="218">
        <f>IF(N305="zákl. přenesená",J305,0)</f>
        <v>0</v>
      </c>
      <c r="BH305" s="218">
        <f>IF(N305="sníž. přenesená",J305,0)</f>
        <v>0</v>
      </c>
      <c r="BI305" s="218">
        <f>IF(N305="nulová",J305,0)</f>
        <v>0</v>
      </c>
      <c r="BJ305" s="19" t="s">
        <v>80</v>
      </c>
      <c r="BK305" s="218">
        <f>ROUND(I305*H305,2)</f>
        <v>0</v>
      </c>
      <c r="BL305" s="19" t="s">
        <v>155</v>
      </c>
      <c r="BM305" s="217" t="s">
        <v>531</v>
      </c>
    </row>
    <row r="306" spans="1:65" s="2" customFormat="1" ht="24.15" customHeight="1">
      <c r="A306" s="40"/>
      <c r="B306" s="41"/>
      <c r="C306" s="231" t="s">
        <v>532</v>
      </c>
      <c r="D306" s="231" t="s">
        <v>214</v>
      </c>
      <c r="E306" s="232" t="s">
        <v>533</v>
      </c>
      <c r="F306" s="233" t="s">
        <v>534</v>
      </c>
      <c r="G306" s="234" t="s">
        <v>530</v>
      </c>
      <c r="H306" s="235">
        <v>2</v>
      </c>
      <c r="I306" s="236"/>
      <c r="J306" s="237">
        <f>ROUND(I306*H306,2)</f>
        <v>0</v>
      </c>
      <c r="K306" s="233" t="s">
        <v>19</v>
      </c>
      <c r="L306" s="238"/>
      <c r="M306" s="239" t="s">
        <v>19</v>
      </c>
      <c r="N306" s="240" t="s">
        <v>43</v>
      </c>
      <c r="O306" s="86"/>
      <c r="P306" s="215">
        <f>O306*H306</f>
        <v>0</v>
      </c>
      <c r="Q306" s="215">
        <v>0.0132</v>
      </c>
      <c r="R306" s="215">
        <f>Q306*H306</f>
        <v>0.0264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186</v>
      </c>
      <c r="AT306" s="217" t="s">
        <v>214</v>
      </c>
      <c r="AU306" s="217" t="s">
        <v>82</v>
      </c>
      <c r="AY306" s="19" t="s">
        <v>148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80</v>
      </c>
      <c r="BK306" s="218">
        <f>ROUND(I306*H306,2)</f>
        <v>0</v>
      </c>
      <c r="BL306" s="19" t="s">
        <v>155</v>
      </c>
      <c r="BM306" s="217" t="s">
        <v>535</v>
      </c>
    </row>
    <row r="307" spans="1:51" s="13" customFormat="1" ht="12">
      <c r="A307" s="13"/>
      <c r="B307" s="219"/>
      <c r="C307" s="220"/>
      <c r="D307" s="221" t="s">
        <v>157</v>
      </c>
      <c r="E307" s="222" t="s">
        <v>19</v>
      </c>
      <c r="F307" s="223" t="s">
        <v>536</v>
      </c>
      <c r="G307" s="220"/>
      <c r="H307" s="224">
        <v>2</v>
      </c>
      <c r="I307" s="225"/>
      <c r="J307" s="220"/>
      <c r="K307" s="220"/>
      <c r="L307" s="226"/>
      <c r="M307" s="227"/>
      <c r="N307" s="228"/>
      <c r="O307" s="228"/>
      <c r="P307" s="228"/>
      <c r="Q307" s="228"/>
      <c r="R307" s="228"/>
      <c r="S307" s="228"/>
      <c r="T307" s="22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0" t="s">
        <v>157</v>
      </c>
      <c r="AU307" s="230" t="s">
        <v>82</v>
      </c>
      <c r="AV307" s="13" t="s">
        <v>82</v>
      </c>
      <c r="AW307" s="13" t="s">
        <v>33</v>
      </c>
      <c r="AX307" s="13" t="s">
        <v>80</v>
      </c>
      <c r="AY307" s="230" t="s">
        <v>148</v>
      </c>
    </row>
    <row r="308" spans="1:65" s="2" customFormat="1" ht="24.15" customHeight="1">
      <c r="A308" s="40"/>
      <c r="B308" s="41"/>
      <c r="C308" s="231" t="s">
        <v>537</v>
      </c>
      <c r="D308" s="231" t="s">
        <v>214</v>
      </c>
      <c r="E308" s="232" t="s">
        <v>538</v>
      </c>
      <c r="F308" s="233" t="s">
        <v>539</v>
      </c>
      <c r="G308" s="234" t="s">
        <v>530</v>
      </c>
      <c r="H308" s="235">
        <v>1</v>
      </c>
      <c r="I308" s="236"/>
      <c r="J308" s="237">
        <f>ROUND(I308*H308,2)</f>
        <v>0</v>
      </c>
      <c r="K308" s="233" t="s">
        <v>19</v>
      </c>
      <c r="L308" s="238"/>
      <c r="M308" s="239" t="s">
        <v>19</v>
      </c>
      <c r="N308" s="240" t="s">
        <v>43</v>
      </c>
      <c r="O308" s="86"/>
      <c r="P308" s="215">
        <f>O308*H308</f>
        <v>0</v>
      </c>
      <c r="Q308" s="215">
        <v>0.0106</v>
      </c>
      <c r="R308" s="215">
        <f>Q308*H308</f>
        <v>0.0106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186</v>
      </c>
      <c r="AT308" s="217" t="s">
        <v>214</v>
      </c>
      <c r="AU308" s="217" t="s">
        <v>82</v>
      </c>
      <c r="AY308" s="19" t="s">
        <v>148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80</v>
      </c>
      <c r="BK308" s="218">
        <f>ROUND(I308*H308,2)</f>
        <v>0</v>
      </c>
      <c r="BL308" s="19" t="s">
        <v>155</v>
      </c>
      <c r="BM308" s="217" t="s">
        <v>540</v>
      </c>
    </row>
    <row r="309" spans="1:51" s="13" customFormat="1" ht="12">
      <c r="A309" s="13"/>
      <c r="B309" s="219"/>
      <c r="C309" s="220"/>
      <c r="D309" s="221" t="s">
        <v>157</v>
      </c>
      <c r="E309" s="222" t="s">
        <v>19</v>
      </c>
      <c r="F309" s="223" t="s">
        <v>541</v>
      </c>
      <c r="G309" s="220"/>
      <c r="H309" s="224">
        <v>1</v>
      </c>
      <c r="I309" s="225"/>
      <c r="J309" s="220"/>
      <c r="K309" s="220"/>
      <c r="L309" s="226"/>
      <c r="M309" s="227"/>
      <c r="N309" s="228"/>
      <c r="O309" s="228"/>
      <c r="P309" s="228"/>
      <c r="Q309" s="228"/>
      <c r="R309" s="228"/>
      <c r="S309" s="228"/>
      <c r="T309" s="22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0" t="s">
        <v>157</v>
      </c>
      <c r="AU309" s="230" t="s">
        <v>82</v>
      </c>
      <c r="AV309" s="13" t="s">
        <v>82</v>
      </c>
      <c r="AW309" s="13" t="s">
        <v>33</v>
      </c>
      <c r="AX309" s="13" t="s">
        <v>80</v>
      </c>
      <c r="AY309" s="230" t="s">
        <v>148</v>
      </c>
    </row>
    <row r="310" spans="1:65" s="2" customFormat="1" ht="37.8" customHeight="1">
      <c r="A310" s="40"/>
      <c r="B310" s="41"/>
      <c r="C310" s="206" t="s">
        <v>542</v>
      </c>
      <c r="D310" s="206" t="s">
        <v>150</v>
      </c>
      <c r="E310" s="207" t="s">
        <v>543</v>
      </c>
      <c r="F310" s="208" t="s">
        <v>544</v>
      </c>
      <c r="G310" s="209" t="s">
        <v>288</v>
      </c>
      <c r="H310" s="210">
        <v>510.27</v>
      </c>
      <c r="I310" s="211"/>
      <c r="J310" s="212">
        <f>ROUND(I310*H310,2)</f>
        <v>0</v>
      </c>
      <c r="K310" s="208" t="s">
        <v>154</v>
      </c>
      <c r="L310" s="46"/>
      <c r="M310" s="213" t="s">
        <v>19</v>
      </c>
      <c r="N310" s="214" t="s">
        <v>43</v>
      </c>
      <c r="O310" s="86"/>
      <c r="P310" s="215">
        <f>O310*H310</f>
        <v>0</v>
      </c>
      <c r="Q310" s="215">
        <v>6E-05</v>
      </c>
      <c r="R310" s="215">
        <f>Q310*H310</f>
        <v>0.0306162</v>
      </c>
      <c r="S310" s="215">
        <v>0</v>
      </c>
      <c r="T310" s="216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7" t="s">
        <v>227</v>
      </c>
      <c r="AT310" s="217" t="s">
        <v>150</v>
      </c>
      <c r="AU310" s="217" t="s">
        <v>82</v>
      </c>
      <c r="AY310" s="19" t="s">
        <v>148</v>
      </c>
      <c r="BE310" s="218">
        <f>IF(N310="základní",J310,0)</f>
        <v>0</v>
      </c>
      <c r="BF310" s="218">
        <f>IF(N310="snížená",J310,0)</f>
        <v>0</v>
      </c>
      <c r="BG310" s="218">
        <f>IF(N310="zákl. přenesená",J310,0)</f>
        <v>0</v>
      </c>
      <c r="BH310" s="218">
        <f>IF(N310="sníž. přenesená",J310,0)</f>
        <v>0</v>
      </c>
      <c r="BI310" s="218">
        <f>IF(N310="nulová",J310,0)</f>
        <v>0</v>
      </c>
      <c r="BJ310" s="19" t="s">
        <v>80</v>
      </c>
      <c r="BK310" s="218">
        <f>ROUND(I310*H310,2)</f>
        <v>0</v>
      </c>
      <c r="BL310" s="19" t="s">
        <v>227</v>
      </c>
      <c r="BM310" s="217" t="s">
        <v>545</v>
      </c>
    </row>
    <row r="311" spans="1:51" s="13" customFormat="1" ht="12">
      <c r="A311" s="13"/>
      <c r="B311" s="219"/>
      <c r="C311" s="220"/>
      <c r="D311" s="221" t="s">
        <v>157</v>
      </c>
      <c r="E311" s="222" t="s">
        <v>19</v>
      </c>
      <c r="F311" s="223" t="s">
        <v>546</v>
      </c>
      <c r="G311" s="220"/>
      <c r="H311" s="224">
        <v>262.4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0" t="s">
        <v>157</v>
      </c>
      <c r="AU311" s="230" t="s">
        <v>82</v>
      </c>
      <c r="AV311" s="13" t="s">
        <v>82</v>
      </c>
      <c r="AW311" s="13" t="s">
        <v>33</v>
      </c>
      <c r="AX311" s="13" t="s">
        <v>72</v>
      </c>
      <c r="AY311" s="230" t="s">
        <v>148</v>
      </c>
    </row>
    <row r="312" spans="1:51" s="13" customFormat="1" ht="12">
      <c r="A312" s="13"/>
      <c r="B312" s="219"/>
      <c r="C312" s="220"/>
      <c r="D312" s="221" t="s">
        <v>157</v>
      </c>
      <c r="E312" s="222" t="s">
        <v>19</v>
      </c>
      <c r="F312" s="223" t="s">
        <v>547</v>
      </c>
      <c r="G312" s="220"/>
      <c r="H312" s="224">
        <v>54.48</v>
      </c>
      <c r="I312" s="225"/>
      <c r="J312" s="220"/>
      <c r="K312" s="220"/>
      <c r="L312" s="226"/>
      <c r="M312" s="227"/>
      <c r="N312" s="228"/>
      <c r="O312" s="228"/>
      <c r="P312" s="228"/>
      <c r="Q312" s="228"/>
      <c r="R312" s="228"/>
      <c r="S312" s="228"/>
      <c r="T312" s="22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0" t="s">
        <v>157</v>
      </c>
      <c r="AU312" s="230" t="s">
        <v>82</v>
      </c>
      <c r="AV312" s="13" t="s">
        <v>82</v>
      </c>
      <c r="AW312" s="13" t="s">
        <v>33</v>
      </c>
      <c r="AX312" s="13" t="s">
        <v>72</v>
      </c>
      <c r="AY312" s="230" t="s">
        <v>148</v>
      </c>
    </row>
    <row r="313" spans="1:51" s="13" customFormat="1" ht="12">
      <c r="A313" s="13"/>
      <c r="B313" s="219"/>
      <c r="C313" s="220"/>
      <c r="D313" s="221" t="s">
        <v>157</v>
      </c>
      <c r="E313" s="222" t="s">
        <v>19</v>
      </c>
      <c r="F313" s="223" t="s">
        <v>548</v>
      </c>
      <c r="G313" s="220"/>
      <c r="H313" s="224">
        <v>27.24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0" t="s">
        <v>157</v>
      </c>
      <c r="AU313" s="230" t="s">
        <v>82</v>
      </c>
      <c r="AV313" s="13" t="s">
        <v>82</v>
      </c>
      <c r="AW313" s="13" t="s">
        <v>33</v>
      </c>
      <c r="AX313" s="13" t="s">
        <v>72</v>
      </c>
      <c r="AY313" s="230" t="s">
        <v>148</v>
      </c>
    </row>
    <row r="314" spans="1:51" s="13" customFormat="1" ht="12">
      <c r="A314" s="13"/>
      <c r="B314" s="219"/>
      <c r="C314" s="220"/>
      <c r="D314" s="221" t="s">
        <v>157</v>
      </c>
      <c r="E314" s="222" t="s">
        <v>19</v>
      </c>
      <c r="F314" s="223" t="s">
        <v>549</v>
      </c>
      <c r="G314" s="220"/>
      <c r="H314" s="224">
        <v>13.77</v>
      </c>
      <c r="I314" s="225"/>
      <c r="J314" s="220"/>
      <c r="K314" s="220"/>
      <c r="L314" s="226"/>
      <c r="M314" s="227"/>
      <c r="N314" s="228"/>
      <c r="O314" s="228"/>
      <c r="P314" s="228"/>
      <c r="Q314" s="228"/>
      <c r="R314" s="228"/>
      <c r="S314" s="228"/>
      <c r="T314" s="22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0" t="s">
        <v>157</v>
      </c>
      <c r="AU314" s="230" t="s">
        <v>82</v>
      </c>
      <c r="AV314" s="13" t="s">
        <v>82</v>
      </c>
      <c r="AW314" s="13" t="s">
        <v>33</v>
      </c>
      <c r="AX314" s="13" t="s">
        <v>72</v>
      </c>
      <c r="AY314" s="230" t="s">
        <v>148</v>
      </c>
    </row>
    <row r="315" spans="1:51" s="13" customFormat="1" ht="12">
      <c r="A315" s="13"/>
      <c r="B315" s="219"/>
      <c r="C315" s="220"/>
      <c r="D315" s="221" t="s">
        <v>157</v>
      </c>
      <c r="E315" s="222" t="s">
        <v>19</v>
      </c>
      <c r="F315" s="223" t="s">
        <v>550</v>
      </c>
      <c r="G315" s="220"/>
      <c r="H315" s="224">
        <v>25.54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157</v>
      </c>
      <c r="AU315" s="230" t="s">
        <v>82</v>
      </c>
      <c r="AV315" s="13" t="s">
        <v>82</v>
      </c>
      <c r="AW315" s="13" t="s">
        <v>33</v>
      </c>
      <c r="AX315" s="13" t="s">
        <v>72</v>
      </c>
      <c r="AY315" s="230" t="s">
        <v>148</v>
      </c>
    </row>
    <row r="316" spans="1:51" s="13" customFormat="1" ht="12">
      <c r="A316" s="13"/>
      <c r="B316" s="219"/>
      <c r="C316" s="220"/>
      <c r="D316" s="221" t="s">
        <v>157</v>
      </c>
      <c r="E316" s="222" t="s">
        <v>19</v>
      </c>
      <c r="F316" s="223" t="s">
        <v>551</v>
      </c>
      <c r="G316" s="220"/>
      <c r="H316" s="224">
        <v>12.57</v>
      </c>
      <c r="I316" s="225"/>
      <c r="J316" s="220"/>
      <c r="K316" s="220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157</v>
      </c>
      <c r="AU316" s="230" t="s">
        <v>82</v>
      </c>
      <c r="AV316" s="13" t="s">
        <v>82</v>
      </c>
      <c r="AW316" s="13" t="s">
        <v>33</v>
      </c>
      <c r="AX316" s="13" t="s">
        <v>72</v>
      </c>
      <c r="AY316" s="230" t="s">
        <v>148</v>
      </c>
    </row>
    <row r="317" spans="1:51" s="13" customFormat="1" ht="12">
      <c r="A317" s="13"/>
      <c r="B317" s="219"/>
      <c r="C317" s="220"/>
      <c r="D317" s="221" t="s">
        <v>157</v>
      </c>
      <c r="E317" s="222" t="s">
        <v>19</v>
      </c>
      <c r="F317" s="223" t="s">
        <v>552</v>
      </c>
      <c r="G317" s="220"/>
      <c r="H317" s="224">
        <v>12.57</v>
      </c>
      <c r="I317" s="225"/>
      <c r="J317" s="220"/>
      <c r="K317" s="220"/>
      <c r="L317" s="226"/>
      <c r="M317" s="227"/>
      <c r="N317" s="228"/>
      <c r="O317" s="228"/>
      <c r="P317" s="228"/>
      <c r="Q317" s="228"/>
      <c r="R317" s="228"/>
      <c r="S317" s="228"/>
      <c r="T317" s="22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0" t="s">
        <v>157</v>
      </c>
      <c r="AU317" s="230" t="s">
        <v>82</v>
      </c>
      <c r="AV317" s="13" t="s">
        <v>82</v>
      </c>
      <c r="AW317" s="13" t="s">
        <v>33</v>
      </c>
      <c r="AX317" s="13" t="s">
        <v>72</v>
      </c>
      <c r="AY317" s="230" t="s">
        <v>148</v>
      </c>
    </row>
    <row r="318" spans="1:51" s="13" customFormat="1" ht="12">
      <c r="A318" s="13"/>
      <c r="B318" s="219"/>
      <c r="C318" s="220"/>
      <c r="D318" s="221" t="s">
        <v>157</v>
      </c>
      <c r="E318" s="222" t="s">
        <v>19</v>
      </c>
      <c r="F318" s="223" t="s">
        <v>553</v>
      </c>
      <c r="G318" s="220"/>
      <c r="H318" s="224">
        <v>12.57</v>
      </c>
      <c r="I318" s="225"/>
      <c r="J318" s="220"/>
      <c r="K318" s="220"/>
      <c r="L318" s="226"/>
      <c r="M318" s="227"/>
      <c r="N318" s="228"/>
      <c r="O318" s="228"/>
      <c r="P318" s="228"/>
      <c r="Q318" s="228"/>
      <c r="R318" s="228"/>
      <c r="S318" s="228"/>
      <c r="T318" s="22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0" t="s">
        <v>157</v>
      </c>
      <c r="AU318" s="230" t="s">
        <v>82</v>
      </c>
      <c r="AV318" s="13" t="s">
        <v>82</v>
      </c>
      <c r="AW318" s="13" t="s">
        <v>33</v>
      </c>
      <c r="AX318" s="13" t="s">
        <v>72</v>
      </c>
      <c r="AY318" s="230" t="s">
        <v>148</v>
      </c>
    </row>
    <row r="319" spans="1:51" s="13" customFormat="1" ht="12">
      <c r="A319" s="13"/>
      <c r="B319" s="219"/>
      <c r="C319" s="220"/>
      <c r="D319" s="221" t="s">
        <v>157</v>
      </c>
      <c r="E319" s="222" t="s">
        <v>19</v>
      </c>
      <c r="F319" s="223" t="s">
        <v>554</v>
      </c>
      <c r="G319" s="220"/>
      <c r="H319" s="224">
        <v>12.77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0" t="s">
        <v>157</v>
      </c>
      <c r="AU319" s="230" t="s">
        <v>82</v>
      </c>
      <c r="AV319" s="13" t="s">
        <v>82</v>
      </c>
      <c r="AW319" s="13" t="s">
        <v>33</v>
      </c>
      <c r="AX319" s="13" t="s">
        <v>72</v>
      </c>
      <c r="AY319" s="230" t="s">
        <v>148</v>
      </c>
    </row>
    <row r="320" spans="1:51" s="13" customFormat="1" ht="12">
      <c r="A320" s="13"/>
      <c r="B320" s="219"/>
      <c r="C320" s="220"/>
      <c r="D320" s="221" t="s">
        <v>157</v>
      </c>
      <c r="E320" s="222" t="s">
        <v>19</v>
      </c>
      <c r="F320" s="223" t="s">
        <v>555</v>
      </c>
      <c r="G320" s="220"/>
      <c r="H320" s="224">
        <v>10.32</v>
      </c>
      <c r="I320" s="225"/>
      <c r="J320" s="220"/>
      <c r="K320" s="220"/>
      <c r="L320" s="226"/>
      <c r="M320" s="227"/>
      <c r="N320" s="228"/>
      <c r="O320" s="228"/>
      <c r="P320" s="228"/>
      <c r="Q320" s="228"/>
      <c r="R320" s="228"/>
      <c r="S320" s="228"/>
      <c r="T320" s="22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0" t="s">
        <v>157</v>
      </c>
      <c r="AU320" s="230" t="s">
        <v>82</v>
      </c>
      <c r="AV320" s="13" t="s">
        <v>82</v>
      </c>
      <c r="AW320" s="13" t="s">
        <v>33</v>
      </c>
      <c r="AX320" s="13" t="s">
        <v>72</v>
      </c>
      <c r="AY320" s="230" t="s">
        <v>148</v>
      </c>
    </row>
    <row r="321" spans="1:51" s="13" customFormat="1" ht="12">
      <c r="A321" s="13"/>
      <c r="B321" s="219"/>
      <c r="C321" s="220"/>
      <c r="D321" s="221" t="s">
        <v>157</v>
      </c>
      <c r="E321" s="222" t="s">
        <v>19</v>
      </c>
      <c r="F321" s="223" t="s">
        <v>556</v>
      </c>
      <c r="G321" s="220"/>
      <c r="H321" s="224">
        <v>66.04</v>
      </c>
      <c r="I321" s="225"/>
      <c r="J321" s="220"/>
      <c r="K321" s="220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157</v>
      </c>
      <c r="AU321" s="230" t="s">
        <v>82</v>
      </c>
      <c r="AV321" s="13" t="s">
        <v>82</v>
      </c>
      <c r="AW321" s="13" t="s">
        <v>33</v>
      </c>
      <c r="AX321" s="13" t="s">
        <v>72</v>
      </c>
      <c r="AY321" s="230" t="s">
        <v>148</v>
      </c>
    </row>
    <row r="322" spans="1:51" s="16" customFormat="1" ht="12">
      <c r="A322" s="16"/>
      <c r="B322" s="262"/>
      <c r="C322" s="263"/>
      <c r="D322" s="221" t="s">
        <v>157</v>
      </c>
      <c r="E322" s="264" t="s">
        <v>19</v>
      </c>
      <c r="F322" s="265" t="s">
        <v>467</v>
      </c>
      <c r="G322" s="263"/>
      <c r="H322" s="266">
        <v>510.27</v>
      </c>
      <c r="I322" s="267"/>
      <c r="J322" s="263"/>
      <c r="K322" s="263"/>
      <c r="L322" s="268"/>
      <c r="M322" s="269"/>
      <c r="N322" s="270"/>
      <c r="O322" s="270"/>
      <c r="P322" s="270"/>
      <c r="Q322" s="270"/>
      <c r="R322" s="270"/>
      <c r="S322" s="270"/>
      <c r="T322" s="271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T322" s="272" t="s">
        <v>157</v>
      </c>
      <c r="AU322" s="272" t="s">
        <v>82</v>
      </c>
      <c r="AV322" s="16" t="s">
        <v>162</v>
      </c>
      <c r="AW322" s="16" t="s">
        <v>33</v>
      </c>
      <c r="AX322" s="16" t="s">
        <v>80</v>
      </c>
      <c r="AY322" s="272" t="s">
        <v>148</v>
      </c>
    </row>
    <row r="323" spans="1:65" s="2" customFormat="1" ht="37.8" customHeight="1">
      <c r="A323" s="40"/>
      <c r="B323" s="41"/>
      <c r="C323" s="206" t="s">
        <v>557</v>
      </c>
      <c r="D323" s="206" t="s">
        <v>150</v>
      </c>
      <c r="E323" s="207" t="s">
        <v>558</v>
      </c>
      <c r="F323" s="208" t="s">
        <v>559</v>
      </c>
      <c r="G323" s="209" t="s">
        <v>288</v>
      </c>
      <c r="H323" s="210">
        <v>510.27</v>
      </c>
      <c r="I323" s="211"/>
      <c r="J323" s="212">
        <f>ROUND(I323*H323,2)</f>
        <v>0</v>
      </c>
      <c r="K323" s="208" t="s">
        <v>154</v>
      </c>
      <c r="L323" s="46"/>
      <c r="M323" s="213" t="s">
        <v>19</v>
      </c>
      <c r="N323" s="214" t="s">
        <v>43</v>
      </c>
      <c r="O323" s="86"/>
      <c r="P323" s="215">
        <f>O323*H323</f>
        <v>0</v>
      </c>
      <c r="Q323" s="215">
        <v>7E-05</v>
      </c>
      <c r="R323" s="215">
        <f>Q323*H323</f>
        <v>0.0357189</v>
      </c>
      <c r="S323" s="215">
        <v>0</v>
      </c>
      <c r="T323" s="216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17" t="s">
        <v>227</v>
      </c>
      <c r="AT323" s="217" t="s">
        <v>150</v>
      </c>
      <c r="AU323" s="217" t="s">
        <v>82</v>
      </c>
      <c r="AY323" s="19" t="s">
        <v>148</v>
      </c>
      <c r="BE323" s="218">
        <f>IF(N323="základní",J323,0)</f>
        <v>0</v>
      </c>
      <c r="BF323" s="218">
        <f>IF(N323="snížená",J323,0)</f>
        <v>0</v>
      </c>
      <c r="BG323" s="218">
        <f>IF(N323="zákl. přenesená",J323,0)</f>
        <v>0</v>
      </c>
      <c r="BH323" s="218">
        <f>IF(N323="sníž. přenesená",J323,0)</f>
        <v>0</v>
      </c>
      <c r="BI323" s="218">
        <f>IF(N323="nulová",J323,0)</f>
        <v>0</v>
      </c>
      <c r="BJ323" s="19" t="s">
        <v>80</v>
      </c>
      <c r="BK323" s="218">
        <f>ROUND(I323*H323,2)</f>
        <v>0</v>
      </c>
      <c r="BL323" s="19" t="s">
        <v>227</v>
      </c>
      <c r="BM323" s="217" t="s">
        <v>560</v>
      </c>
    </row>
    <row r="324" spans="1:65" s="2" customFormat="1" ht="14.4" customHeight="1">
      <c r="A324" s="40"/>
      <c r="B324" s="41"/>
      <c r="C324" s="206" t="s">
        <v>561</v>
      </c>
      <c r="D324" s="206" t="s">
        <v>150</v>
      </c>
      <c r="E324" s="207" t="s">
        <v>562</v>
      </c>
      <c r="F324" s="208" t="s">
        <v>563</v>
      </c>
      <c r="G324" s="209" t="s">
        <v>530</v>
      </c>
      <c r="H324" s="210">
        <v>4</v>
      </c>
      <c r="I324" s="211"/>
      <c r="J324" s="212">
        <f>ROUND(I324*H324,2)</f>
        <v>0</v>
      </c>
      <c r="K324" s="208" t="s">
        <v>19</v>
      </c>
      <c r="L324" s="46"/>
      <c r="M324" s="213" t="s">
        <v>19</v>
      </c>
      <c r="N324" s="214" t="s">
        <v>43</v>
      </c>
      <c r="O324" s="86"/>
      <c r="P324" s="215">
        <f>O324*H324</f>
        <v>0</v>
      </c>
      <c r="Q324" s="215">
        <v>7E-05</v>
      </c>
      <c r="R324" s="215">
        <f>Q324*H324</f>
        <v>0.00028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227</v>
      </c>
      <c r="AT324" s="217" t="s">
        <v>150</v>
      </c>
      <c r="AU324" s="217" t="s">
        <v>82</v>
      </c>
      <c r="AY324" s="19" t="s">
        <v>148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80</v>
      </c>
      <c r="BK324" s="218">
        <f>ROUND(I324*H324,2)</f>
        <v>0</v>
      </c>
      <c r="BL324" s="19" t="s">
        <v>227</v>
      </c>
      <c r="BM324" s="217" t="s">
        <v>564</v>
      </c>
    </row>
    <row r="325" spans="1:65" s="2" customFormat="1" ht="14.4" customHeight="1">
      <c r="A325" s="40"/>
      <c r="B325" s="41"/>
      <c r="C325" s="206" t="s">
        <v>565</v>
      </c>
      <c r="D325" s="206" t="s">
        <v>150</v>
      </c>
      <c r="E325" s="207" t="s">
        <v>566</v>
      </c>
      <c r="F325" s="208" t="s">
        <v>567</v>
      </c>
      <c r="G325" s="209" t="s">
        <v>530</v>
      </c>
      <c r="H325" s="210">
        <v>4</v>
      </c>
      <c r="I325" s="211"/>
      <c r="J325" s="212">
        <f>ROUND(I325*H325,2)</f>
        <v>0</v>
      </c>
      <c r="K325" s="208" t="s">
        <v>19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7E-05</v>
      </c>
      <c r="R325" s="215">
        <f>Q325*H325</f>
        <v>0.00028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227</v>
      </c>
      <c r="AT325" s="217" t="s">
        <v>150</v>
      </c>
      <c r="AU325" s="217" t="s">
        <v>82</v>
      </c>
      <c r="AY325" s="19" t="s">
        <v>148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80</v>
      </c>
      <c r="BK325" s="218">
        <f>ROUND(I325*H325,2)</f>
        <v>0</v>
      </c>
      <c r="BL325" s="19" t="s">
        <v>227</v>
      </c>
      <c r="BM325" s="217" t="s">
        <v>568</v>
      </c>
    </row>
    <row r="326" spans="1:65" s="2" customFormat="1" ht="24.15" customHeight="1">
      <c r="A326" s="40"/>
      <c r="B326" s="41"/>
      <c r="C326" s="206" t="s">
        <v>569</v>
      </c>
      <c r="D326" s="206" t="s">
        <v>150</v>
      </c>
      <c r="E326" s="207" t="s">
        <v>570</v>
      </c>
      <c r="F326" s="208" t="s">
        <v>571</v>
      </c>
      <c r="G326" s="209" t="s">
        <v>530</v>
      </c>
      <c r="H326" s="210">
        <v>3</v>
      </c>
      <c r="I326" s="211"/>
      <c r="J326" s="212">
        <f>ROUND(I326*H326,2)</f>
        <v>0</v>
      </c>
      <c r="K326" s="208" t="s">
        <v>19</v>
      </c>
      <c r="L326" s="46"/>
      <c r="M326" s="213" t="s">
        <v>19</v>
      </c>
      <c r="N326" s="214" t="s">
        <v>43</v>
      </c>
      <c r="O326" s="86"/>
      <c r="P326" s="215">
        <f>O326*H326</f>
        <v>0</v>
      </c>
      <c r="Q326" s="215">
        <v>7E-05</v>
      </c>
      <c r="R326" s="215">
        <f>Q326*H326</f>
        <v>0.00020999999999999998</v>
      </c>
      <c r="S326" s="215">
        <v>0</v>
      </c>
      <c r="T326" s="216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17" t="s">
        <v>227</v>
      </c>
      <c r="AT326" s="217" t="s">
        <v>150</v>
      </c>
      <c r="AU326" s="217" t="s">
        <v>82</v>
      </c>
      <c r="AY326" s="19" t="s">
        <v>148</v>
      </c>
      <c r="BE326" s="218">
        <f>IF(N326="základní",J326,0)</f>
        <v>0</v>
      </c>
      <c r="BF326" s="218">
        <f>IF(N326="snížená",J326,0)</f>
        <v>0</v>
      </c>
      <c r="BG326" s="218">
        <f>IF(N326="zákl. přenesená",J326,0)</f>
        <v>0</v>
      </c>
      <c r="BH326" s="218">
        <f>IF(N326="sníž. přenesená",J326,0)</f>
        <v>0</v>
      </c>
      <c r="BI326" s="218">
        <f>IF(N326="nulová",J326,0)</f>
        <v>0</v>
      </c>
      <c r="BJ326" s="19" t="s">
        <v>80</v>
      </c>
      <c r="BK326" s="218">
        <f>ROUND(I326*H326,2)</f>
        <v>0</v>
      </c>
      <c r="BL326" s="19" t="s">
        <v>227</v>
      </c>
      <c r="BM326" s="217" t="s">
        <v>572</v>
      </c>
    </row>
    <row r="327" spans="1:63" s="12" customFormat="1" ht="22.8" customHeight="1">
      <c r="A327" s="12"/>
      <c r="B327" s="190"/>
      <c r="C327" s="191"/>
      <c r="D327" s="192" t="s">
        <v>71</v>
      </c>
      <c r="E327" s="204" t="s">
        <v>191</v>
      </c>
      <c r="F327" s="204" t="s">
        <v>573</v>
      </c>
      <c r="G327" s="191"/>
      <c r="H327" s="191"/>
      <c r="I327" s="194"/>
      <c r="J327" s="205">
        <f>BK327</f>
        <v>0</v>
      </c>
      <c r="K327" s="191"/>
      <c r="L327" s="196"/>
      <c r="M327" s="197"/>
      <c r="N327" s="198"/>
      <c r="O327" s="198"/>
      <c r="P327" s="199">
        <f>SUM(P328:P416)</f>
        <v>0</v>
      </c>
      <c r="Q327" s="198"/>
      <c r="R327" s="199">
        <f>SUM(R328:R416)</f>
        <v>4.214110000000001</v>
      </c>
      <c r="S327" s="198"/>
      <c r="T327" s="200">
        <f>SUM(T328:T416)</f>
        <v>55.510655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01" t="s">
        <v>80</v>
      </c>
      <c r="AT327" s="202" t="s">
        <v>71</v>
      </c>
      <c r="AU327" s="202" t="s">
        <v>80</v>
      </c>
      <c r="AY327" s="201" t="s">
        <v>148</v>
      </c>
      <c r="BK327" s="203">
        <f>SUM(BK328:BK416)</f>
        <v>0</v>
      </c>
    </row>
    <row r="328" spans="1:65" s="2" customFormat="1" ht="49.05" customHeight="1">
      <c r="A328" s="40"/>
      <c r="B328" s="41"/>
      <c r="C328" s="206" t="s">
        <v>574</v>
      </c>
      <c r="D328" s="206" t="s">
        <v>150</v>
      </c>
      <c r="E328" s="207" t="s">
        <v>575</v>
      </c>
      <c r="F328" s="208" t="s">
        <v>576</v>
      </c>
      <c r="G328" s="209" t="s">
        <v>153</v>
      </c>
      <c r="H328" s="210">
        <v>1071.183</v>
      </c>
      <c r="I328" s="211"/>
      <c r="J328" s="212">
        <f>ROUND(I328*H328,2)</f>
        <v>0</v>
      </c>
      <c r="K328" s="208" t="s">
        <v>154</v>
      </c>
      <c r="L328" s="46"/>
      <c r="M328" s="213" t="s">
        <v>19</v>
      </c>
      <c r="N328" s="214" t="s">
        <v>43</v>
      </c>
      <c r="O328" s="86"/>
      <c r="P328" s="215">
        <f>O328*H328</f>
        <v>0</v>
      </c>
      <c r="Q328" s="215">
        <v>0</v>
      </c>
      <c r="R328" s="215">
        <f>Q328*H328</f>
        <v>0</v>
      </c>
      <c r="S328" s="215">
        <v>0</v>
      </c>
      <c r="T328" s="216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17" t="s">
        <v>155</v>
      </c>
      <c r="AT328" s="217" t="s">
        <v>150</v>
      </c>
      <c r="AU328" s="217" t="s">
        <v>82</v>
      </c>
      <c r="AY328" s="19" t="s">
        <v>148</v>
      </c>
      <c r="BE328" s="218">
        <f>IF(N328="základní",J328,0)</f>
        <v>0</v>
      </c>
      <c r="BF328" s="218">
        <f>IF(N328="snížená",J328,0)</f>
        <v>0</v>
      </c>
      <c r="BG328" s="218">
        <f>IF(N328="zákl. přenesená",J328,0)</f>
        <v>0</v>
      </c>
      <c r="BH328" s="218">
        <f>IF(N328="sníž. přenesená",J328,0)</f>
        <v>0</v>
      </c>
      <c r="BI328" s="218">
        <f>IF(N328="nulová",J328,0)</f>
        <v>0</v>
      </c>
      <c r="BJ328" s="19" t="s">
        <v>80</v>
      </c>
      <c r="BK328" s="218">
        <f>ROUND(I328*H328,2)</f>
        <v>0</v>
      </c>
      <c r="BL328" s="19" t="s">
        <v>155</v>
      </c>
      <c r="BM328" s="217" t="s">
        <v>577</v>
      </c>
    </row>
    <row r="329" spans="1:51" s="13" customFormat="1" ht="12">
      <c r="A329" s="13"/>
      <c r="B329" s="219"/>
      <c r="C329" s="220"/>
      <c r="D329" s="221" t="s">
        <v>157</v>
      </c>
      <c r="E329" s="222" t="s">
        <v>19</v>
      </c>
      <c r="F329" s="223" t="s">
        <v>578</v>
      </c>
      <c r="G329" s="220"/>
      <c r="H329" s="224">
        <v>1071.183</v>
      </c>
      <c r="I329" s="225"/>
      <c r="J329" s="220"/>
      <c r="K329" s="220"/>
      <c r="L329" s="226"/>
      <c r="M329" s="227"/>
      <c r="N329" s="228"/>
      <c r="O329" s="228"/>
      <c r="P329" s="228"/>
      <c r="Q329" s="228"/>
      <c r="R329" s="228"/>
      <c r="S329" s="228"/>
      <c r="T329" s="22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0" t="s">
        <v>157</v>
      </c>
      <c r="AU329" s="230" t="s">
        <v>82</v>
      </c>
      <c r="AV329" s="13" t="s">
        <v>82</v>
      </c>
      <c r="AW329" s="13" t="s">
        <v>33</v>
      </c>
      <c r="AX329" s="13" t="s">
        <v>80</v>
      </c>
      <c r="AY329" s="230" t="s">
        <v>148</v>
      </c>
    </row>
    <row r="330" spans="1:65" s="2" customFormat="1" ht="49.05" customHeight="1">
      <c r="A330" s="40"/>
      <c r="B330" s="41"/>
      <c r="C330" s="206" t="s">
        <v>579</v>
      </c>
      <c r="D330" s="206" t="s">
        <v>150</v>
      </c>
      <c r="E330" s="207" t="s">
        <v>580</v>
      </c>
      <c r="F330" s="208" t="s">
        <v>581</v>
      </c>
      <c r="G330" s="209" t="s">
        <v>153</v>
      </c>
      <c r="H330" s="210">
        <v>64270.98</v>
      </c>
      <c r="I330" s="211"/>
      <c r="J330" s="212">
        <f>ROUND(I330*H330,2)</f>
        <v>0</v>
      </c>
      <c r="K330" s="208" t="s">
        <v>154</v>
      </c>
      <c r="L330" s="46"/>
      <c r="M330" s="213" t="s">
        <v>19</v>
      </c>
      <c r="N330" s="214" t="s">
        <v>43</v>
      </c>
      <c r="O330" s="86"/>
      <c r="P330" s="215">
        <f>O330*H330</f>
        <v>0</v>
      </c>
      <c r="Q330" s="215">
        <v>0</v>
      </c>
      <c r="R330" s="215">
        <f>Q330*H330</f>
        <v>0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155</v>
      </c>
      <c r="AT330" s="217" t="s">
        <v>150</v>
      </c>
      <c r="AU330" s="217" t="s">
        <v>82</v>
      </c>
      <c r="AY330" s="19" t="s">
        <v>148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80</v>
      </c>
      <c r="BK330" s="218">
        <f>ROUND(I330*H330,2)</f>
        <v>0</v>
      </c>
      <c r="BL330" s="19" t="s">
        <v>155</v>
      </c>
      <c r="BM330" s="217" t="s">
        <v>582</v>
      </c>
    </row>
    <row r="331" spans="1:51" s="13" customFormat="1" ht="12">
      <c r="A331" s="13"/>
      <c r="B331" s="219"/>
      <c r="C331" s="220"/>
      <c r="D331" s="221" t="s">
        <v>157</v>
      </c>
      <c r="E331" s="222" t="s">
        <v>19</v>
      </c>
      <c r="F331" s="223" t="s">
        <v>583</v>
      </c>
      <c r="G331" s="220"/>
      <c r="H331" s="224">
        <v>64270.98</v>
      </c>
      <c r="I331" s="225"/>
      <c r="J331" s="220"/>
      <c r="K331" s="220"/>
      <c r="L331" s="226"/>
      <c r="M331" s="227"/>
      <c r="N331" s="228"/>
      <c r="O331" s="228"/>
      <c r="P331" s="228"/>
      <c r="Q331" s="228"/>
      <c r="R331" s="228"/>
      <c r="S331" s="228"/>
      <c r="T331" s="22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0" t="s">
        <v>157</v>
      </c>
      <c r="AU331" s="230" t="s">
        <v>82</v>
      </c>
      <c r="AV331" s="13" t="s">
        <v>82</v>
      </c>
      <c r="AW331" s="13" t="s">
        <v>33</v>
      </c>
      <c r="AX331" s="13" t="s">
        <v>80</v>
      </c>
      <c r="AY331" s="230" t="s">
        <v>148</v>
      </c>
    </row>
    <row r="332" spans="1:65" s="2" customFormat="1" ht="49.05" customHeight="1">
      <c r="A332" s="40"/>
      <c r="B332" s="41"/>
      <c r="C332" s="206" t="s">
        <v>584</v>
      </c>
      <c r="D332" s="206" t="s">
        <v>150</v>
      </c>
      <c r="E332" s="207" t="s">
        <v>585</v>
      </c>
      <c r="F332" s="208" t="s">
        <v>586</v>
      </c>
      <c r="G332" s="209" t="s">
        <v>153</v>
      </c>
      <c r="H332" s="210">
        <v>1071.183</v>
      </c>
      <c r="I332" s="211"/>
      <c r="J332" s="212">
        <f>ROUND(I332*H332,2)</f>
        <v>0</v>
      </c>
      <c r="K332" s="208" t="s">
        <v>154</v>
      </c>
      <c r="L332" s="46"/>
      <c r="M332" s="213" t="s">
        <v>19</v>
      </c>
      <c r="N332" s="214" t="s">
        <v>43</v>
      </c>
      <c r="O332" s="86"/>
      <c r="P332" s="215">
        <f>O332*H332</f>
        <v>0</v>
      </c>
      <c r="Q332" s="215">
        <v>0</v>
      </c>
      <c r="R332" s="215">
        <f>Q332*H332</f>
        <v>0</v>
      </c>
      <c r="S332" s="215">
        <v>0</v>
      </c>
      <c r="T332" s="216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17" t="s">
        <v>155</v>
      </c>
      <c r="AT332" s="217" t="s">
        <v>150</v>
      </c>
      <c r="AU332" s="217" t="s">
        <v>82</v>
      </c>
      <c r="AY332" s="19" t="s">
        <v>148</v>
      </c>
      <c r="BE332" s="218">
        <f>IF(N332="základní",J332,0)</f>
        <v>0</v>
      </c>
      <c r="BF332" s="218">
        <f>IF(N332="snížená",J332,0)</f>
        <v>0</v>
      </c>
      <c r="BG332" s="218">
        <f>IF(N332="zákl. přenesená",J332,0)</f>
        <v>0</v>
      </c>
      <c r="BH332" s="218">
        <f>IF(N332="sníž. přenesená",J332,0)</f>
        <v>0</v>
      </c>
      <c r="BI332" s="218">
        <f>IF(N332="nulová",J332,0)</f>
        <v>0</v>
      </c>
      <c r="BJ332" s="19" t="s">
        <v>80</v>
      </c>
      <c r="BK332" s="218">
        <f>ROUND(I332*H332,2)</f>
        <v>0</v>
      </c>
      <c r="BL332" s="19" t="s">
        <v>155</v>
      </c>
      <c r="BM332" s="217" t="s">
        <v>587</v>
      </c>
    </row>
    <row r="333" spans="1:65" s="2" customFormat="1" ht="37.8" customHeight="1">
      <c r="A333" s="40"/>
      <c r="B333" s="41"/>
      <c r="C333" s="206" t="s">
        <v>588</v>
      </c>
      <c r="D333" s="206" t="s">
        <v>150</v>
      </c>
      <c r="E333" s="207" t="s">
        <v>589</v>
      </c>
      <c r="F333" s="208" t="s">
        <v>590</v>
      </c>
      <c r="G333" s="209" t="s">
        <v>288</v>
      </c>
      <c r="H333" s="210">
        <v>420</v>
      </c>
      <c r="I333" s="211"/>
      <c r="J333" s="212">
        <f>ROUND(I333*H333,2)</f>
        <v>0</v>
      </c>
      <c r="K333" s="208" t="s">
        <v>154</v>
      </c>
      <c r="L333" s="46"/>
      <c r="M333" s="213" t="s">
        <v>19</v>
      </c>
      <c r="N333" s="214" t="s">
        <v>43</v>
      </c>
      <c r="O333" s="86"/>
      <c r="P333" s="215">
        <f>O333*H333</f>
        <v>0</v>
      </c>
      <c r="Q333" s="215">
        <v>0</v>
      </c>
      <c r="R333" s="215">
        <f>Q333*H333</f>
        <v>0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155</v>
      </c>
      <c r="AT333" s="217" t="s">
        <v>150</v>
      </c>
      <c r="AU333" s="217" t="s">
        <v>82</v>
      </c>
      <c r="AY333" s="19" t="s">
        <v>148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80</v>
      </c>
      <c r="BK333" s="218">
        <f>ROUND(I333*H333,2)</f>
        <v>0</v>
      </c>
      <c r="BL333" s="19" t="s">
        <v>155</v>
      </c>
      <c r="BM333" s="217" t="s">
        <v>591</v>
      </c>
    </row>
    <row r="334" spans="1:65" s="2" customFormat="1" ht="24.15" customHeight="1">
      <c r="A334" s="40"/>
      <c r="B334" s="41"/>
      <c r="C334" s="206" t="s">
        <v>592</v>
      </c>
      <c r="D334" s="206" t="s">
        <v>150</v>
      </c>
      <c r="E334" s="207" t="s">
        <v>593</v>
      </c>
      <c r="F334" s="208" t="s">
        <v>594</v>
      </c>
      <c r="G334" s="209" t="s">
        <v>288</v>
      </c>
      <c r="H334" s="210">
        <v>25200</v>
      </c>
      <c r="I334" s="211"/>
      <c r="J334" s="212">
        <f>ROUND(I334*H334,2)</f>
        <v>0</v>
      </c>
      <c r="K334" s="208" t="s">
        <v>154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155</v>
      </c>
      <c r="AT334" s="217" t="s">
        <v>150</v>
      </c>
      <c r="AU334" s="217" t="s">
        <v>82</v>
      </c>
      <c r="AY334" s="19" t="s">
        <v>148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80</v>
      </c>
      <c r="BK334" s="218">
        <f>ROUND(I334*H334,2)</f>
        <v>0</v>
      </c>
      <c r="BL334" s="19" t="s">
        <v>155</v>
      </c>
      <c r="BM334" s="217" t="s">
        <v>595</v>
      </c>
    </row>
    <row r="335" spans="1:51" s="13" customFormat="1" ht="12">
      <c r="A335" s="13"/>
      <c r="B335" s="219"/>
      <c r="C335" s="220"/>
      <c r="D335" s="221" t="s">
        <v>157</v>
      </c>
      <c r="E335" s="222" t="s">
        <v>19</v>
      </c>
      <c r="F335" s="223" t="s">
        <v>596</v>
      </c>
      <c r="G335" s="220"/>
      <c r="H335" s="224">
        <v>25200</v>
      </c>
      <c r="I335" s="225"/>
      <c r="J335" s="220"/>
      <c r="K335" s="220"/>
      <c r="L335" s="226"/>
      <c r="M335" s="227"/>
      <c r="N335" s="228"/>
      <c r="O335" s="228"/>
      <c r="P335" s="228"/>
      <c r="Q335" s="228"/>
      <c r="R335" s="228"/>
      <c r="S335" s="228"/>
      <c r="T335" s="22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0" t="s">
        <v>157</v>
      </c>
      <c r="AU335" s="230" t="s">
        <v>82</v>
      </c>
      <c r="AV335" s="13" t="s">
        <v>82</v>
      </c>
      <c r="AW335" s="13" t="s">
        <v>33</v>
      </c>
      <c r="AX335" s="13" t="s">
        <v>80</v>
      </c>
      <c r="AY335" s="230" t="s">
        <v>148</v>
      </c>
    </row>
    <row r="336" spans="1:65" s="2" customFormat="1" ht="24.15" customHeight="1">
      <c r="A336" s="40"/>
      <c r="B336" s="41"/>
      <c r="C336" s="206" t="s">
        <v>597</v>
      </c>
      <c r="D336" s="206" t="s">
        <v>150</v>
      </c>
      <c r="E336" s="207" t="s">
        <v>598</v>
      </c>
      <c r="F336" s="208" t="s">
        <v>599</v>
      </c>
      <c r="G336" s="209" t="s">
        <v>288</v>
      </c>
      <c r="H336" s="210">
        <v>420</v>
      </c>
      <c r="I336" s="211"/>
      <c r="J336" s="212">
        <f>ROUND(I336*H336,2)</f>
        <v>0</v>
      </c>
      <c r="K336" s="208" t="s">
        <v>154</v>
      </c>
      <c r="L336" s="46"/>
      <c r="M336" s="213" t="s">
        <v>19</v>
      </c>
      <c r="N336" s="214" t="s">
        <v>43</v>
      </c>
      <c r="O336" s="86"/>
      <c r="P336" s="215">
        <f>O336*H336</f>
        <v>0</v>
      </c>
      <c r="Q336" s="215">
        <v>0</v>
      </c>
      <c r="R336" s="215">
        <f>Q336*H336</f>
        <v>0</v>
      </c>
      <c r="S336" s="215">
        <v>0</v>
      </c>
      <c r="T336" s="216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7" t="s">
        <v>155</v>
      </c>
      <c r="AT336" s="217" t="s">
        <v>150</v>
      </c>
      <c r="AU336" s="217" t="s">
        <v>82</v>
      </c>
      <c r="AY336" s="19" t="s">
        <v>148</v>
      </c>
      <c r="BE336" s="218">
        <f>IF(N336="základní",J336,0)</f>
        <v>0</v>
      </c>
      <c r="BF336" s="218">
        <f>IF(N336="snížená",J336,0)</f>
        <v>0</v>
      </c>
      <c r="BG336" s="218">
        <f>IF(N336="zákl. přenesená",J336,0)</f>
        <v>0</v>
      </c>
      <c r="BH336" s="218">
        <f>IF(N336="sníž. přenesená",J336,0)</f>
        <v>0</v>
      </c>
      <c r="BI336" s="218">
        <f>IF(N336="nulová",J336,0)</f>
        <v>0</v>
      </c>
      <c r="BJ336" s="19" t="s">
        <v>80</v>
      </c>
      <c r="BK336" s="218">
        <f>ROUND(I336*H336,2)</f>
        <v>0</v>
      </c>
      <c r="BL336" s="19" t="s">
        <v>155</v>
      </c>
      <c r="BM336" s="217" t="s">
        <v>600</v>
      </c>
    </row>
    <row r="337" spans="1:65" s="2" customFormat="1" ht="24.15" customHeight="1">
      <c r="A337" s="40"/>
      <c r="B337" s="41"/>
      <c r="C337" s="206" t="s">
        <v>601</v>
      </c>
      <c r="D337" s="206" t="s">
        <v>150</v>
      </c>
      <c r="E337" s="207" t="s">
        <v>602</v>
      </c>
      <c r="F337" s="208" t="s">
        <v>603</v>
      </c>
      <c r="G337" s="209" t="s">
        <v>153</v>
      </c>
      <c r="H337" s="210">
        <v>1071.183</v>
      </c>
      <c r="I337" s="211"/>
      <c r="J337" s="212">
        <f>ROUND(I337*H337,2)</f>
        <v>0</v>
      </c>
      <c r="K337" s="208" t="s">
        <v>154</v>
      </c>
      <c r="L337" s="46"/>
      <c r="M337" s="213" t="s">
        <v>19</v>
      </c>
      <c r="N337" s="214" t="s">
        <v>43</v>
      </c>
      <c r="O337" s="86"/>
      <c r="P337" s="215">
        <f>O337*H337</f>
        <v>0</v>
      </c>
      <c r="Q337" s="215">
        <v>0</v>
      </c>
      <c r="R337" s="215">
        <f>Q337*H337</f>
        <v>0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155</v>
      </c>
      <c r="AT337" s="217" t="s">
        <v>150</v>
      </c>
      <c r="AU337" s="217" t="s">
        <v>82</v>
      </c>
      <c r="AY337" s="19" t="s">
        <v>148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80</v>
      </c>
      <c r="BK337" s="218">
        <f>ROUND(I337*H337,2)</f>
        <v>0</v>
      </c>
      <c r="BL337" s="19" t="s">
        <v>155</v>
      </c>
      <c r="BM337" s="217" t="s">
        <v>604</v>
      </c>
    </row>
    <row r="338" spans="1:65" s="2" customFormat="1" ht="24.15" customHeight="1">
      <c r="A338" s="40"/>
      <c r="B338" s="41"/>
      <c r="C338" s="206" t="s">
        <v>605</v>
      </c>
      <c r="D338" s="206" t="s">
        <v>150</v>
      </c>
      <c r="E338" s="207" t="s">
        <v>606</v>
      </c>
      <c r="F338" s="208" t="s">
        <v>607</v>
      </c>
      <c r="G338" s="209" t="s">
        <v>153</v>
      </c>
      <c r="H338" s="210">
        <v>64270.98</v>
      </c>
      <c r="I338" s="211"/>
      <c r="J338" s="212">
        <f>ROUND(I338*H338,2)</f>
        <v>0</v>
      </c>
      <c r="K338" s="208" t="s">
        <v>154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155</v>
      </c>
      <c r="AT338" s="217" t="s">
        <v>150</v>
      </c>
      <c r="AU338" s="217" t="s">
        <v>82</v>
      </c>
      <c r="AY338" s="19" t="s">
        <v>148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80</v>
      </c>
      <c r="BK338" s="218">
        <f>ROUND(I338*H338,2)</f>
        <v>0</v>
      </c>
      <c r="BL338" s="19" t="s">
        <v>155</v>
      </c>
      <c r="BM338" s="217" t="s">
        <v>608</v>
      </c>
    </row>
    <row r="339" spans="1:51" s="13" customFormat="1" ht="12">
      <c r="A339" s="13"/>
      <c r="B339" s="219"/>
      <c r="C339" s="220"/>
      <c r="D339" s="221" t="s">
        <v>157</v>
      </c>
      <c r="E339" s="222" t="s">
        <v>19</v>
      </c>
      <c r="F339" s="223" t="s">
        <v>583</v>
      </c>
      <c r="G339" s="220"/>
      <c r="H339" s="224">
        <v>64270.98</v>
      </c>
      <c r="I339" s="225"/>
      <c r="J339" s="220"/>
      <c r="K339" s="220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157</v>
      </c>
      <c r="AU339" s="230" t="s">
        <v>82</v>
      </c>
      <c r="AV339" s="13" t="s">
        <v>82</v>
      </c>
      <c r="AW339" s="13" t="s">
        <v>33</v>
      </c>
      <c r="AX339" s="13" t="s">
        <v>80</v>
      </c>
      <c r="AY339" s="230" t="s">
        <v>148</v>
      </c>
    </row>
    <row r="340" spans="1:65" s="2" customFormat="1" ht="24.15" customHeight="1">
      <c r="A340" s="40"/>
      <c r="B340" s="41"/>
      <c r="C340" s="206" t="s">
        <v>609</v>
      </c>
      <c r="D340" s="206" t="s">
        <v>150</v>
      </c>
      <c r="E340" s="207" t="s">
        <v>610</v>
      </c>
      <c r="F340" s="208" t="s">
        <v>611</v>
      </c>
      <c r="G340" s="209" t="s">
        <v>153</v>
      </c>
      <c r="H340" s="210">
        <v>1071.183</v>
      </c>
      <c r="I340" s="211"/>
      <c r="J340" s="212">
        <f>ROUND(I340*H340,2)</f>
        <v>0</v>
      </c>
      <c r="K340" s="208" t="s">
        <v>154</v>
      </c>
      <c r="L340" s="46"/>
      <c r="M340" s="213" t="s">
        <v>19</v>
      </c>
      <c r="N340" s="214" t="s">
        <v>43</v>
      </c>
      <c r="O340" s="86"/>
      <c r="P340" s="215">
        <f>O340*H340</f>
        <v>0</v>
      </c>
      <c r="Q340" s="215">
        <v>0</v>
      </c>
      <c r="R340" s="215">
        <f>Q340*H340</f>
        <v>0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155</v>
      </c>
      <c r="AT340" s="217" t="s">
        <v>150</v>
      </c>
      <c r="AU340" s="217" t="s">
        <v>82</v>
      </c>
      <c r="AY340" s="19" t="s">
        <v>148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80</v>
      </c>
      <c r="BK340" s="218">
        <f>ROUND(I340*H340,2)</f>
        <v>0</v>
      </c>
      <c r="BL340" s="19" t="s">
        <v>155</v>
      </c>
      <c r="BM340" s="217" t="s">
        <v>612</v>
      </c>
    </row>
    <row r="341" spans="1:65" s="2" customFormat="1" ht="14.4" customHeight="1">
      <c r="A341" s="40"/>
      <c r="B341" s="41"/>
      <c r="C341" s="206" t="s">
        <v>613</v>
      </c>
      <c r="D341" s="206" t="s">
        <v>150</v>
      </c>
      <c r="E341" s="207" t="s">
        <v>614</v>
      </c>
      <c r="F341" s="208" t="s">
        <v>615</v>
      </c>
      <c r="G341" s="209" t="s">
        <v>616</v>
      </c>
      <c r="H341" s="210">
        <v>50</v>
      </c>
      <c r="I341" s="211"/>
      <c r="J341" s="212">
        <f>ROUND(I341*H341,2)</f>
        <v>0</v>
      </c>
      <c r="K341" s="208" t="s">
        <v>19</v>
      </c>
      <c r="L341" s="46"/>
      <c r="M341" s="213" t="s">
        <v>19</v>
      </c>
      <c r="N341" s="214" t="s">
        <v>43</v>
      </c>
      <c r="O341" s="86"/>
      <c r="P341" s="215">
        <f>O341*H341</f>
        <v>0</v>
      </c>
      <c r="Q341" s="215">
        <v>0</v>
      </c>
      <c r="R341" s="215">
        <f>Q341*H341</f>
        <v>0</v>
      </c>
      <c r="S341" s="215">
        <v>0</v>
      </c>
      <c r="T341" s="216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17" t="s">
        <v>155</v>
      </c>
      <c r="AT341" s="217" t="s">
        <v>150</v>
      </c>
      <c r="AU341" s="217" t="s">
        <v>82</v>
      </c>
      <c r="AY341" s="19" t="s">
        <v>148</v>
      </c>
      <c r="BE341" s="218">
        <f>IF(N341="základní",J341,0)</f>
        <v>0</v>
      </c>
      <c r="BF341" s="218">
        <f>IF(N341="snížená",J341,0)</f>
        <v>0</v>
      </c>
      <c r="BG341" s="218">
        <f>IF(N341="zákl. přenesená",J341,0)</f>
        <v>0</v>
      </c>
      <c r="BH341" s="218">
        <f>IF(N341="sníž. přenesená",J341,0)</f>
        <v>0</v>
      </c>
      <c r="BI341" s="218">
        <f>IF(N341="nulová",J341,0)</f>
        <v>0</v>
      </c>
      <c r="BJ341" s="19" t="s">
        <v>80</v>
      </c>
      <c r="BK341" s="218">
        <f>ROUND(I341*H341,2)</f>
        <v>0</v>
      </c>
      <c r="BL341" s="19" t="s">
        <v>155</v>
      </c>
      <c r="BM341" s="217" t="s">
        <v>617</v>
      </c>
    </row>
    <row r="342" spans="1:65" s="2" customFormat="1" ht="37.8" customHeight="1">
      <c r="A342" s="40"/>
      <c r="B342" s="41"/>
      <c r="C342" s="206" t="s">
        <v>618</v>
      </c>
      <c r="D342" s="206" t="s">
        <v>150</v>
      </c>
      <c r="E342" s="207" t="s">
        <v>619</v>
      </c>
      <c r="F342" s="208" t="s">
        <v>620</v>
      </c>
      <c r="G342" s="209" t="s">
        <v>153</v>
      </c>
      <c r="H342" s="210">
        <v>620</v>
      </c>
      <c r="I342" s="211"/>
      <c r="J342" s="212">
        <f>ROUND(I342*H342,2)</f>
        <v>0</v>
      </c>
      <c r="K342" s="208" t="s">
        <v>154</v>
      </c>
      <c r="L342" s="46"/>
      <c r="M342" s="213" t="s">
        <v>19</v>
      </c>
      <c r="N342" s="214" t="s">
        <v>43</v>
      </c>
      <c r="O342" s="86"/>
      <c r="P342" s="215">
        <f>O342*H342</f>
        <v>0</v>
      </c>
      <c r="Q342" s="215">
        <v>0.00013</v>
      </c>
      <c r="R342" s="215">
        <f>Q342*H342</f>
        <v>0.08059999999999999</v>
      </c>
      <c r="S342" s="215">
        <v>0</v>
      </c>
      <c r="T342" s="216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7" t="s">
        <v>155</v>
      </c>
      <c r="AT342" s="217" t="s">
        <v>150</v>
      </c>
      <c r="AU342" s="217" t="s">
        <v>82</v>
      </c>
      <c r="AY342" s="19" t="s">
        <v>148</v>
      </c>
      <c r="BE342" s="218">
        <f>IF(N342="základní",J342,0)</f>
        <v>0</v>
      </c>
      <c r="BF342" s="218">
        <f>IF(N342="snížená",J342,0)</f>
        <v>0</v>
      </c>
      <c r="BG342" s="218">
        <f>IF(N342="zákl. přenesená",J342,0)</f>
        <v>0</v>
      </c>
      <c r="BH342" s="218">
        <f>IF(N342="sníž. přenesená",J342,0)</f>
        <v>0</v>
      </c>
      <c r="BI342" s="218">
        <f>IF(N342="nulová",J342,0)</f>
        <v>0</v>
      </c>
      <c r="BJ342" s="19" t="s">
        <v>80</v>
      </c>
      <c r="BK342" s="218">
        <f>ROUND(I342*H342,2)</f>
        <v>0</v>
      </c>
      <c r="BL342" s="19" t="s">
        <v>155</v>
      </c>
      <c r="BM342" s="217" t="s">
        <v>621</v>
      </c>
    </row>
    <row r="343" spans="1:65" s="2" customFormat="1" ht="37.8" customHeight="1">
      <c r="A343" s="40"/>
      <c r="B343" s="41"/>
      <c r="C343" s="206" t="s">
        <v>622</v>
      </c>
      <c r="D343" s="206" t="s">
        <v>150</v>
      </c>
      <c r="E343" s="207" t="s">
        <v>623</v>
      </c>
      <c r="F343" s="208" t="s">
        <v>624</v>
      </c>
      <c r="G343" s="209" t="s">
        <v>153</v>
      </c>
      <c r="H343" s="210">
        <v>1304</v>
      </c>
      <c r="I343" s="211"/>
      <c r="J343" s="212">
        <f>ROUND(I343*H343,2)</f>
        <v>0</v>
      </c>
      <c r="K343" s="208" t="s">
        <v>154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4E-05</v>
      </c>
      <c r="R343" s="215">
        <f>Q343*H343</f>
        <v>0.052160000000000005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155</v>
      </c>
      <c r="AT343" s="217" t="s">
        <v>150</v>
      </c>
      <c r="AU343" s="217" t="s">
        <v>82</v>
      </c>
      <c r="AY343" s="19" t="s">
        <v>148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80</v>
      </c>
      <c r="BK343" s="218">
        <f>ROUND(I343*H343,2)</f>
        <v>0</v>
      </c>
      <c r="BL343" s="19" t="s">
        <v>155</v>
      </c>
      <c r="BM343" s="217" t="s">
        <v>625</v>
      </c>
    </row>
    <row r="344" spans="1:51" s="13" customFormat="1" ht="12">
      <c r="A344" s="13"/>
      <c r="B344" s="219"/>
      <c r="C344" s="220"/>
      <c r="D344" s="221" t="s">
        <v>157</v>
      </c>
      <c r="E344" s="222" t="s">
        <v>19</v>
      </c>
      <c r="F344" s="223" t="s">
        <v>626</v>
      </c>
      <c r="G344" s="220"/>
      <c r="H344" s="224">
        <v>1304</v>
      </c>
      <c r="I344" s="225"/>
      <c r="J344" s="220"/>
      <c r="K344" s="220"/>
      <c r="L344" s="226"/>
      <c r="M344" s="227"/>
      <c r="N344" s="228"/>
      <c r="O344" s="228"/>
      <c r="P344" s="228"/>
      <c r="Q344" s="228"/>
      <c r="R344" s="228"/>
      <c r="S344" s="228"/>
      <c r="T344" s="22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0" t="s">
        <v>157</v>
      </c>
      <c r="AU344" s="230" t="s">
        <v>82</v>
      </c>
      <c r="AV344" s="13" t="s">
        <v>82</v>
      </c>
      <c r="AW344" s="13" t="s">
        <v>33</v>
      </c>
      <c r="AX344" s="13" t="s">
        <v>80</v>
      </c>
      <c r="AY344" s="230" t="s">
        <v>148</v>
      </c>
    </row>
    <row r="345" spans="1:65" s="2" customFormat="1" ht="37.8" customHeight="1">
      <c r="A345" s="40"/>
      <c r="B345" s="41"/>
      <c r="C345" s="206" t="s">
        <v>627</v>
      </c>
      <c r="D345" s="206" t="s">
        <v>150</v>
      </c>
      <c r="E345" s="207" t="s">
        <v>628</v>
      </c>
      <c r="F345" s="208" t="s">
        <v>629</v>
      </c>
      <c r="G345" s="209" t="s">
        <v>153</v>
      </c>
      <c r="H345" s="210">
        <v>119.04</v>
      </c>
      <c r="I345" s="211"/>
      <c r="J345" s="212">
        <f>ROUND(I345*H345,2)</f>
        <v>0</v>
      </c>
      <c r="K345" s="208" t="s">
        <v>154</v>
      </c>
      <c r="L345" s="46"/>
      <c r="M345" s="213" t="s">
        <v>19</v>
      </c>
      <c r="N345" s="214" t="s">
        <v>43</v>
      </c>
      <c r="O345" s="86"/>
      <c r="P345" s="215">
        <f>O345*H345</f>
        <v>0</v>
      </c>
      <c r="Q345" s="215">
        <v>0</v>
      </c>
      <c r="R345" s="215">
        <f>Q345*H345</f>
        <v>0</v>
      </c>
      <c r="S345" s="215">
        <v>0.117</v>
      </c>
      <c r="T345" s="216">
        <f>S345*H345</f>
        <v>13.927680000000002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7" t="s">
        <v>155</v>
      </c>
      <c r="AT345" s="217" t="s">
        <v>150</v>
      </c>
      <c r="AU345" s="217" t="s">
        <v>82</v>
      </c>
      <c r="AY345" s="19" t="s">
        <v>148</v>
      </c>
      <c r="BE345" s="218">
        <f>IF(N345="základní",J345,0)</f>
        <v>0</v>
      </c>
      <c r="BF345" s="218">
        <f>IF(N345="snížená",J345,0)</f>
        <v>0</v>
      </c>
      <c r="BG345" s="218">
        <f>IF(N345="zákl. přenesená",J345,0)</f>
        <v>0</v>
      </c>
      <c r="BH345" s="218">
        <f>IF(N345="sníž. přenesená",J345,0)</f>
        <v>0</v>
      </c>
      <c r="BI345" s="218">
        <f>IF(N345="nulová",J345,0)</f>
        <v>0</v>
      </c>
      <c r="BJ345" s="19" t="s">
        <v>80</v>
      </c>
      <c r="BK345" s="218">
        <f>ROUND(I345*H345,2)</f>
        <v>0</v>
      </c>
      <c r="BL345" s="19" t="s">
        <v>155</v>
      </c>
      <c r="BM345" s="217" t="s">
        <v>630</v>
      </c>
    </row>
    <row r="346" spans="1:51" s="13" customFormat="1" ht="12">
      <c r="A346" s="13"/>
      <c r="B346" s="219"/>
      <c r="C346" s="220"/>
      <c r="D346" s="221" t="s">
        <v>157</v>
      </c>
      <c r="E346" s="222" t="s">
        <v>19</v>
      </c>
      <c r="F346" s="223" t="s">
        <v>631</v>
      </c>
      <c r="G346" s="220"/>
      <c r="H346" s="224">
        <v>108.288</v>
      </c>
      <c r="I346" s="225"/>
      <c r="J346" s="220"/>
      <c r="K346" s="220"/>
      <c r="L346" s="226"/>
      <c r="M346" s="227"/>
      <c r="N346" s="228"/>
      <c r="O346" s="228"/>
      <c r="P346" s="228"/>
      <c r="Q346" s="228"/>
      <c r="R346" s="228"/>
      <c r="S346" s="228"/>
      <c r="T346" s="22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0" t="s">
        <v>157</v>
      </c>
      <c r="AU346" s="230" t="s">
        <v>82</v>
      </c>
      <c r="AV346" s="13" t="s">
        <v>82</v>
      </c>
      <c r="AW346" s="13" t="s">
        <v>33</v>
      </c>
      <c r="AX346" s="13" t="s">
        <v>72</v>
      </c>
      <c r="AY346" s="230" t="s">
        <v>148</v>
      </c>
    </row>
    <row r="347" spans="1:51" s="13" customFormat="1" ht="12">
      <c r="A347" s="13"/>
      <c r="B347" s="219"/>
      <c r="C347" s="220"/>
      <c r="D347" s="221" t="s">
        <v>157</v>
      </c>
      <c r="E347" s="222" t="s">
        <v>19</v>
      </c>
      <c r="F347" s="223" t="s">
        <v>632</v>
      </c>
      <c r="G347" s="220"/>
      <c r="H347" s="224">
        <v>10.752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0" t="s">
        <v>157</v>
      </c>
      <c r="AU347" s="230" t="s">
        <v>82</v>
      </c>
      <c r="AV347" s="13" t="s">
        <v>82</v>
      </c>
      <c r="AW347" s="13" t="s">
        <v>33</v>
      </c>
      <c r="AX347" s="13" t="s">
        <v>72</v>
      </c>
      <c r="AY347" s="230" t="s">
        <v>148</v>
      </c>
    </row>
    <row r="348" spans="1:51" s="14" customFormat="1" ht="12">
      <c r="A348" s="14"/>
      <c r="B348" s="241"/>
      <c r="C348" s="242"/>
      <c r="D348" s="221" t="s">
        <v>157</v>
      </c>
      <c r="E348" s="243" t="s">
        <v>19</v>
      </c>
      <c r="F348" s="244" t="s">
        <v>226</v>
      </c>
      <c r="G348" s="242"/>
      <c r="H348" s="245">
        <v>119.04</v>
      </c>
      <c r="I348" s="246"/>
      <c r="J348" s="242"/>
      <c r="K348" s="242"/>
      <c r="L348" s="247"/>
      <c r="M348" s="248"/>
      <c r="N348" s="249"/>
      <c r="O348" s="249"/>
      <c r="P348" s="249"/>
      <c r="Q348" s="249"/>
      <c r="R348" s="249"/>
      <c r="S348" s="249"/>
      <c r="T348" s="250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1" t="s">
        <v>157</v>
      </c>
      <c r="AU348" s="251" t="s">
        <v>82</v>
      </c>
      <c r="AV348" s="14" t="s">
        <v>155</v>
      </c>
      <c r="AW348" s="14" t="s">
        <v>33</v>
      </c>
      <c r="AX348" s="14" t="s">
        <v>80</v>
      </c>
      <c r="AY348" s="251" t="s">
        <v>148</v>
      </c>
    </row>
    <row r="349" spans="1:65" s="2" customFormat="1" ht="49.05" customHeight="1">
      <c r="A349" s="40"/>
      <c r="B349" s="41"/>
      <c r="C349" s="206" t="s">
        <v>633</v>
      </c>
      <c r="D349" s="206" t="s">
        <v>150</v>
      </c>
      <c r="E349" s="207" t="s">
        <v>634</v>
      </c>
      <c r="F349" s="208" t="s">
        <v>635</v>
      </c>
      <c r="G349" s="209" t="s">
        <v>153</v>
      </c>
      <c r="H349" s="210">
        <v>15.37</v>
      </c>
      <c r="I349" s="211"/>
      <c r="J349" s="212">
        <f>ROUND(I349*H349,2)</f>
        <v>0</v>
      </c>
      <c r="K349" s="208" t="s">
        <v>154</v>
      </c>
      <c r="L349" s="46"/>
      <c r="M349" s="213" t="s">
        <v>19</v>
      </c>
      <c r="N349" s="214" t="s">
        <v>43</v>
      </c>
      <c r="O349" s="86"/>
      <c r="P349" s="215">
        <f>O349*H349</f>
        <v>0</v>
      </c>
      <c r="Q349" s="215">
        <v>0</v>
      </c>
      <c r="R349" s="215">
        <f>Q349*H349</f>
        <v>0</v>
      </c>
      <c r="S349" s="215">
        <v>0.1</v>
      </c>
      <c r="T349" s="216">
        <f>S349*H349</f>
        <v>1.537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155</v>
      </c>
      <c r="AT349" s="217" t="s">
        <v>150</v>
      </c>
      <c r="AU349" s="217" t="s">
        <v>82</v>
      </c>
      <c r="AY349" s="19" t="s">
        <v>148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80</v>
      </c>
      <c r="BK349" s="218">
        <f>ROUND(I349*H349,2)</f>
        <v>0</v>
      </c>
      <c r="BL349" s="19" t="s">
        <v>155</v>
      </c>
      <c r="BM349" s="217" t="s">
        <v>636</v>
      </c>
    </row>
    <row r="350" spans="1:51" s="13" customFormat="1" ht="12">
      <c r="A350" s="13"/>
      <c r="B350" s="219"/>
      <c r="C350" s="220"/>
      <c r="D350" s="221" t="s">
        <v>157</v>
      </c>
      <c r="E350" s="222" t="s">
        <v>19</v>
      </c>
      <c r="F350" s="223" t="s">
        <v>637</v>
      </c>
      <c r="G350" s="220"/>
      <c r="H350" s="224">
        <v>15.37</v>
      </c>
      <c r="I350" s="225"/>
      <c r="J350" s="220"/>
      <c r="K350" s="220"/>
      <c r="L350" s="226"/>
      <c r="M350" s="227"/>
      <c r="N350" s="228"/>
      <c r="O350" s="228"/>
      <c r="P350" s="228"/>
      <c r="Q350" s="228"/>
      <c r="R350" s="228"/>
      <c r="S350" s="228"/>
      <c r="T350" s="22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0" t="s">
        <v>157</v>
      </c>
      <c r="AU350" s="230" t="s">
        <v>82</v>
      </c>
      <c r="AV350" s="13" t="s">
        <v>82</v>
      </c>
      <c r="AW350" s="13" t="s">
        <v>33</v>
      </c>
      <c r="AX350" s="13" t="s">
        <v>80</v>
      </c>
      <c r="AY350" s="230" t="s">
        <v>148</v>
      </c>
    </row>
    <row r="351" spans="1:65" s="2" customFormat="1" ht="37.8" customHeight="1">
      <c r="A351" s="40"/>
      <c r="B351" s="41"/>
      <c r="C351" s="206" t="s">
        <v>638</v>
      </c>
      <c r="D351" s="206" t="s">
        <v>150</v>
      </c>
      <c r="E351" s="207" t="s">
        <v>639</v>
      </c>
      <c r="F351" s="208" t="s">
        <v>640</v>
      </c>
      <c r="G351" s="209" t="s">
        <v>153</v>
      </c>
      <c r="H351" s="210">
        <v>111.6</v>
      </c>
      <c r="I351" s="211"/>
      <c r="J351" s="212">
        <f>ROUND(I351*H351,2)</f>
        <v>0</v>
      </c>
      <c r="K351" s="208" t="s">
        <v>154</v>
      </c>
      <c r="L351" s="46"/>
      <c r="M351" s="213" t="s">
        <v>19</v>
      </c>
      <c r="N351" s="214" t="s">
        <v>43</v>
      </c>
      <c r="O351" s="86"/>
      <c r="P351" s="215">
        <f>O351*H351</f>
        <v>0</v>
      </c>
      <c r="Q351" s="215">
        <v>0</v>
      </c>
      <c r="R351" s="215">
        <f>Q351*H351</f>
        <v>0</v>
      </c>
      <c r="S351" s="215">
        <v>0.038</v>
      </c>
      <c r="T351" s="216">
        <f>S351*H351</f>
        <v>4.240799999999999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17" t="s">
        <v>155</v>
      </c>
      <c r="AT351" s="217" t="s">
        <v>150</v>
      </c>
      <c r="AU351" s="217" t="s">
        <v>82</v>
      </c>
      <c r="AY351" s="19" t="s">
        <v>148</v>
      </c>
      <c r="BE351" s="218">
        <f>IF(N351="základní",J351,0)</f>
        <v>0</v>
      </c>
      <c r="BF351" s="218">
        <f>IF(N351="snížená",J351,0)</f>
        <v>0</v>
      </c>
      <c r="BG351" s="218">
        <f>IF(N351="zákl. přenesená",J351,0)</f>
        <v>0</v>
      </c>
      <c r="BH351" s="218">
        <f>IF(N351="sníž. přenesená",J351,0)</f>
        <v>0</v>
      </c>
      <c r="BI351" s="218">
        <f>IF(N351="nulová",J351,0)</f>
        <v>0</v>
      </c>
      <c r="BJ351" s="19" t="s">
        <v>80</v>
      </c>
      <c r="BK351" s="218">
        <f>ROUND(I351*H351,2)</f>
        <v>0</v>
      </c>
      <c r="BL351" s="19" t="s">
        <v>155</v>
      </c>
      <c r="BM351" s="217" t="s">
        <v>641</v>
      </c>
    </row>
    <row r="352" spans="1:51" s="13" customFormat="1" ht="12">
      <c r="A352" s="13"/>
      <c r="B352" s="219"/>
      <c r="C352" s="220"/>
      <c r="D352" s="221" t="s">
        <v>157</v>
      </c>
      <c r="E352" s="222" t="s">
        <v>19</v>
      </c>
      <c r="F352" s="223" t="s">
        <v>642</v>
      </c>
      <c r="G352" s="220"/>
      <c r="H352" s="224">
        <v>111.6</v>
      </c>
      <c r="I352" s="225"/>
      <c r="J352" s="220"/>
      <c r="K352" s="220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157</v>
      </c>
      <c r="AU352" s="230" t="s">
        <v>82</v>
      </c>
      <c r="AV352" s="13" t="s">
        <v>82</v>
      </c>
      <c r="AW352" s="13" t="s">
        <v>33</v>
      </c>
      <c r="AX352" s="13" t="s">
        <v>80</v>
      </c>
      <c r="AY352" s="230" t="s">
        <v>148</v>
      </c>
    </row>
    <row r="353" spans="1:65" s="2" customFormat="1" ht="49.05" customHeight="1">
      <c r="A353" s="40"/>
      <c r="B353" s="41"/>
      <c r="C353" s="206" t="s">
        <v>643</v>
      </c>
      <c r="D353" s="206" t="s">
        <v>150</v>
      </c>
      <c r="E353" s="207" t="s">
        <v>644</v>
      </c>
      <c r="F353" s="208" t="s">
        <v>645</v>
      </c>
      <c r="G353" s="209" t="s">
        <v>153</v>
      </c>
      <c r="H353" s="210">
        <v>136.5</v>
      </c>
      <c r="I353" s="211"/>
      <c r="J353" s="212">
        <f>ROUND(I353*H353,2)</f>
        <v>0</v>
      </c>
      <c r="K353" s="208" t="s">
        <v>154</v>
      </c>
      <c r="L353" s="46"/>
      <c r="M353" s="213" t="s">
        <v>19</v>
      </c>
      <c r="N353" s="214" t="s">
        <v>43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0.015</v>
      </c>
      <c r="T353" s="216">
        <f>S353*H353</f>
        <v>2.0475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155</v>
      </c>
      <c r="AT353" s="217" t="s">
        <v>150</v>
      </c>
      <c r="AU353" s="217" t="s">
        <v>82</v>
      </c>
      <c r="AY353" s="19" t="s">
        <v>148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80</v>
      </c>
      <c r="BK353" s="218">
        <f>ROUND(I353*H353,2)</f>
        <v>0</v>
      </c>
      <c r="BL353" s="19" t="s">
        <v>155</v>
      </c>
      <c r="BM353" s="217" t="s">
        <v>646</v>
      </c>
    </row>
    <row r="354" spans="1:51" s="13" customFormat="1" ht="12">
      <c r="A354" s="13"/>
      <c r="B354" s="219"/>
      <c r="C354" s="220"/>
      <c r="D354" s="221" t="s">
        <v>157</v>
      </c>
      <c r="E354" s="222" t="s">
        <v>19</v>
      </c>
      <c r="F354" s="223" t="s">
        <v>647</v>
      </c>
      <c r="G354" s="220"/>
      <c r="H354" s="224">
        <v>136.5</v>
      </c>
      <c r="I354" s="225"/>
      <c r="J354" s="220"/>
      <c r="K354" s="220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157</v>
      </c>
      <c r="AU354" s="230" t="s">
        <v>82</v>
      </c>
      <c r="AV354" s="13" t="s">
        <v>82</v>
      </c>
      <c r="AW354" s="13" t="s">
        <v>33</v>
      </c>
      <c r="AX354" s="13" t="s">
        <v>80</v>
      </c>
      <c r="AY354" s="230" t="s">
        <v>148</v>
      </c>
    </row>
    <row r="355" spans="1:65" s="2" customFormat="1" ht="37.8" customHeight="1">
      <c r="A355" s="40"/>
      <c r="B355" s="41"/>
      <c r="C355" s="206" t="s">
        <v>648</v>
      </c>
      <c r="D355" s="206" t="s">
        <v>150</v>
      </c>
      <c r="E355" s="207" t="s">
        <v>649</v>
      </c>
      <c r="F355" s="208" t="s">
        <v>650</v>
      </c>
      <c r="G355" s="209" t="s">
        <v>153</v>
      </c>
      <c r="H355" s="210">
        <v>9</v>
      </c>
      <c r="I355" s="211"/>
      <c r="J355" s="212">
        <f>ROUND(I355*H355,2)</f>
        <v>0</v>
      </c>
      <c r="K355" s="208" t="s">
        <v>154</v>
      </c>
      <c r="L355" s="46"/>
      <c r="M355" s="213" t="s">
        <v>19</v>
      </c>
      <c r="N355" s="214" t="s">
        <v>43</v>
      </c>
      <c r="O355" s="86"/>
      <c r="P355" s="215">
        <f>O355*H355</f>
        <v>0</v>
      </c>
      <c r="Q355" s="215">
        <v>0</v>
      </c>
      <c r="R355" s="215">
        <f>Q355*H355</f>
        <v>0</v>
      </c>
      <c r="S355" s="215">
        <v>0.076</v>
      </c>
      <c r="T355" s="216">
        <f>S355*H355</f>
        <v>0.6839999999999999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17" t="s">
        <v>155</v>
      </c>
      <c r="AT355" s="217" t="s">
        <v>150</v>
      </c>
      <c r="AU355" s="217" t="s">
        <v>82</v>
      </c>
      <c r="AY355" s="19" t="s">
        <v>148</v>
      </c>
      <c r="BE355" s="218">
        <f>IF(N355="základní",J355,0)</f>
        <v>0</v>
      </c>
      <c r="BF355" s="218">
        <f>IF(N355="snížená",J355,0)</f>
        <v>0</v>
      </c>
      <c r="BG355" s="218">
        <f>IF(N355="zákl. přenesená",J355,0)</f>
        <v>0</v>
      </c>
      <c r="BH355" s="218">
        <f>IF(N355="sníž. přenesená",J355,0)</f>
        <v>0</v>
      </c>
      <c r="BI355" s="218">
        <f>IF(N355="nulová",J355,0)</f>
        <v>0</v>
      </c>
      <c r="BJ355" s="19" t="s">
        <v>80</v>
      </c>
      <c r="BK355" s="218">
        <f>ROUND(I355*H355,2)</f>
        <v>0</v>
      </c>
      <c r="BL355" s="19" t="s">
        <v>155</v>
      </c>
      <c r="BM355" s="217" t="s">
        <v>651</v>
      </c>
    </row>
    <row r="356" spans="1:51" s="13" customFormat="1" ht="12">
      <c r="A356" s="13"/>
      <c r="B356" s="219"/>
      <c r="C356" s="220"/>
      <c r="D356" s="221" t="s">
        <v>157</v>
      </c>
      <c r="E356" s="222" t="s">
        <v>19</v>
      </c>
      <c r="F356" s="223" t="s">
        <v>652</v>
      </c>
      <c r="G356" s="220"/>
      <c r="H356" s="224">
        <v>6</v>
      </c>
      <c r="I356" s="225"/>
      <c r="J356" s="220"/>
      <c r="K356" s="220"/>
      <c r="L356" s="226"/>
      <c r="M356" s="227"/>
      <c r="N356" s="228"/>
      <c r="O356" s="228"/>
      <c r="P356" s="228"/>
      <c r="Q356" s="228"/>
      <c r="R356" s="228"/>
      <c r="S356" s="228"/>
      <c r="T356" s="22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0" t="s">
        <v>157</v>
      </c>
      <c r="AU356" s="230" t="s">
        <v>82</v>
      </c>
      <c r="AV356" s="13" t="s">
        <v>82</v>
      </c>
      <c r="AW356" s="13" t="s">
        <v>33</v>
      </c>
      <c r="AX356" s="13" t="s">
        <v>72</v>
      </c>
      <c r="AY356" s="230" t="s">
        <v>148</v>
      </c>
    </row>
    <row r="357" spans="1:51" s="13" customFormat="1" ht="12">
      <c r="A357" s="13"/>
      <c r="B357" s="219"/>
      <c r="C357" s="220"/>
      <c r="D357" s="221" t="s">
        <v>157</v>
      </c>
      <c r="E357" s="222" t="s">
        <v>19</v>
      </c>
      <c r="F357" s="223" t="s">
        <v>653</v>
      </c>
      <c r="G357" s="220"/>
      <c r="H357" s="224">
        <v>3</v>
      </c>
      <c r="I357" s="225"/>
      <c r="J357" s="220"/>
      <c r="K357" s="220"/>
      <c r="L357" s="226"/>
      <c r="M357" s="227"/>
      <c r="N357" s="228"/>
      <c r="O357" s="228"/>
      <c r="P357" s="228"/>
      <c r="Q357" s="228"/>
      <c r="R357" s="228"/>
      <c r="S357" s="228"/>
      <c r="T357" s="2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0" t="s">
        <v>157</v>
      </c>
      <c r="AU357" s="230" t="s">
        <v>82</v>
      </c>
      <c r="AV357" s="13" t="s">
        <v>82</v>
      </c>
      <c r="AW357" s="13" t="s">
        <v>33</v>
      </c>
      <c r="AX357" s="13" t="s">
        <v>72</v>
      </c>
      <c r="AY357" s="230" t="s">
        <v>148</v>
      </c>
    </row>
    <row r="358" spans="1:51" s="14" customFormat="1" ht="12">
      <c r="A358" s="14"/>
      <c r="B358" s="241"/>
      <c r="C358" s="242"/>
      <c r="D358" s="221" t="s">
        <v>157</v>
      </c>
      <c r="E358" s="243" t="s">
        <v>19</v>
      </c>
      <c r="F358" s="244" t="s">
        <v>226</v>
      </c>
      <c r="G358" s="242"/>
      <c r="H358" s="245">
        <v>9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157</v>
      </c>
      <c r="AU358" s="251" t="s">
        <v>82</v>
      </c>
      <c r="AV358" s="14" t="s">
        <v>155</v>
      </c>
      <c r="AW358" s="14" t="s">
        <v>33</v>
      </c>
      <c r="AX358" s="14" t="s">
        <v>80</v>
      </c>
      <c r="AY358" s="251" t="s">
        <v>148</v>
      </c>
    </row>
    <row r="359" spans="1:65" s="2" customFormat="1" ht="37.8" customHeight="1">
      <c r="A359" s="40"/>
      <c r="B359" s="41"/>
      <c r="C359" s="206" t="s">
        <v>654</v>
      </c>
      <c r="D359" s="206" t="s">
        <v>150</v>
      </c>
      <c r="E359" s="207" t="s">
        <v>655</v>
      </c>
      <c r="F359" s="208" t="s">
        <v>656</v>
      </c>
      <c r="G359" s="209" t="s">
        <v>153</v>
      </c>
      <c r="H359" s="210">
        <v>19.125</v>
      </c>
      <c r="I359" s="211"/>
      <c r="J359" s="212">
        <f>ROUND(I359*H359,2)</f>
        <v>0</v>
      </c>
      <c r="K359" s="208" t="s">
        <v>154</v>
      </c>
      <c r="L359" s="46"/>
      <c r="M359" s="213" t="s">
        <v>19</v>
      </c>
      <c r="N359" s="214" t="s">
        <v>43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0.019</v>
      </c>
      <c r="T359" s="216">
        <f>S359*H359</f>
        <v>0.363375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155</v>
      </c>
      <c r="AT359" s="217" t="s">
        <v>150</v>
      </c>
      <c r="AU359" s="217" t="s">
        <v>82</v>
      </c>
      <c r="AY359" s="19" t="s">
        <v>148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80</v>
      </c>
      <c r="BK359" s="218">
        <f>ROUND(I359*H359,2)</f>
        <v>0</v>
      </c>
      <c r="BL359" s="19" t="s">
        <v>155</v>
      </c>
      <c r="BM359" s="217" t="s">
        <v>657</v>
      </c>
    </row>
    <row r="360" spans="1:51" s="13" customFormat="1" ht="12">
      <c r="A360" s="13"/>
      <c r="B360" s="219"/>
      <c r="C360" s="220"/>
      <c r="D360" s="221" t="s">
        <v>157</v>
      </c>
      <c r="E360" s="222" t="s">
        <v>19</v>
      </c>
      <c r="F360" s="223" t="s">
        <v>658</v>
      </c>
      <c r="G360" s="220"/>
      <c r="H360" s="224">
        <v>19.125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0" t="s">
        <v>157</v>
      </c>
      <c r="AU360" s="230" t="s">
        <v>82</v>
      </c>
      <c r="AV360" s="13" t="s">
        <v>82</v>
      </c>
      <c r="AW360" s="13" t="s">
        <v>33</v>
      </c>
      <c r="AX360" s="13" t="s">
        <v>80</v>
      </c>
      <c r="AY360" s="230" t="s">
        <v>148</v>
      </c>
    </row>
    <row r="361" spans="1:65" s="2" customFormat="1" ht="37.8" customHeight="1">
      <c r="A361" s="40"/>
      <c r="B361" s="41"/>
      <c r="C361" s="206" t="s">
        <v>659</v>
      </c>
      <c r="D361" s="206" t="s">
        <v>150</v>
      </c>
      <c r="E361" s="207" t="s">
        <v>660</v>
      </c>
      <c r="F361" s="208" t="s">
        <v>661</v>
      </c>
      <c r="G361" s="209" t="s">
        <v>153</v>
      </c>
      <c r="H361" s="210">
        <v>210</v>
      </c>
      <c r="I361" s="211"/>
      <c r="J361" s="212">
        <f>ROUND(I361*H361,2)</f>
        <v>0</v>
      </c>
      <c r="K361" s="208" t="s">
        <v>154</v>
      </c>
      <c r="L361" s="46"/>
      <c r="M361" s="213" t="s">
        <v>19</v>
      </c>
      <c r="N361" s="214" t="s">
        <v>43</v>
      </c>
      <c r="O361" s="86"/>
      <c r="P361" s="215">
        <f>O361*H361</f>
        <v>0</v>
      </c>
      <c r="Q361" s="215">
        <v>0</v>
      </c>
      <c r="R361" s="215">
        <f>Q361*H361</f>
        <v>0</v>
      </c>
      <c r="S361" s="215">
        <v>0.059</v>
      </c>
      <c r="T361" s="216">
        <f>S361*H361</f>
        <v>12.389999999999999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155</v>
      </c>
      <c r="AT361" s="217" t="s">
        <v>150</v>
      </c>
      <c r="AU361" s="217" t="s">
        <v>82</v>
      </c>
      <c r="AY361" s="19" t="s">
        <v>148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80</v>
      </c>
      <c r="BK361" s="218">
        <f>ROUND(I361*H361,2)</f>
        <v>0</v>
      </c>
      <c r="BL361" s="19" t="s">
        <v>155</v>
      </c>
      <c r="BM361" s="217" t="s">
        <v>662</v>
      </c>
    </row>
    <row r="362" spans="1:51" s="13" customFormat="1" ht="12">
      <c r="A362" s="13"/>
      <c r="B362" s="219"/>
      <c r="C362" s="220"/>
      <c r="D362" s="221" t="s">
        <v>157</v>
      </c>
      <c r="E362" s="222" t="s">
        <v>19</v>
      </c>
      <c r="F362" s="223" t="s">
        <v>324</v>
      </c>
      <c r="G362" s="220"/>
      <c r="H362" s="224">
        <v>210</v>
      </c>
      <c r="I362" s="225"/>
      <c r="J362" s="220"/>
      <c r="K362" s="220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157</v>
      </c>
      <c r="AU362" s="230" t="s">
        <v>82</v>
      </c>
      <c r="AV362" s="13" t="s">
        <v>82</v>
      </c>
      <c r="AW362" s="13" t="s">
        <v>33</v>
      </c>
      <c r="AX362" s="13" t="s">
        <v>80</v>
      </c>
      <c r="AY362" s="230" t="s">
        <v>148</v>
      </c>
    </row>
    <row r="363" spans="1:65" s="2" customFormat="1" ht="37.8" customHeight="1">
      <c r="A363" s="40"/>
      <c r="B363" s="41"/>
      <c r="C363" s="206" t="s">
        <v>663</v>
      </c>
      <c r="D363" s="206" t="s">
        <v>150</v>
      </c>
      <c r="E363" s="207" t="s">
        <v>664</v>
      </c>
      <c r="F363" s="208" t="s">
        <v>665</v>
      </c>
      <c r="G363" s="209" t="s">
        <v>153</v>
      </c>
      <c r="H363" s="210">
        <v>165.175</v>
      </c>
      <c r="I363" s="211"/>
      <c r="J363" s="212">
        <f>ROUND(I363*H363,2)</f>
        <v>0</v>
      </c>
      <c r="K363" s="208" t="s">
        <v>154</v>
      </c>
      <c r="L363" s="46"/>
      <c r="M363" s="213" t="s">
        <v>19</v>
      </c>
      <c r="N363" s="214" t="s">
        <v>43</v>
      </c>
      <c r="O363" s="86"/>
      <c r="P363" s="215">
        <f>O363*H363</f>
        <v>0</v>
      </c>
      <c r="Q363" s="215">
        <v>0</v>
      </c>
      <c r="R363" s="215">
        <f>Q363*H363</f>
        <v>0</v>
      </c>
      <c r="S363" s="215">
        <v>0.068</v>
      </c>
      <c r="T363" s="216">
        <f>S363*H363</f>
        <v>11.231900000000001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17" t="s">
        <v>155</v>
      </c>
      <c r="AT363" s="217" t="s">
        <v>150</v>
      </c>
      <c r="AU363" s="217" t="s">
        <v>82</v>
      </c>
      <c r="AY363" s="19" t="s">
        <v>148</v>
      </c>
      <c r="BE363" s="218">
        <f>IF(N363="základní",J363,0)</f>
        <v>0</v>
      </c>
      <c r="BF363" s="218">
        <f>IF(N363="snížená",J363,0)</f>
        <v>0</v>
      </c>
      <c r="BG363" s="218">
        <f>IF(N363="zákl. přenesená",J363,0)</f>
        <v>0</v>
      </c>
      <c r="BH363" s="218">
        <f>IF(N363="sníž. přenesená",J363,0)</f>
        <v>0</v>
      </c>
      <c r="BI363" s="218">
        <f>IF(N363="nulová",J363,0)</f>
        <v>0</v>
      </c>
      <c r="BJ363" s="19" t="s">
        <v>80</v>
      </c>
      <c r="BK363" s="218">
        <f>ROUND(I363*H363,2)</f>
        <v>0</v>
      </c>
      <c r="BL363" s="19" t="s">
        <v>155</v>
      </c>
      <c r="BM363" s="217" t="s">
        <v>666</v>
      </c>
    </row>
    <row r="364" spans="1:51" s="13" customFormat="1" ht="12">
      <c r="A364" s="13"/>
      <c r="B364" s="219"/>
      <c r="C364" s="220"/>
      <c r="D364" s="221" t="s">
        <v>157</v>
      </c>
      <c r="E364" s="222" t="s">
        <v>19</v>
      </c>
      <c r="F364" s="223" t="s">
        <v>667</v>
      </c>
      <c r="G364" s="220"/>
      <c r="H364" s="224">
        <v>125.275</v>
      </c>
      <c r="I364" s="225"/>
      <c r="J364" s="220"/>
      <c r="K364" s="220"/>
      <c r="L364" s="226"/>
      <c r="M364" s="227"/>
      <c r="N364" s="228"/>
      <c r="O364" s="228"/>
      <c r="P364" s="228"/>
      <c r="Q364" s="228"/>
      <c r="R364" s="228"/>
      <c r="S364" s="228"/>
      <c r="T364" s="22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0" t="s">
        <v>157</v>
      </c>
      <c r="AU364" s="230" t="s">
        <v>82</v>
      </c>
      <c r="AV364" s="13" t="s">
        <v>82</v>
      </c>
      <c r="AW364" s="13" t="s">
        <v>33</v>
      </c>
      <c r="AX364" s="13" t="s">
        <v>72</v>
      </c>
      <c r="AY364" s="230" t="s">
        <v>148</v>
      </c>
    </row>
    <row r="365" spans="1:51" s="13" customFormat="1" ht="12">
      <c r="A365" s="13"/>
      <c r="B365" s="219"/>
      <c r="C365" s="220"/>
      <c r="D365" s="221" t="s">
        <v>157</v>
      </c>
      <c r="E365" s="222" t="s">
        <v>19</v>
      </c>
      <c r="F365" s="223" t="s">
        <v>668</v>
      </c>
      <c r="G365" s="220"/>
      <c r="H365" s="224">
        <v>36.45</v>
      </c>
      <c r="I365" s="225"/>
      <c r="J365" s="220"/>
      <c r="K365" s="220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157</v>
      </c>
      <c r="AU365" s="230" t="s">
        <v>82</v>
      </c>
      <c r="AV365" s="13" t="s">
        <v>82</v>
      </c>
      <c r="AW365" s="13" t="s">
        <v>33</v>
      </c>
      <c r="AX365" s="13" t="s">
        <v>72</v>
      </c>
      <c r="AY365" s="230" t="s">
        <v>148</v>
      </c>
    </row>
    <row r="366" spans="1:51" s="13" customFormat="1" ht="12">
      <c r="A366" s="13"/>
      <c r="B366" s="219"/>
      <c r="C366" s="220"/>
      <c r="D366" s="221" t="s">
        <v>157</v>
      </c>
      <c r="E366" s="222" t="s">
        <v>19</v>
      </c>
      <c r="F366" s="223" t="s">
        <v>669</v>
      </c>
      <c r="G366" s="220"/>
      <c r="H366" s="224">
        <v>-29.4</v>
      </c>
      <c r="I366" s="225"/>
      <c r="J366" s="220"/>
      <c r="K366" s="220"/>
      <c r="L366" s="226"/>
      <c r="M366" s="227"/>
      <c r="N366" s="228"/>
      <c r="O366" s="228"/>
      <c r="P366" s="228"/>
      <c r="Q366" s="228"/>
      <c r="R366" s="228"/>
      <c r="S366" s="228"/>
      <c r="T366" s="22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0" t="s">
        <v>157</v>
      </c>
      <c r="AU366" s="230" t="s">
        <v>82</v>
      </c>
      <c r="AV366" s="13" t="s">
        <v>82</v>
      </c>
      <c r="AW366" s="13" t="s">
        <v>33</v>
      </c>
      <c r="AX366" s="13" t="s">
        <v>72</v>
      </c>
      <c r="AY366" s="230" t="s">
        <v>148</v>
      </c>
    </row>
    <row r="367" spans="1:51" s="13" customFormat="1" ht="12">
      <c r="A367" s="13"/>
      <c r="B367" s="219"/>
      <c r="C367" s="220"/>
      <c r="D367" s="221" t="s">
        <v>157</v>
      </c>
      <c r="E367" s="222" t="s">
        <v>19</v>
      </c>
      <c r="F367" s="223" t="s">
        <v>670</v>
      </c>
      <c r="G367" s="220"/>
      <c r="H367" s="224">
        <v>43.35</v>
      </c>
      <c r="I367" s="225"/>
      <c r="J367" s="220"/>
      <c r="K367" s="220"/>
      <c r="L367" s="226"/>
      <c r="M367" s="227"/>
      <c r="N367" s="228"/>
      <c r="O367" s="228"/>
      <c r="P367" s="228"/>
      <c r="Q367" s="228"/>
      <c r="R367" s="228"/>
      <c r="S367" s="228"/>
      <c r="T367" s="22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0" t="s">
        <v>157</v>
      </c>
      <c r="AU367" s="230" t="s">
        <v>82</v>
      </c>
      <c r="AV367" s="13" t="s">
        <v>82</v>
      </c>
      <c r="AW367" s="13" t="s">
        <v>33</v>
      </c>
      <c r="AX367" s="13" t="s">
        <v>72</v>
      </c>
      <c r="AY367" s="230" t="s">
        <v>148</v>
      </c>
    </row>
    <row r="368" spans="1:51" s="13" customFormat="1" ht="12">
      <c r="A368" s="13"/>
      <c r="B368" s="219"/>
      <c r="C368" s="220"/>
      <c r="D368" s="221" t="s">
        <v>157</v>
      </c>
      <c r="E368" s="222" t="s">
        <v>19</v>
      </c>
      <c r="F368" s="223" t="s">
        <v>671</v>
      </c>
      <c r="G368" s="220"/>
      <c r="H368" s="224">
        <v>-10.5</v>
      </c>
      <c r="I368" s="225"/>
      <c r="J368" s="220"/>
      <c r="K368" s="220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157</v>
      </c>
      <c r="AU368" s="230" t="s">
        <v>82</v>
      </c>
      <c r="AV368" s="13" t="s">
        <v>82</v>
      </c>
      <c r="AW368" s="13" t="s">
        <v>33</v>
      </c>
      <c r="AX368" s="13" t="s">
        <v>72</v>
      </c>
      <c r="AY368" s="230" t="s">
        <v>148</v>
      </c>
    </row>
    <row r="369" spans="1:51" s="14" customFormat="1" ht="12">
      <c r="A369" s="14"/>
      <c r="B369" s="241"/>
      <c r="C369" s="242"/>
      <c r="D369" s="221" t="s">
        <v>157</v>
      </c>
      <c r="E369" s="243" t="s">
        <v>19</v>
      </c>
      <c r="F369" s="244" t="s">
        <v>226</v>
      </c>
      <c r="G369" s="242"/>
      <c r="H369" s="245">
        <v>165.175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157</v>
      </c>
      <c r="AU369" s="251" t="s">
        <v>82</v>
      </c>
      <c r="AV369" s="14" t="s">
        <v>155</v>
      </c>
      <c r="AW369" s="14" t="s">
        <v>33</v>
      </c>
      <c r="AX369" s="14" t="s">
        <v>80</v>
      </c>
      <c r="AY369" s="251" t="s">
        <v>148</v>
      </c>
    </row>
    <row r="370" spans="1:65" s="2" customFormat="1" ht="14.4" customHeight="1">
      <c r="A370" s="40"/>
      <c r="B370" s="41"/>
      <c r="C370" s="206" t="s">
        <v>672</v>
      </c>
      <c r="D370" s="206" t="s">
        <v>150</v>
      </c>
      <c r="E370" s="207" t="s">
        <v>673</v>
      </c>
      <c r="F370" s="208" t="s">
        <v>674</v>
      </c>
      <c r="G370" s="209" t="s">
        <v>153</v>
      </c>
      <c r="H370" s="210">
        <v>66.5</v>
      </c>
      <c r="I370" s="211"/>
      <c r="J370" s="212">
        <f>ROUND(I370*H370,2)</f>
        <v>0</v>
      </c>
      <c r="K370" s="208" t="s">
        <v>19</v>
      </c>
      <c r="L370" s="46"/>
      <c r="M370" s="213" t="s">
        <v>19</v>
      </c>
      <c r="N370" s="214" t="s">
        <v>43</v>
      </c>
      <c r="O370" s="86"/>
      <c r="P370" s="215">
        <f>O370*H370</f>
        <v>0</v>
      </c>
      <c r="Q370" s="215">
        <v>0.0273</v>
      </c>
      <c r="R370" s="215">
        <f>Q370*H370</f>
        <v>1.81545</v>
      </c>
      <c r="S370" s="215">
        <v>0</v>
      </c>
      <c r="T370" s="216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17" t="s">
        <v>155</v>
      </c>
      <c r="AT370" s="217" t="s">
        <v>150</v>
      </c>
      <c r="AU370" s="217" t="s">
        <v>82</v>
      </c>
      <c r="AY370" s="19" t="s">
        <v>148</v>
      </c>
      <c r="BE370" s="218">
        <f>IF(N370="základní",J370,0)</f>
        <v>0</v>
      </c>
      <c r="BF370" s="218">
        <f>IF(N370="snížená",J370,0)</f>
        <v>0</v>
      </c>
      <c r="BG370" s="218">
        <f>IF(N370="zákl. přenesená",J370,0)</f>
        <v>0</v>
      </c>
      <c r="BH370" s="218">
        <f>IF(N370="sníž. přenesená",J370,0)</f>
        <v>0</v>
      </c>
      <c r="BI370" s="218">
        <f>IF(N370="nulová",J370,0)</f>
        <v>0</v>
      </c>
      <c r="BJ370" s="19" t="s">
        <v>80</v>
      </c>
      <c r="BK370" s="218">
        <f>ROUND(I370*H370,2)</f>
        <v>0</v>
      </c>
      <c r="BL370" s="19" t="s">
        <v>155</v>
      </c>
      <c r="BM370" s="217" t="s">
        <v>675</v>
      </c>
    </row>
    <row r="371" spans="1:51" s="13" customFormat="1" ht="12">
      <c r="A371" s="13"/>
      <c r="B371" s="219"/>
      <c r="C371" s="220"/>
      <c r="D371" s="221" t="s">
        <v>157</v>
      </c>
      <c r="E371" s="222" t="s">
        <v>19</v>
      </c>
      <c r="F371" s="223" t="s">
        <v>676</v>
      </c>
      <c r="G371" s="220"/>
      <c r="H371" s="224">
        <v>66.5</v>
      </c>
      <c r="I371" s="225"/>
      <c r="J371" s="220"/>
      <c r="K371" s="220"/>
      <c r="L371" s="226"/>
      <c r="M371" s="227"/>
      <c r="N371" s="228"/>
      <c r="O371" s="228"/>
      <c r="P371" s="228"/>
      <c r="Q371" s="228"/>
      <c r="R371" s="228"/>
      <c r="S371" s="228"/>
      <c r="T371" s="22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0" t="s">
        <v>157</v>
      </c>
      <c r="AU371" s="230" t="s">
        <v>82</v>
      </c>
      <c r="AV371" s="13" t="s">
        <v>82</v>
      </c>
      <c r="AW371" s="13" t="s">
        <v>33</v>
      </c>
      <c r="AX371" s="13" t="s">
        <v>80</v>
      </c>
      <c r="AY371" s="230" t="s">
        <v>148</v>
      </c>
    </row>
    <row r="372" spans="1:65" s="2" customFormat="1" ht="49.05" customHeight="1">
      <c r="A372" s="40"/>
      <c r="B372" s="41"/>
      <c r="C372" s="206" t="s">
        <v>677</v>
      </c>
      <c r="D372" s="206" t="s">
        <v>150</v>
      </c>
      <c r="E372" s="207" t="s">
        <v>678</v>
      </c>
      <c r="F372" s="208" t="s">
        <v>679</v>
      </c>
      <c r="G372" s="209" t="s">
        <v>153</v>
      </c>
      <c r="H372" s="210">
        <v>83</v>
      </c>
      <c r="I372" s="211"/>
      <c r="J372" s="212">
        <f>ROUND(I372*H372,2)</f>
        <v>0</v>
      </c>
      <c r="K372" s="208" t="s">
        <v>19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0.0273</v>
      </c>
      <c r="R372" s="215">
        <f>Q372*H372</f>
        <v>2.2659000000000002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155</v>
      </c>
      <c r="AT372" s="217" t="s">
        <v>150</v>
      </c>
      <c r="AU372" s="217" t="s">
        <v>82</v>
      </c>
      <c r="AY372" s="19" t="s">
        <v>148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80</v>
      </c>
      <c r="BK372" s="218">
        <f>ROUND(I372*H372,2)</f>
        <v>0</v>
      </c>
      <c r="BL372" s="19" t="s">
        <v>155</v>
      </c>
      <c r="BM372" s="217" t="s">
        <v>680</v>
      </c>
    </row>
    <row r="373" spans="1:51" s="13" customFormat="1" ht="12">
      <c r="A373" s="13"/>
      <c r="B373" s="219"/>
      <c r="C373" s="220"/>
      <c r="D373" s="221" t="s">
        <v>157</v>
      </c>
      <c r="E373" s="222" t="s">
        <v>19</v>
      </c>
      <c r="F373" s="223" t="s">
        <v>681</v>
      </c>
      <c r="G373" s="220"/>
      <c r="H373" s="224">
        <v>83</v>
      </c>
      <c r="I373" s="225"/>
      <c r="J373" s="220"/>
      <c r="K373" s="220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157</v>
      </c>
      <c r="AU373" s="230" t="s">
        <v>82</v>
      </c>
      <c r="AV373" s="13" t="s">
        <v>82</v>
      </c>
      <c r="AW373" s="13" t="s">
        <v>33</v>
      </c>
      <c r="AX373" s="13" t="s">
        <v>80</v>
      </c>
      <c r="AY373" s="230" t="s">
        <v>148</v>
      </c>
    </row>
    <row r="374" spans="1:65" s="2" customFormat="1" ht="37.8" customHeight="1">
      <c r="A374" s="40"/>
      <c r="B374" s="41"/>
      <c r="C374" s="206" t="s">
        <v>682</v>
      </c>
      <c r="D374" s="273" t="s">
        <v>150</v>
      </c>
      <c r="E374" s="207" t="s">
        <v>683</v>
      </c>
      <c r="F374" s="208" t="s">
        <v>684</v>
      </c>
      <c r="G374" s="209" t="s">
        <v>685</v>
      </c>
      <c r="H374" s="210">
        <v>1</v>
      </c>
      <c r="I374" s="211"/>
      <c r="J374" s="212">
        <f>ROUND(I374*H374,2)</f>
        <v>0</v>
      </c>
      <c r="K374" s="208" t="s">
        <v>19</v>
      </c>
      <c r="L374" s="46"/>
      <c r="M374" s="213" t="s">
        <v>19</v>
      </c>
      <c r="N374" s="214" t="s">
        <v>43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155</v>
      </c>
      <c r="AT374" s="217" t="s">
        <v>150</v>
      </c>
      <c r="AU374" s="217" t="s">
        <v>82</v>
      </c>
      <c r="AY374" s="19" t="s">
        <v>148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80</v>
      </c>
      <c r="BK374" s="218">
        <f>ROUND(I374*H374,2)</f>
        <v>0</v>
      </c>
      <c r="BL374" s="19" t="s">
        <v>155</v>
      </c>
      <c r="BM374" s="217" t="s">
        <v>686</v>
      </c>
    </row>
    <row r="375" spans="1:65" s="2" customFormat="1" ht="37.8" customHeight="1">
      <c r="A375" s="40"/>
      <c r="B375" s="41"/>
      <c r="C375" s="206" t="s">
        <v>687</v>
      </c>
      <c r="D375" s="206" t="s">
        <v>150</v>
      </c>
      <c r="E375" s="207" t="s">
        <v>688</v>
      </c>
      <c r="F375" s="208" t="s">
        <v>689</v>
      </c>
      <c r="G375" s="209" t="s">
        <v>530</v>
      </c>
      <c r="H375" s="210">
        <v>2</v>
      </c>
      <c r="I375" s="211"/>
      <c r="J375" s="212">
        <f>ROUND(I375*H375,2)</f>
        <v>0</v>
      </c>
      <c r="K375" s="208" t="s">
        <v>19</v>
      </c>
      <c r="L375" s="46"/>
      <c r="M375" s="213" t="s">
        <v>19</v>
      </c>
      <c r="N375" s="214" t="s">
        <v>43</v>
      </c>
      <c r="O375" s="86"/>
      <c r="P375" s="215">
        <f>O375*H375</f>
        <v>0</v>
      </c>
      <c r="Q375" s="215">
        <v>0</v>
      </c>
      <c r="R375" s="215">
        <f>Q375*H375</f>
        <v>0</v>
      </c>
      <c r="S375" s="215">
        <v>0</v>
      </c>
      <c r="T375" s="216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17" t="s">
        <v>155</v>
      </c>
      <c r="AT375" s="217" t="s">
        <v>150</v>
      </c>
      <c r="AU375" s="217" t="s">
        <v>82</v>
      </c>
      <c r="AY375" s="19" t="s">
        <v>148</v>
      </c>
      <c r="BE375" s="218">
        <f>IF(N375="základní",J375,0)</f>
        <v>0</v>
      </c>
      <c r="BF375" s="218">
        <f>IF(N375="snížená",J375,0)</f>
        <v>0</v>
      </c>
      <c r="BG375" s="218">
        <f>IF(N375="zákl. přenesená",J375,0)</f>
        <v>0</v>
      </c>
      <c r="BH375" s="218">
        <f>IF(N375="sníž. přenesená",J375,0)</f>
        <v>0</v>
      </c>
      <c r="BI375" s="218">
        <f>IF(N375="nulová",J375,0)</f>
        <v>0</v>
      </c>
      <c r="BJ375" s="19" t="s">
        <v>80</v>
      </c>
      <c r="BK375" s="218">
        <f>ROUND(I375*H375,2)</f>
        <v>0</v>
      </c>
      <c r="BL375" s="19" t="s">
        <v>155</v>
      </c>
      <c r="BM375" s="217" t="s">
        <v>690</v>
      </c>
    </row>
    <row r="376" spans="1:51" s="13" customFormat="1" ht="12">
      <c r="A376" s="13"/>
      <c r="B376" s="219"/>
      <c r="C376" s="220"/>
      <c r="D376" s="221" t="s">
        <v>157</v>
      </c>
      <c r="E376" s="222" t="s">
        <v>19</v>
      </c>
      <c r="F376" s="223" t="s">
        <v>691</v>
      </c>
      <c r="G376" s="220"/>
      <c r="H376" s="224">
        <v>2</v>
      </c>
      <c r="I376" s="225"/>
      <c r="J376" s="220"/>
      <c r="K376" s="220"/>
      <c r="L376" s="226"/>
      <c r="M376" s="227"/>
      <c r="N376" s="228"/>
      <c r="O376" s="228"/>
      <c r="P376" s="228"/>
      <c r="Q376" s="228"/>
      <c r="R376" s="228"/>
      <c r="S376" s="228"/>
      <c r="T376" s="22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0" t="s">
        <v>157</v>
      </c>
      <c r="AU376" s="230" t="s">
        <v>82</v>
      </c>
      <c r="AV376" s="13" t="s">
        <v>82</v>
      </c>
      <c r="AW376" s="13" t="s">
        <v>33</v>
      </c>
      <c r="AX376" s="13" t="s">
        <v>80</v>
      </c>
      <c r="AY376" s="230" t="s">
        <v>148</v>
      </c>
    </row>
    <row r="377" spans="1:65" s="2" customFormat="1" ht="49.05" customHeight="1">
      <c r="A377" s="40"/>
      <c r="B377" s="41"/>
      <c r="C377" s="206" t="s">
        <v>692</v>
      </c>
      <c r="D377" s="206" t="s">
        <v>150</v>
      </c>
      <c r="E377" s="207" t="s">
        <v>693</v>
      </c>
      <c r="F377" s="208" t="s">
        <v>694</v>
      </c>
      <c r="G377" s="209" t="s">
        <v>153</v>
      </c>
      <c r="H377" s="210">
        <v>7</v>
      </c>
      <c r="I377" s="211"/>
      <c r="J377" s="212">
        <f>ROUND(I377*H377,2)</f>
        <v>0</v>
      </c>
      <c r="K377" s="208" t="s">
        <v>19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155</v>
      </c>
      <c r="AT377" s="217" t="s">
        <v>150</v>
      </c>
      <c r="AU377" s="217" t="s">
        <v>82</v>
      </c>
      <c r="AY377" s="19" t="s">
        <v>148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80</v>
      </c>
      <c r="BK377" s="218">
        <f>ROUND(I377*H377,2)</f>
        <v>0</v>
      </c>
      <c r="BL377" s="19" t="s">
        <v>155</v>
      </c>
      <c r="BM377" s="217" t="s">
        <v>695</v>
      </c>
    </row>
    <row r="378" spans="1:51" s="13" customFormat="1" ht="12">
      <c r="A378" s="13"/>
      <c r="B378" s="219"/>
      <c r="C378" s="220"/>
      <c r="D378" s="221" t="s">
        <v>157</v>
      </c>
      <c r="E378" s="222" t="s">
        <v>19</v>
      </c>
      <c r="F378" s="223" t="s">
        <v>696</v>
      </c>
      <c r="G378" s="220"/>
      <c r="H378" s="224">
        <v>7</v>
      </c>
      <c r="I378" s="225"/>
      <c r="J378" s="220"/>
      <c r="K378" s="220"/>
      <c r="L378" s="226"/>
      <c r="M378" s="227"/>
      <c r="N378" s="228"/>
      <c r="O378" s="228"/>
      <c r="P378" s="228"/>
      <c r="Q378" s="228"/>
      <c r="R378" s="228"/>
      <c r="S378" s="228"/>
      <c r="T378" s="22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0" t="s">
        <v>157</v>
      </c>
      <c r="AU378" s="230" t="s">
        <v>82</v>
      </c>
      <c r="AV378" s="13" t="s">
        <v>82</v>
      </c>
      <c r="AW378" s="13" t="s">
        <v>33</v>
      </c>
      <c r="AX378" s="13" t="s">
        <v>80</v>
      </c>
      <c r="AY378" s="230" t="s">
        <v>148</v>
      </c>
    </row>
    <row r="379" spans="1:65" s="2" customFormat="1" ht="24.15" customHeight="1">
      <c r="A379" s="40"/>
      <c r="B379" s="41"/>
      <c r="C379" s="206" t="s">
        <v>697</v>
      </c>
      <c r="D379" s="206" t="s">
        <v>150</v>
      </c>
      <c r="E379" s="207" t="s">
        <v>698</v>
      </c>
      <c r="F379" s="208" t="s">
        <v>699</v>
      </c>
      <c r="G379" s="209" t="s">
        <v>288</v>
      </c>
      <c r="H379" s="210">
        <v>8</v>
      </c>
      <c r="I379" s="211"/>
      <c r="J379" s="212">
        <f>ROUND(I379*H379,2)</f>
        <v>0</v>
      </c>
      <c r="K379" s="208" t="s">
        <v>19</v>
      </c>
      <c r="L379" s="46"/>
      <c r="M379" s="213" t="s">
        <v>19</v>
      </c>
      <c r="N379" s="214" t="s">
        <v>43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155</v>
      </c>
      <c r="AT379" s="217" t="s">
        <v>150</v>
      </c>
      <c r="AU379" s="217" t="s">
        <v>82</v>
      </c>
      <c r="AY379" s="19" t="s">
        <v>148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80</v>
      </c>
      <c r="BK379" s="218">
        <f>ROUND(I379*H379,2)</f>
        <v>0</v>
      </c>
      <c r="BL379" s="19" t="s">
        <v>155</v>
      </c>
      <c r="BM379" s="217" t="s">
        <v>700</v>
      </c>
    </row>
    <row r="380" spans="1:65" s="2" customFormat="1" ht="37.8" customHeight="1">
      <c r="A380" s="40"/>
      <c r="B380" s="41"/>
      <c r="C380" s="206" t="s">
        <v>701</v>
      </c>
      <c r="D380" s="206" t="s">
        <v>150</v>
      </c>
      <c r="E380" s="207" t="s">
        <v>702</v>
      </c>
      <c r="F380" s="208" t="s">
        <v>703</v>
      </c>
      <c r="G380" s="209" t="s">
        <v>288</v>
      </c>
      <c r="H380" s="210">
        <v>8</v>
      </c>
      <c r="I380" s="211"/>
      <c r="J380" s="212">
        <f>ROUND(I380*H380,2)</f>
        <v>0</v>
      </c>
      <c r="K380" s="208" t="s">
        <v>19</v>
      </c>
      <c r="L380" s="46"/>
      <c r="M380" s="213" t="s">
        <v>19</v>
      </c>
      <c r="N380" s="214" t="s">
        <v>43</v>
      </c>
      <c r="O380" s="86"/>
      <c r="P380" s="215">
        <f>O380*H380</f>
        <v>0</v>
      </c>
      <c r="Q380" s="215">
        <v>0</v>
      </c>
      <c r="R380" s="215">
        <f>Q380*H380</f>
        <v>0</v>
      </c>
      <c r="S380" s="215">
        <v>0</v>
      </c>
      <c r="T380" s="216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17" t="s">
        <v>155</v>
      </c>
      <c r="AT380" s="217" t="s">
        <v>150</v>
      </c>
      <c r="AU380" s="217" t="s">
        <v>82</v>
      </c>
      <c r="AY380" s="19" t="s">
        <v>148</v>
      </c>
      <c r="BE380" s="218">
        <f>IF(N380="základní",J380,0)</f>
        <v>0</v>
      </c>
      <c r="BF380" s="218">
        <f>IF(N380="snížená",J380,0)</f>
        <v>0</v>
      </c>
      <c r="BG380" s="218">
        <f>IF(N380="zákl. přenesená",J380,0)</f>
        <v>0</v>
      </c>
      <c r="BH380" s="218">
        <f>IF(N380="sníž. přenesená",J380,0)</f>
        <v>0</v>
      </c>
      <c r="BI380" s="218">
        <f>IF(N380="nulová",J380,0)</f>
        <v>0</v>
      </c>
      <c r="BJ380" s="19" t="s">
        <v>80</v>
      </c>
      <c r="BK380" s="218">
        <f>ROUND(I380*H380,2)</f>
        <v>0</v>
      </c>
      <c r="BL380" s="19" t="s">
        <v>155</v>
      </c>
      <c r="BM380" s="217" t="s">
        <v>704</v>
      </c>
    </row>
    <row r="381" spans="1:51" s="13" customFormat="1" ht="12">
      <c r="A381" s="13"/>
      <c r="B381" s="219"/>
      <c r="C381" s="220"/>
      <c r="D381" s="221" t="s">
        <v>157</v>
      </c>
      <c r="E381" s="222" t="s">
        <v>19</v>
      </c>
      <c r="F381" s="223" t="s">
        <v>705</v>
      </c>
      <c r="G381" s="220"/>
      <c r="H381" s="224">
        <v>8</v>
      </c>
      <c r="I381" s="225"/>
      <c r="J381" s="220"/>
      <c r="K381" s="220"/>
      <c r="L381" s="226"/>
      <c r="M381" s="227"/>
      <c r="N381" s="228"/>
      <c r="O381" s="228"/>
      <c r="P381" s="228"/>
      <c r="Q381" s="228"/>
      <c r="R381" s="228"/>
      <c r="S381" s="228"/>
      <c r="T381" s="22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0" t="s">
        <v>157</v>
      </c>
      <c r="AU381" s="230" t="s">
        <v>82</v>
      </c>
      <c r="AV381" s="13" t="s">
        <v>82</v>
      </c>
      <c r="AW381" s="13" t="s">
        <v>33</v>
      </c>
      <c r="AX381" s="13" t="s">
        <v>80</v>
      </c>
      <c r="AY381" s="230" t="s">
        <v>148</v>
      </c>
    </row>
    <row r="382" spans="1:65" s="2" customFormat="1" ht="37.8" customHeight="1">
      <c r="A382" s="40"/>
      <c r="B382" s="41"/>
      <c r="C382" s="206" t="s">
        <v>706</v>
      </c>
      <c r="D382" s="206" t="s">
        <v>150</v>
      </c>
      <c r="E382" s="207" t="s">
        <v>707</v>
      </c>
      <c r="F382" s="208" t="s">
        <v>708</v>
      </c>
      <c r="G382" s="209" t="s">
        <v>530</v>
      </c>
      <c r="H382" s="210">
        <v>1</v>
      </c>
      <c r="I382" s="211"/>
      <c r="J382" s="212">
        <f>ROUND(I382*H382,2)</f>
        <v>0</v>
      </c>
      <c r="K382" s="208" t="s">
        <v>19</v>
      </c>
      <c r="L382" s="46"/>
      <c r="M382" s="213" t="s">
        <v>19</v>
      </c>
      <c r="N382" s="214" t="s">
        <v>43</v>
      </c>
      <c r="O382" s="86"/>
      <c r="P382" s="215">
        <f>O382*H382</f>
        <v>0</v>
      </c>
      <c r="Q382" s="215">
        <v>0</v>
      </c>
      <c r="R382" s="215">
        <f>Q382*H382</f>
        <v>0</v>
      </c>
      <c r="S382" s="215">
        <v>0</v>
      </c>
      <c r="T382" s="216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17" t="s">
        <v>155</v>
      </c>
      <c r="AT382" s="217" t="s">
        <v>150</v>
      </c>
      <c r="AU382" s="217" t="s">
        <v>82</v>
      </c>
      <c r="AY382" s="19" t="s">
        <v>148</v>
      </c>
      <c r="BE382" s="218">
        <f>IF(N382="základní",J382,0)</f>
        <v>0</v>
      </c>
      <c r="BF382" s="218">
        <f>IF(N382="snížená",J382,0)</f>
        <v>0</v>
      </c>
      <c r="BG382" s="218">
        <f>IF(N382="zákl. přenesená",J382,0)</f>
        <v>0</v>
      </c>
      <c r="BH382" s="218">
        <f>IF(N382="sníž. přenesená",J382,0)</f>
        <v>0</v>
      </c>
      <c r="BI382" s="218">
        <f>IF(N382="nulová",J382,0)</f>
        <v>0</v>
      </c>
      <c r="BJ382" s="19" t="s">
        <v>80</v>
      </c>
      <c r="BK382" s="218">
        <f>ROUND(I382*H382,2)</f>
        <v>0</v>
      </c>
      <c r="BL382" s="19" t="s">
        <v>155</v>
      </c>
      <c r="BM382" s="217" t="s">
        <v>709</v>
      </c>
    </row>
    <row r="383" spans="1:51" s="13" customFormat="1" ht="12">
      <c r="A383" s="13"/>
      <c r="B383" s="219"/>
      <c r="C383" s="220"/>
      <c r="D383" s="221" t="s">
        <v>157</v>
      </c>
      <c r="E383" s="222" t="s">
        <v>19</v>
      </c>
      <c r="F383" s="223" t="s">
        <v>710</v>
      </c>
      <c r="G383" s="220"/>
      <c r="H383" s="224">
        <v>1</v>
      </c>
      <c r="I383" s="225"/>
      <c r="J383" s="220"/>
      <c r="K383" s="220"/>
      <c r="L383" s="226"/>
      <c r="M383" s="227"/>
      <c r="N383" s="228"/>
      <c r="O383" s="228"/>
      <c r="P383" s="228"/>
      <c r="Q383" s="228"/>
      <c r="R383" s="228"/>
      <c r="S383" s="228"/>
      <c r="T383" s="2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0" t="s">
        <v>157</v>
      </c>
      <c r="AU383" s="230" t="s">
        <v>82</v>
      </c>
      <c r="AV383" s="13" t="s">
        <v>82</v>
      </c>
      <c r="AW383" s="13" t="s">
        <v>33</v>
      </c>
      <c r="AX383" s="13" t="s">
        <v>80</v>
      </c>
      <c r="AY383" s="230" t="s">
        <v>148</v>
      </c>
    </row>
    <row r="384" spans="1:65" s="2" customFormat="1" ht="14.4" customHeight="1">
      <c r="A384" s="40"/>
      <c r="B384" s="41"/>
      <c r="C384" s="206" t="s">
        <v>711</v>
      </c>
      <c r="D384" s="206" t="s">
        <v>150</v>
      </c>
      <c r="E384" s="207" t="s">
        <v>712</v>
      </c>
      <c r="F384" s="208" t="s">
        <v>713</v>
      </c>
      <c r="G384" s="209" t="s">
        <v>530</v>
      </c>
      <c r="H384" s="210">
        <v>1</v>
      </c>
      <c r="I384" s="211"/>
      <c r="J384" s="212">
        <f>ROUND(I384*H384,2)</f>
        <v>0</v>
      </c>
      <c r="K384" s="208" t="s">
        <v>19</v>
      </c>
      <c r="L384" s="46"/>
      <c r="M384" s="213" t="s">
        <v>19</v>
      </c>
      <c r="N384" s="214" t="s">
        <v>43</v>
      </c>
      <c r="O384" s="86"/>
      <c r="P384" s="215">
        <f>O384*H384</f>
        <v>0</v>
      </c>
      <c r="Q384" s="215">
        <v>0</v>
      </c>
      <c r="R384" s="215">
        <f>Q384*H384</f>
        <v>0</v>
      </c>
      <c r="S384" s="215">
        <v>0</v>
      </c>
      <c r="T384" s="216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17" t="s">
        <v>155</v>
      </c>
      <c r="AT384" s="217" t="s">
        <v>150</v>
      </c>
      <c r="AU384" s="217" t="s">
        <v>82</v>
      </c>
      <c r="AY384" s="19" t="s">
        <v>148</v>
      </c>
      <c r="BE384" s="218">
        <f>IF(N384="základní",J384,0)</f>
        <v>0</v>
      </c>
      <c r="BF384" s="218">
        <f>IF(N384="snížená",J384,0)</f>
        <v>0</v>
      </c>
      <c r="BG384" s="218">
        <f>IF(N384="zákl. přenesená",J384,0)</f>
        <v>0</v>
      </c>
      <c r="BH384" s="218">
        <f>IF(N384="sníž. přenesená",J384,0)</f>
        <v>0</v>
      </c>
      <c r="BI384" s="218">
        <f>IF(N384="nulová",J384,0)</f>
        <v>0</v>
      </c>
      <c r="BJ384" s="19" t="s">
        <v>80</v>
      </c>
      <c r="BK384" s="218">
        <f>ROUND(I384*H384,2)</f>
        <v>0</v>
      </c>
      <c r="BL384" s="19" t="s">
        <v>155</v>
      </c>
      <c r="BM384" s="217" t="s">
        <v>714</v>
      </c>
    </row>
    <row r="385" spans="1:51" s="13" customFormat="1" ht="12">
      <c r="A385" s="13"/>
      <c r="B385" s="219"/>
      <c r="C385" s="220"/>
      <c r="D385" s="221" t="s">
        <v>157</v>
      </c>
      <c r="E385" s="222" t="s">
        <v>19</v>
      </c>
      <c r="F385" s="223" t="s">
        <v>715</v>
      </c>
      <c r="G385" s="220"/>
      <c r="H385" s="224">
        <v>1</v>
      </c>
      <c r="I385" s="225"/>
      <c r="J385" s="220"/>
      <c r="K385" s="220"/>
      <c r="L385" s="226"/>
      <c r="M385" s="227"/>
      <c r="N385" s="228"/>
      <c r="O385" s="228"/>
      <c r="P385" s="228"/>
      <c r="Q385" s="228"/>
      <c r="R385" s="228"/>
      <c r="S385" s="228"/>
      <c r="T385" s="22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0" t="s">
        <v>157</v>
      </c>
      <c r="AU385" s="230" t="s">
        <v>82</v>
      </c>
      <c r="AV385" s="13" t="s">
        <v>82</v>
      </c>
      <c r="AW385" s="13" t="s">
        <v>33</v>
      </c>
      <c r="AX385" s="13" t="s">
        <v>80</v>
      </c>
      <c r="AY385" s="230" t="s">
        <v>148</v>
      </c>
    </row>
    <row r="386" spans="1:65" s="2" customFormat="1" ht="49.05" customHeight="1">
      <c r="A386" s="40"/>
      <c r="B386" s="41"/>
      <c r="C386" s="206" t="s">
        <v>716</v>
      </c>
      <c r="D386" s="206" t="s">
        <v>150</v>
      </c>
      <c r="E386" s="207" t="s">
        <v>717</v>
      </c>
      <c r="F386" s="208" t="s">
        <v>718</v>
      </c>
      <c r="G386" s="209" t="s">
        <v>530</v>
      </c>
      <c r="H386" s="210">
        <v>1</v>
      </c>
      <c r="I386" s="211"/>
      <c r="J386" s="212">
        <f>ROUND(I386*H386,2)</f>
        <v>0</v>
      </c>
      <c r="K386" s="208" t="s">
        <v>19</v>
      </c>
      <c r="L386" s="46"/>
      <c r="M386" s="213" t="s">
        <v>19</v>
      </c>
      <c r="N386" s="214" t="s">
        <v>43</v>
      </c>
      <c r="O386" s="86"/>
      <c r="P386" s="215">
        <f>O386*H386</f>
        <v>0</v>
      </c>
      <c r="Q386" s="215">
        <v>0</v>
      </c>
      <c r="R386" s="215">
        <f>Q386*H386</f>
        <v>0</v>
      </c>
      <c r="S386" s="215">
        <v>0</v>
      </c>
      <c r="T386" s="216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17" t="s">
        <v>155</v>
      </c>
      <c r="AT386" s="217" t="s">
        <v>150</v>
      </c>
      <c r="AU386" s="217" t="s">
        <v>82</v>
      </c>
      <c r="AY386" s="19" t="s">
        <v>148</v>
      </c>
      <c r="BE386" s="218">
        <f>IF(N386="základní",J386,0)</f>
        <v>0</v>
      </c>
      <c r="BF386" s="218">
        <f>IF(N386="snížená",J386,0)</f>
        <v>0</v>
      </c>
      <c r="BG386" s="218">
        <f>IF(N386="zákl. přenesená",J386,0)</f>
        <v>0</v>
      </c>
      <c r="BH386" s="218">
        <f>IF(N386="sníž. přenesená",J386,0)</f>
        <v>0</v>
      </c>
      <c r="BI386" s="218">
        <f>IF(N386="nulová",J386,0)</f>
        <v>0</v>
      </c>
      <c r="BJ386" s="19" t="s">
        <v>80</v>
      </c>
      <c r="BK386" s="218">
        <f>ROUND(I386*H386,2)</f>
        <v>0</v>
      </c>
      <c r="BL386" s="19" t="s">
        <v>155</v>
      </c>
      <c r="BM386" s="217" t="s">
        <v>719</v>
      </c>
    </row>
    <row r="387" spans="1:51" s="13" customFormat="1" ht="12">
      <c r="A387" s="13"/>
      <c r="B387" s="219"/>
      <c r="C387" s="220"/>
      <c r="D387" s="221" t="s">
        <v>157</v>
      </c>
      <c r="E387" s="222" t="s">
        <v>19</v>
      </c>
      <c r="F387" s="223" t="s">
        <v>720</v>
      </c>
      <c r="G387" s="220"/>
      <c r="H387" s="224">
        <v>1</v>
      </c>
      <c r="I387" s="225"/>
      <c r="J387" s="220"/>
      <c r="K387" s="220"/>
      <c r="L387" s="226"/>
      <c r="M387" s="227"/>
      <c r="N387" s="228"/>
      <c r="O387" s="228"/>
      <c r="P387" s="228"/>
      <c r="Q387" s="228"/>
      <c r="R387" s="228"/>
      <c r="S387" s="228"/>
      <c r="T387" s="2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0" t="s">
        <v>157</v>
      </c>
      <c r="AU387" s="230" t="s">
        <v>82</v>
      </c>
      <c r="AV387" s="13" t="s">
        <v>82</v>
      </c>
      <c r="AW387" s="13" t="s">
        <v>33</v>
      </c>
      <c r="AX387" s="13" t="s">
        <v>80</v>
      </c>
      <c r="AY387" s="230" t="s">
        <v>148</v>
      </c>
    </row>
    <row r="388" spans="1:65" s="2" customFormat="1" ht="37.8" customHeight="1">
      <c r="A388" s="40"/>
      <c r="B388" s="41"/>
      <c r="C388" s="206" t="s">
        <v>721</v>
      </c>
      <c r="D388" s="206" t="s">
        <v>150</v>
      </c>
      <c r="E388" s="207" t="s">
        <v>722</v>
      </c>
      <c r="F388" s="208" t="s">
        <v>723</v>
      </c>
      <c r="G388" s="209" t="s">
        <v>288</v>
      </c>
      <c r="H388" s="210">
        <v>50</v>
      </c>
      <c r="I388" s="211"/>
      <c r="J388" s="212">
        <f>ROUND(I388*H388,2)</f>
        <v>0</v>
      </c>
      <c r="K388" s="208" t="s">
        <v>19</v>
      </c>
      <c r="L388" s="46"/>
      <c r="M388" s="213" t="s">
        <v>19</v>
      </c>
      <c r="N388" s="214" t="s">
        <v>43</v>
      </c>
      <c r="O388" s="86"/>
      <c r="P388" s="215">
        <f>O388*H388</f>
        <v>0</v>
      </c>
      <c r="Q388" s="215">
        <v>0</v>
      </c>
      <c r="R388" s="215">
        <f>Q388*H388</f>
        <v>0</v>
      </c>
      <c r="S388" s="215">
        <v>0</v>
      </c>
      <c r="T388" s="216">
        <f>S388*H388</f>
        <v>0</v>
      </c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R388" s="217" t="s">
        <v>155</v>
      </c>
      <c r="AT388" s="217" t="s">
        <v>150</v>
      </c>
      <c r="AU388" s="217" t="s">
        <v>82</v>
      </c>
      <c r="AY388" s="19" t="s">
        <v>148</v>
      </c>
      <c r="BE388" s="218">
        <f>IF(N388="základní",J388,0)</f>
        <v>0</v>
      </c>
      <c r="BF388" s="218">
        <f>IF(N388="snížená",J388,0)</f>
        <v>0</v>
      </c>
      <c r="BG388" s="218">
        <f>IF(N388="zákl. přenesená",J388,0)</f>
        <v>0</v>
      </c>
      <c r="BH388" s="218">
        <f>IF(N388="sníž. přenesená",J388,0)</f>
        <v>0</v>
      </c>
      <c r="BI388" s="218">
        <f>IF(N388="nulová",J388,0)</f>
        <v>0</v>
      </c>
      <c r="BJ388" s="19" t="s">
        <v>80</v>
      </c>
      <c r="BK388" s="218">
        <f>ROUND(I388*H388,2)</f>
        <v>0</v>
      </c>
      <c r="BL388" s="19" t="s">
        <v>155</v>
      </c>
      <c r="BM388" s="217" t="s">
        <v>724</v>
      </c>
    </row>
    <row r="389" spans="1:51" s="13" customFormat="1" ht="12">
      <c r="A389" s="13"/>
      <c r="B389" s="219"/>
      <c r="C389" s="220"/>
      <c r="D389" s="221" t="s">
        <v>157</v>
      </c>
      <c r="E389" s="222" t="s">
        <v>19</v>
      </c>
      <c r="F389" s="223" t="s">
        <v>725</v>
      </c>
      <c r="G389" s="220"/>
      <c r="H389" s="224">
        <v>50</v>
      </c>
      <c r="I389" s="225"/>
      <c r="J389" s="220"/>
      <c r="K389" s="220"/>
      <c r="L389" s="226"/>
      <c r="M389" s="227"/>
      <c r="N389" s="228"/>
      <c r="O389" s="228"/>
      <c r="P389" s="228"/>
      <c r="Q389" s="228"/>
      <c r="R389" s="228"/>
      <c r="S389" s="228"/>
      <c r="T389" s="22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0" t="s">
        <v>157</v>
      </c>
      <c r="AU389" s="230" t="s">
        <v>82</v>
      </c>
      <c r="AV389" s="13" t="s">
        <v>82</v>
      </c>
      <c r="AW389" s="13" t="s">
        <v>33</v>
      </c>
      <c r="AX389" s="13" t="s">
        <v>80</v>
      </c>
      <c r="AY389" s="230" t="s">
        <v>148</v>
      </c>
    </row>
    <row r="390" spans="1:65" s="2" customFormat="1" ht="49.05" customHeight="1">
      <c r="A390" s="40"/>
      <c r="B390" s="41"/>
      <c r="C390" s="206" t="s">
        <v>726</v>
      </c>
      <c r="D390" s="206" t="s">
        <v>150</v>
      </c>
      <c r="E390" s="207" t="s">
        <v>727</v>
      </c>
      <c r="F390" s="208" t="s">
        <v>728</v>
      </c>
      <c r="G390" s="209" t="s">
        <v>288</v>
      </c>
      <c r="H390" s="210">
        <v>25</v>
      </c>
      <c r="I390" s="211"/>
      <c r="J390" s="212">
        <f>ROUND(I390*H390,2)</f>
        <v>0</v>
      </c>
      <c r="K390" s="208" t="s">
        <v>19</v>
      </c>
      <c r="L390" s="46"/>
      <c r="M390" s="213" t="s">
        <v>19</v>
      </c>
      <c r="N390" s="214" t="s">
        <v>43</v>
      </c>
      <c r="O390" s="86"/>
      <c r="P390" s="215">
        <f>O390*H390</f>
        <v>0</v>
      </c>
      <c r="Q390" s="215">
        <v>0</v>
      </c>
      <c r="R390" s="215">
        <f>Q390*H390</f>
        <v>0</v>
      </c>
      <c r="S390" s="215">
        <v>0</v>
      </c>
      <c r="T390" s="216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17" t="s">
        <v>155</v>
      </c>
      <c r="AT390" s="217" t="s">
        <v>150</v>
      </c>
      <c r="AU390" s="217" t="s">
        <v>82</v>
      </c>
      <c r="AY390" s="19" t="s">
        <v>148</v>
      </c>
      <c r="BE390" s="218">
        <f>IF(N390="základní",J390,0)</f>
        <v>0</v>
      </c>
      <c r="BF390" s="218">
        <f>IF(N390="snížená",J390,0)</f>
        <v>0</v>
      </c>
      <c r="BG390" s="218">
        <f>IF(N390="zákl. přenesená",J390,0)</f>
        <v>0</v>
      </c>
      <c r="BH390" s="218">
        <f>IF(N390="sníž. přenesená",J390,0)</f>
        <v>0</v>
      </c>
      <c r="BI390" s="218">
        <f>IF(N390="nulová",J390,0)</f>
        <v>0</v>
      </c>
      <c r="BJ390" s="19" t="s">
        <v>80</v>
      </c>
      <c r="BK390" s="218">
        <f>ROUND(I390*H390,2)</f>
        <v>0</v>
      </c>
      <c r="BL390" s="19" t="s">
        <v>155</v>
      </c>
      <c r="BM390" s="217" t="s">
        <v>729</v>
      </c>
    </row>
    <row r="391" spans="1:51" s="13" customFormat="1" ht="12">
      <c r="A391" s="13"/>
      <c r="B391" s="219"/>
      <c r="C391" s="220"/>
      <c r="D391" s="221" t="s">
        <v>157</v>
      </c>
      <c r="E391" s="222" t="s">
        <v>19</v>
      </c>
      <c r="F391" s="223" t="s">
        <v>730</v>
      </c>
      <c r="G391" s="220"/>
      <c r="H391" s="224">
        <v>25</v>
      </c>
      <c r="I391" s="225"/>
      <c r="J391" s="220"/>
      <c r="K391" s="220"/>
      <c r="L391" s="226"/>
      <c r="M391" s="227"/>
      <c r="N391" s="228"/>
      <c r="O391" s="228"/>
      <c r="P391" s="228"/>
      <c r="Q391" s="228"/>
      <c r="R391" s="228"/>
      <c r="S391" s="228"/>
      <c r="T391" s="22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0" t="s">
        <v>157</v>
      </c>
      <c r="AU391" s="230" t="s">
        <v>82</v>
      </c>
      <c r="AV391" s="13" t="s">
        <v>82</v>
      </c>
      <c r="AW391" s="13" t="s">
        <v>33</v>
      </c>
      <c r="AX391" s="13" t="s">
        <v>80</v>
      </c>
      <c r="AY391" s="230" t="s">
        <v>148</v>
      </c>
    </row>
    <row r="392" spans="1:65" s="2" customFormat="1" ht="24.15" customHeight="1">
      <c r="A392" s="40"/>
      <c r="B392" s="41"/>
      <c r="C392" s="206" t="s">
        <v>731</v>
      </c>
      <c r="D392" s="206" t="s">
        <v>150</v>
      </c>
      <c r="E392" s="207" t="s">
        <v>732</v>
      </c>
      <c r="F392" s="208" t="s">
        <v>733</v>
      </c>
      <c r="G392" s="209" t="s">
        <v>530</v>
      </c>
      <c r="H392" s="210">
        <v>3</v>
      </c>
      <c r="I392" s="211"/>
      <c r="J392" s="212">
        <f>ROUND(I392*H392,2)</f>
        <v>0</v>
      </c>
      <c r="K392" s="208" t="s">
        <v>19</v>
      </c>
      <c r="L392" s="46"/>
      <c r="M392" s="213" t="s">
        <v>19</v>
      </c>
      <c r="N392" s="214" t="s">
        <v>43</v>
      </c>
      <c r="O392" s="86"/>
      <c r="P392" s="215">
        <f>O392*H392</f>
        <v>0</v>
      </c>
      <c r="Q392" s="215">
        <v>0</v>
      </c>
      <c r="R392" s="215">
        <f>Q392*H392</f>
        <v>0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155</v>
      </c>
      <c r="AT392" s="217" t="s">
        <v>150</v>
      </c>
      <c r="AU392" s="217" t="s">
        <v>82</v>
      </c>
      <c r="AY392" s="19" t="s">
        <v>148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80</v>
      </c>
      <c r="BK392" s="218">
        <f>ROUND(I392*H392,2)</f>
        <v>0</v>
      </c>
      <c r="BL392" s="19" t="s">
        <v>155</v>
      </c>
      <c r="BM392" s="217" t="s">
        <v>734</v>
      </c>
    </row>
    <row r="393" spans="1:51" s="13" customFormat="1" ht="12">
      <c r="A393" s="13"/>
      <c r="B393" s="219"/>
      <c r="C393" s="220"/>
      <c r="D393" s="221" t="s">
        <v>157</v>
      </c>
      <c r="E393" s="222" t="s">
        <v>19</v>
      </c>
      <c r="F393" s="223" t="s">
        <v>735</v>
      </c>
      <c r="G393" s="220"/>
      <c r="H393" s="224">
        <v>3</v>
      </c>
      <c r="I393" s="225"/>
      <c r="J393" s="220"/>
      <c r="K393" s="220"/>
      <c r="L393" s="226"/>
      <c r="M393" s="227"/>
      <c r="N393" s="228"/>
      <c r="O393" s="228"/>
      <c r="P393" s="228"/>
      <c r="Q393" s="228"/>
      <c r="R393" s="228"/>
      <c r="S393" s="228"/>
      <c r="T393" s="22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0" t="s">
        <v>157</v>
      </c>
      <c r="AU393" s="230" t="s">
        <v>82</v>
      </c>
      <c r="AV393" s="13" t="s">
        <v>82</v>
      </c>
      <c r="AW393" s="13" t="s">
        <v>33</v>
      </c>
      <c r="AX393" s="13" t="s">
        <v>80</v>
      </c>
      <c r="AY393" s="230" t="s">
        <v>148</v>
      </c>
    </row>
    <row r="394" spans="1:65" s="2" customFormat="1" ht="49.05" customHeight="1">
      <c r="A394" s="40"/>
      <c r="B394" s="41"/>
      <c r="C394" s="206" t="s">
        <v>736</v>
      </c>
      <c r="D394" s="206" t="s">
        <v>150</v>
      </c>
      <c r="E394" s="207" t="s">
        <v>737</v>
      </c>
      <c r="F394" s="208" t="s">
        <v>738</v>
      </c>
      <c r="G394" s="209" t="s">
        <v>530</v>
      </c>
      <c r="H394" s="210">
        <v>8</v>
      </c>
      <c r="I394" s="211"/>
      <c r="J394" s="212">
        <f>ROUND(I394*H394,2)</f>
        <v>0</v>
      </c>
      <c r="K394" s="208" t="s">
        <v>19</v>
      </c>
      <c r="L394" s="46"/>
      <c r="M394" s="213" t="s">
        <v>19</v>
      </c>
      <c r="N394" s="214" t="s">
        <v>43</v>
      </c>
      <c r="O394" s="86"/>
      <c r="P394" s="215">
        <f>O394*H394</f>
        <v>0</v>
      </c>
      <c r="Q394" s="215">
        <v>0</v>
      </c>
      <c r="R394" s="215">
        <f>Q394*H394</f>
        <v>0</v>
      </c>
      <c r="S394" s="215">
        <v>0.026</v>
      </c>
      <c r="T394" s="216">
        <f>S394*H394</f>
        <v>0.208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7" t="s">
        <v>155</v>
      </c>
      <c r="AT394" s="217" t="s">
        <v>150</v>
      </c>
      <c r="AU394" s="217" t="s">
        <v>82</v>
      </c>
      <c r="AY394" s="19" t="s">
        <v>148</v>
      </c>
      <c r="BE394" s="218">
        <f>IF(N394="základní",J394,0)</f>
        <v>0</v>
      </c>
      <c r="BF394" s="218">
        <f>IF(N394="snížená",J394,0)</f>
        <v>0</v>
      </c>
      <c r="BG394" s="218">
        <f>IF(N394="zákl. přenesená",J394,0)</f>
        <v>0</v>
      </c>
      <c r="BH394" s="218">
        <f>IF(N394="sníž. přenesená",J394,0)</f>
        <v>0</v>
      </c>
      <c r="BI394" s="218">
        <f>IF(N394="nulová",J394,0)</f>
        <v>0</v>
      </c>
      <c r="BJ394" s="19" t="s">
        <v>80</v>
      </c>
      <c r="BK394" s="218">
        <f>ROUND(I394*H394,2)</f>
        <v>0</v>
      </c>
      <c r="BL394" s="19" t="s">
        <v>155</v>
      </c>
      <c r="BM394" s="217" t="s">
        <v>739</v>
      </c>
    </row>
    <row r="395" spans="1:51" s="13" customFormat="1" ht="12">
      <c r="A395" s="13"/>
      <c r="B395" s="219"/>
      <c r="C395" s="220"/>
      <c r="D395" s="221" t="s">
        <v>157</v>
      </c>
      <c r="E395" s="222" t="s">
        <v>19</v>
      </c>
      <c r="F395" s="223" t="s">
        <v>740</v>
      </c>
      <c r="G395" s="220"/>
      <c r="H395" s="224">
        <v>8</v>
      </c>
      <c r="I395" s="225"/>
      <c r="J395" s="220"/>
      <c r="K395" s="220"/>
      <c r="L395" s="226"/>
      <c r="M395" s="227"/>
      <c r="N395" s="228"/>
      <c r="O395" s="228"/>
      <c r="P395" s="228"/>
      <c r="Q395" s="228"/>
      <c r="R395" s="228"/>
      <c r="S395" s="228"/>
      <c r="T395" s="22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0" t="s">
        <v>157</v>
      </c>
      <c r="AU395" s="230" t="s">
        <v>82</v>
      </c>
      <c r="AV395" s="13" t="s">
        <v>82</v>
      </c>
      <c r="AW395" s="13" t="s">
        <v>33</v>
      </c>
      <c r="AX395" s="13" t="s">
        <v>80</v>
      </c>
      <c r="AY395" s="230" t="s">
        <v>148</v>
      </c>
    </row>
    <row r="396" spans="1:65" s="2" customFormat="1" ht="49.05" customHeight="1">
      <c r="A396" s="40"/>
      <c r="B396" s="41"/>
      <c r="C396" s="206" t="s">
        <v>741</v>
      </c>
      <c r="D396" s="206" t="s">
        <v>150</v>
      </c>
      <c r="E396" s="207" t="s">
        <v>742</v>
      </c>
      <c r="F396" s="208" t="s">
        <v>743</v>
      </c>
      <c r="G396" s="209" t="s">
        <v>153</v>
      </c>
      <c r="H396" s="210">
        <v>26</v>
      </c>
      <c r="I396" s="211"/>
      <c r="J396" s="212">
        <f>ROUND(I396*H396,2)</f>
        <v>0</v>
      </c>
      <c r="K396" s="208" t="s">
        <v>19</v>
      </c>
      <c r="L396" s="46"/>
      <c r="M396" s="213" t="s">
        <v>19</v>
      </c>
      <c r="N396" s="214" t="s">
        <v>43</v>
      </c>
      <c r="O396" s="86"/>
      <c r="P396" s="215">
        <f>O396*H396</f>
        <v>0</v>
      </c>
      <c r="Q396" s="215">
        <v>0</v>
      </c>
      <c r="R396" s="215">
        <f>Q396*H396</f>
        <v>0</v>
      </c>
      <c r="S396" s="215">
        <v>0</v>
      </c>
      <c r="T396" s="216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17" t="s">
        <v>155</v>
      </c>
      <c r="AT396" s="217" t="s">
        <v>150</v>
      </c>
      <c r="AU396" s="217" t="s">
        <v>82</v>
      </c>
      <c r="AY396" s="19" t="s">
        <v>148</v>
      </c>
      <c r="BE396" s="218">
        <f>IF(N396="základní",J396,0)</f>
        <v>0</v>
      </c>
      <c r="BF396" s="218">
        <f>IF(N396="snížená",J396,0)</f>
        <v>0</v>
      </c>
      <c r="BG396" s="218">
        <f>IF(N396="zákl. přenesená",J396,0)</f>
        <v>0</v>
      </c>
      <c r="BH396" s="218">
        <f>IF(N396="sníž. přenesená",J396,0)</f>
        <v>0</v>
      </c>
      <c r="BI396" s="218">
        <f>IF(N396="nulová",J396,0)</f>
        <v>0</v>
      </c>
      <c r="BJ396" s="19" t="s">
        <v>80</v>
      </c>
      <c r="BK396" s="218">
        <f>ROUND(I396*H396,2)</f>
        <v>0</v>
      </c>
      <c r="BL396" s="19" t="s">
        <v>155</v>
      </c>
      <c r="BM396" s="217" t="s">
        <v>744</v>
      </c>
    </row>
    <row r="397" spans="1:51" s="13" customFormat="1" ht="12">
      <c r="A397" s="13"/>
      <c r="B397" s="219"/>
      <c r="C397" s="220"/>
      <c r="D397" s="221" t="s">
        <v>157</v>
      </c>
      <c r="E397" s="222" t="s">
        <v>19</v>
      </c>
      <c r="F397" s="223" t="s">
        <v>745</v>
      </c>
      <c r="G397" s="220"/>
      <c r="H397" s="224">
        <v>26</v>
      </c>
      <c r="I397" s="225"/>
      <c r="J397" s="220"/>
      <c r="K397" s="220"/>
      <c r="L397" s="226"/>
      <c r="M397" s="227"/>
      <c r="N397" s="228"/>
      <c r="O397" s="228"/>
      <c r="P397" s="228"/>
      <c r="Q397" s="228"/>
      <c r="R397" s="228"/>
      <c r="S397" s="228"/>
      <c r="T397" s="22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0" t="s">
        <v>157</v>
      </c>
      <c r="AU397" s="230" t="s">
        <v>82</v>
      </c>
      <c r="AV397" s="13" t="s">
        <v>82</v>
      </c>
      <c r="AW397" s="13" t="s">
        <v>33</v>
      </c>
      <c r="AX397" s="13" t="s">
        <v>80</v>
      </c>
      <c r="AY397" s="230" t="s">
        <v>148</v>
      </c>
    </row>
    <row r="398" spans="1:65" s="2" customFormat="1" ht="49.05" customHeight="1">
      <c r="A398" s="40"/>
      <c r="B398" s="41"/>
      <c r="C398" s="206" t="s">
        <v>746</v>
      </c>
      <c r="D398" s="273" t="s">
        <v>150</v>
      </c>
      <c r="E398" s="207" t="s">
        <v>747</v>
      </c>
      <c r="F398" s="208" t="s">
        <v>748</v>
      </c>
      <c r="G398" s="209" t="s">
        <v>530</v>
      </c>
      <c r="H398" s="210">
        <v>1</v>
      </c>
      <c r="I398" s="211"/>
      <c r="J398" s="212">
        <f>ROUND(I398*H398,2)</f>
        <v>0</v>
      </c>
      <c r="K398" s="208" t="s">
        <v>19</v>
      </c>
      <c r="L398" s="46"/>
      <c r="M398" s="213" t="s">
        <v>19</v>
      </c>
      <c r="N398" s="214" t="s">
        <v>43</v>
      </c>
      <c r="O398" s="86"/>
      <c r="P398" s="215">
        <f>O398*H398</f>
        <v>0</v>
      </c>
      <c r="Q398" s="215">
        <v>0</v>
      </c>
      <c r="R398" s="215">
        <f>Q398*H398</f>
        <v>0</v>
      </c>
      <c r="S398" s="215">
        <v>0</v>
      </c>
      <c r="T398" s="216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17" t="s">
        <v>155</v>
      </c>
      <c r="AT398" s="217" t="s">
        <v>150</v>
      </c>
      <c r="AU398" s="217" t="s">
        <v>82</v>
      </c>
      <c r="AY398" s="19" t="s">
        <v>148</v>
      </c>
      <c r="BE398" s="218">
        <f>IF(N398="základní",J398,0)</f>
        <v>0</v>
      </c>
      <c r="BF398" s="218">
        <f>IF(N398="snížená",J398,0)</f>
        <v>0</v>
      </c>
      <c r="BG398" s="218">
        <f>IF(N398="zákl. přenesená",J398,0)</f>
        <v>0</v>
      </c>
      <c r="BH398" s="218">
        <f>IF(N398="sníž. přenesená",J398,0)</f>
        <v>0</v>
      </c>
      <c r="BI398" s="218">
        <f>IF(N398="nulová",J398,0)</f>
        <v>0</v>
      </c>
      <c r="BJ398" s="19" t="s">
        <v>80</v>
      </c>
      <c r="BK398" s="218">
        <f>ROUND(I398*H398,2)</f>
        <v>0</v>
      </c>
      <c r="BL398" s="19" t="s">
        <v>155</v>
      </c>
      <c r="BM398" s="217" t="s">
        <v>749</v>
      </c>
    </row>
    <row r="399" spans="1:51" s="15" customFormat="1" ht="12">
      <c r="A399" s="15"/>
      <c r="B399" s="252"/>
      <c r="C399" s="253"/>
      <c r="D399" s="221" t="s">
        <v>157</v>
      </c>
      <c r="E399" s="254" t="s">
        <v>19</v>
      </c>
      <c r="F399" s="255" t="s">
        <v>750</v>
      </c>
      <c r="G399" s="253"/>
      <c r="H399" s="254" t="s">
        <v>19</v>
      </c>
      <c r="I399" s="256"/>
      <c r="J399" s="253"/>
      <c r="K399" s="253"/>
      <c r="L399" s="257"/>
      <c r="M399" s="258"/>
      <c r="N399" s="259"/>
      <c r="O399" s="259"/>
      <c r="P399" s="259"/>
      <c r="Q399" s="259"/>
      <c r="R399" s="259"/>
      <c r="S399" s="259"/>
      <c r="T399" s="260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1" t="s">
        <v>157</v>
      </c>
      <c r="AU399" s="261" t="s">
        <v>82</v>
      </c>
      <c r="AV399" s="15" t="s">
        <v>80</v>
      </c>
      <c r="AW399" s="15" t="s">
        <v>33</v>
      </c>
      <c r="AX399" s="15" t="s">
        <v>72</v>
      </c>
      <c r="AY399" s="261" t="s">
        <v>148</v>
      </c>
    </row>
    <row r="400" spans="1:51" s="15" customFormat="1" ht="12">
      <c r="A400" s="15"/>
      <c r="B400" s="252"/>
      <c r="C400" s="253"/>
      <c r="D400" s="221" t="s">
        <v>157</v>
      </c>
      <c r="E400" s="254" t="s">
        <v>19</v>
      </c>
      <c r="F400" s="255" t="s">
        <v>751</v>
      </c>
      <c r="G400" s="253"/>
      <c r="H400" s="254" t="s">
        <v>19</v>
      </c>
      <c r="I400" s="256"/>
      <c r="J400" s="253"/>
      <c r="K400" s="253"/>
      <c r="L400" s="257"/>
      <c r="M400" s="258"/>
      <c r="N400" s="259"/>
      <c r="O400" s="259"/>
      <c r="P400" s="259"/>
      <c r="Q400" s="259"/>
      <c r="R400" s="259"/>
      <c r="S400" s="259"/>
      <c r="T400" s="260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1" t="s">
        <v>157</v>
      </c>
      <c r="AU400" s="261" t="s">
        <v>82</v>
      </c>
      <c r="AV400" s="15" t="s">
        <v>80</v>
      </c>
      <c r="AW400" s="15" t="s">
        <v>33</v>
      </c>
      <c r="AX400" s="15" t="s">
        <v>72</v>
      </c>
      <c r="AY400" s="261" t="s">
        <v>148</v>
      </c>
    </row>
    <row r="401" spans="1:51" s="15" customFormat="1" ht="12">
      <c r="A401" s="15"/>
      <c r="B401" s="252"/>
      <c r="C401" s="253"/>
      <c r="D401" s="221" t="s">
        <v>157</v>
      </c>
      <c r="E401" s="254" t="s">
        <v>19</v>
      </c>
      <c r="F401" s="255" t="s">
        <v>752</v>
      </c>
      <c r="G401" s="253"/>
      <c r="H401" s="254" t="s">
        <v>19</v>
      </c>
      <c r="I401" s="256"/>
      <c r="J401" s="253"/>
      <c r="K401" s="253"/>
      <c r="L401" s="257"/>
      <c r="M401" s="258"/>
      <c r="N401" s="259"/>
      <c r="O401" s="259"/>
      <c r="P401" s="259"/>
      <c r="Q401" s="259"/>
      <c r="R401" s="259"/>
      <c r="S401" s="259"/>
      <c r="T401" s="260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61" t="s">
        <v>157</v>
      </c>
      <c r="AU401" s="261" t="s">
        <v>82</v>
      </c>
      <c r="AV401" s="15" t="s">
        <v>80</v>
      </c>
      <c r="AW401" s="15" t="s">
        <v>33</v>
      </c>
      <c r="AX401" s="15" t="s">
        <v>72</v>
      </c>
      <c r="AY401" s="261" t="s">
        <v>148</v>
      </c>
    </row>
    <row r="402" spans="1:51" s="15" customFormat="1" ht="12">
      <c r="A402" s="15"/>
      <c r="B402" s="252"/>
      <c r="C402" s="253"/>
      <c r="D402" s="221" t="s">
        <v>157</v>
      </c>
      <c r="E402" s="254" t="s">
        <v>19</v>
      </c>
      <c r="F402" s="255" t="s">
        <v>753</v>
      </c>
      <c r="G402" s="253"/>
      <c r="H402" s="254" t="s">
        <v>19</v>
      </c>
      <c r="I402" s="256"/>
      <c r="J402" s="253"/>
      <c r="K402" s="253"/>
      <c r="L402" s="257"/>
      <c r="M402" s="258"/>
      <c r="N402" s="259"/>
      <c r="O402" s="259"/>
      <c r="P402" s="259"/>
      <c r="Q402" s="259"/>
      <c r="R402" s="259"/>
      <c r="S402" s="259"/>
      <c r="T402" s="260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1" t="s">
        <v>157</v>
      </c>
      <c r="AU402" s="261" t="s">
        <v>82</v>
      </c>
      <c r="AV402" s="15" t="s">
        <v>80</v>
      </c>
      <c r="AW402" s="15" t="s">
        <v>33</v>
      </c>
      <c r="AX402" s="15" t="s">
        <v>72</v>
      </c>
      <c r="AY402" s="261" t="s">
        <v>148</v>
      </c>
    </row>
    <row r="403" spans="1:51" s="13" customFormat="1" ht="12">
      <c r="A403" s="13"/>
      <c r="B403" s="219"/>
      <c r="C403" s="220"/>
      <c r="D403" s="221" t="s">
        <v>157</v>
      </c>
      <c r="E403" s="222" t="s">
        <v>19</v>
      </c>
      <c r="F403" s="223" t="s">
        <v>754</v>
      </c>
      <c r="G403" s="220"/>
      <c r="H403" s="224">
        <v>1</v>
      </c>
      <c r="I403" s="225"/>
      <c r="J403" s="220"/>
      <c r="K403" s="220"/>
      <c r="L403" s="226"/>
      <c r="M403" s="227"/>
      <c r="N403" s="228"/>
      <c r="O403" s="228"/>
      <c r="P403" s="228"/>
      <c r="Q403" s="228"/>
      <c r="R403" s="228"/>
      <c r="S403" s="228"/>
      <c r="T403" s="22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0" t="s">
        <v>157</v>
      </c>
      <c r="AU403" s="230" t="s">
        <v>82</v>
      </c>
      <c r="AV403" s="13" t="s">
        <v>82</v>
      </c>
      <c r="AW403" s="13" t="s">
        <v>33</v>
      </c>
      <c r="AX403" s="13" t="s">
        <v>80</v>
      </c>
      <c r="AY403" s="230" t="s">
        <v>148</v>
      </c>
    </row>
    <row r="404" spans="1:65" s="2" customFormat="1" ht="49.05" customHeight="1">
      <c r="A404" s="40"/>
      <c r="B404" s="41"/>
      <c r="C404" s="206" t="s">
        <v>755</v>
      </c>
      <c r="D404" s="273" t="s">
        <v>150</v>
      </c>
      <c r="E404" s="207" t="s">
        <v>756</v>
      </c>
      <c r="F404" s="208" t="s">
        <v>757</v>
      </c>
      <c r="G404" s="209" t="s">
        <v>530</v>
      </c>
      <c r="H404" s="210">
        <v>8</v>
      </c>
      <c r="I404" s="211"/>
      <c r="J404" s="212">
        <f>ROUND(I404*H404,2)</f>
        <v>0</v>
      </c>
      <c r="K404" s="208" t="s">
        <v>19</v>
      </c>
      <c r="L404" s="46"/>
      <c r="M404" s="213" t="s">
        <v>19</v>
      </c>
      <c r="N404" s="214" t="s">
        <v>43</v>
      </c>
      <c r="O404" s="86"/>
      <c r="P404" s="215">
        <f>O404*H404</f>
        <v>0</v>
      </c>
      <c r="Q404" s="215">
        <v>0</v>
      </c>
      <c r="R404" s="215">
        <f>Q404*H404</f>
        <v>0</v>
      </c>
      <c r="S404" s="215">
        <v>0</v>
      </c>
      <c r="T404" s="216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17" t="s">
        <v>155</v>
      </c>
      <c r="AT404" s="217" t="s">
        <v>150</v>
      </c>
      <c r="AU404" s="217" t="s">
        <v>82</v>
      </c>
      <c r="AY404" s="19" t="s">
        <v>148</v>
      </c>
      <c r="BE404" s="218">
        <f>IF(N404="základní",J404,0)</f>
        <v>0</v>
      </c>
      <c r="BF404" s="218">
        <f>IF(N404="snížená",J404,0)</f>
        <v>0</v>
      </c>
      <c r="BG404" s="218">
        <f>IF(N404="zákl. přenesená",J404,0)</f>
        <v>0</v>
      </c>
      <c r="BH404" s="218">
        <f>IF(N404="sníž. přenesená",J404,0)</f>
        <v>0</v>
      </c>
      <c r="BI404" s="218">
        <f>IF(N404="nulová",J404,0)</f>
        <v>0</v>
      </c>
      <c r="BJ404" s="19" t="s">
        <v>80</v>
      </c>
      <c r="BK404" s="218">
        <f>ROUND(I404*H404,2)</f>
        <v>0</v>
      </c>
      <c r="BL404" s="19" t="s">
        <v>155</v>
      </c>
      <c r="BM404" s="217" t="s">
        <v>758</v>
      </c>
    </row>
    <row r="405" spans="1:51" s="15" customFormat="1" ht="12">
      <c r="A405" s="15"/>
      <c r="B405" s="252"/>
      <c r="C405" s="253"/>
      <c r="D405" s="221" t="s">
        <v>157</v>
      </c>
      <c r="E405" s="254" t="s">
        <v>19</v>
      </c>
      <c r="F405" s="255" t="s">
        <v>759</v>
      </c>
      <c r="G405" s="253"/>
      <c r="H405" s="254" t="s">
        <v>19</v>
      </c>
      <c r="I405" s="256"/>
      <c r="J405" s="253"/>
      <c r="K405" s="253"/>
      <c r="L405" s="257"/>
      <c r="M405" s="258"/>
      <c r="N405" s="259"/>
      <c r="O405" s="259"/>
      <c r="P405" s="259"/>
      <c r="Q405" s="259"/>
      <c r="R405" s="259"/>
      <c r="S405" s="259"/>
      <c r="T405" s="260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61" t="s">
        <v>157</v>
      </c>
      <c r="AU405" s="261" t="s">
        <v>82</v>
      </c>
      <c r="AV405" s="15" t="s">
        <v>80</v>
      </c>
      <c r="AW405" s="15" t="s">
        <v>33</v>
      </c>
      <c r="AX405" s="15" t="s">
        <v>72</v>
      </c>
      <c r="AY405" s="261" t="s">
        <v>148</v>
      </c>
    </row>
    <row r="406" spans="1:51" s="15" customFormat="1" ht="12">
      <c r="A406" s="15"/>
      <c r="B406" s="252"/>
      <c r="C406" s="253"/>
      <c r="D406" s="221" t="s">
        <v>157</v>
      </c>
      <c r="E406" s="254" t="s">
        <v>19</v>
      </c>
      <c r="F406" s="255" t="s">
        <v>760</v>
      </c>
      <c r="G406" s="253"/>
      <c r="H406" s="254" t="s">
        <v>19</v>
      </c>
      <c r="I406" s="256"/>
      <c r="J406" s="253"/>
      <c r="K406" s="253"/>
      <c r="L406" s="257"/>
      <c r="M406" s="258"/>
      <c r="N406" s="259"/>
      <c r="O406" s="259"/>
      <c r="P406" s="259"/>
      <c r="Q406" s="259"/>
      <c r="R406" s="259"/>
      <c r="S406" s="259"/>
      <c r="T406" s="260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1" t="s">
        <v>157</v>
      </c>
      <c r="AU406" s="261" t="s">
        <v>82</v>
      </c>
      <c r="AV406" s="15" t="s">
        <v>80</v>
      </c>
      <c r="AW406" s="15" t="s">
        <v>33</v>
      </c>
      <c r="AX406" s="15" t="s">
        <v>72</v>
      </c>
      <c r="AY406" s="261" t="s">
        <v>148</v>
      </c>
    </row>
    <row r="407" spans="1:51" s="13" customFormat="1" ht="12">
      <c r="A407" s="13"/>
      <c r="B407" s="219"/>
      <c r="C407" s="220"/>
      <c r="D407" s="221" t="s">
        <v>157</v>
      </c>
      <c r="E407" s="222" t="s">
        <v>19</v>
      </c>
      <c r="F407" s="223" t="s">
        <v>761</v>
      </c>
      <c r="G407" s="220"/>
      <c r="H407" s="224">
        <v>8</v>
      </c>
      <c r="I407" s="225"/>
      <c r="J407" s="220"/>
      <c r="K407" s="220"/>
      <c r="L407" s="226"/>
      <c r="M407" s="227"/>
      <c r="N407" s="228"/>
      <c r="O407" s="228"/>
      <c r="P407" s="228"/>
      <c r="Q407" s="228"/>
      <c r="R407" s="228"/>
      <c r="S407" s="228"/>
      <c r="T407" s="22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0" t="s">
        <v>157</v>
      </c>
      <c r="AU407" s="230" t="s">
        <v>82</v>
      </c>
      <c r="AV407" s="13" t="s">
        <v>82</v>
      </c>
      <c r="AW407" s="13" t="s">
        <v>33</v>
      </c>
      <c r="AX407" s="13" t="s">
        <v>80</v>
      </c>
      <c r="AY407" s="230" t="s">
        <v>148</v>
      </c>
    </row>
    <row r="408" spans="1:65" s="2" customFormat="1" ht="24.15" customHeight="1">
      <c r="A408" s="40"/>
      <c r="B408" s="41"/>
      <c r="C408" s="206" t="s">
        <v>762</v>
      </c>
      <c r="D408" s="206" t="s">
        <v>150</v>
      </c>
      <c r="E408" s="207" t="s">
        <v>763</v>
      </c>
      <c r="F408" s="208" t="s">
        <v>764</v>
      </c>
      <c r="G408" s="209" t="s">
        <v>153</v>
      </c>
      <c r="H408" s="210">
        <v>16</v>
      </c>
      <c r="I408" s="211"/>
      <c r="J408" s="212">
        <f>ROUND(I408*H408,2)</f>
        <v>0</v>
      </c>
      <c r="K408" s="208" t="s">
        <v>19</v>
      </c>
      <c r="L408" s="46"/>
      <c r="M408" s="213" t="s">
        <v>19</v>
      </c>
      <c r="N408" s="214" t="s">
        <v>43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155</v>
      </c>
      <c r="AT408" s="217" t="s">
        <v>150</v>
      </c>
      <c r="AU408" s="217" t="s">
        <v>82</v>
      </c>
      <c r="AY408" s="19" t="s">
        <v>148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80</v>
      </c>
      <c r="BK408" s="218">
        <f>ROUND(I408*H408,2)</f>
        <v>0</v>
      </c>
      <c r="BL408" s="19" t="s">
        <v>155</v>
      </c>
      <c r="BM408" s="217" t="s">
        <v>765</v>
      </c>
    </row>
    <row r="409" spans="1:51" s="13" customFormat="1" ht="12">
      <c r="A409" s="13"/>
      <c r="B409" s="219"/>
      <c r="C409" s="220"/>
      <c r="D409" s="221" t="s">
        <v>157</v>
      </c>
      <c r="E409" s="222" t="s">
        <v>19</v>
      </c>
      <c r="F409" s="223" t="s">
        <v>766</v>
      </c>
      <c r="G409" s="220"/>
      <c r="H409" s="224">
        <v>16</v>
      </c>
      <c r="I409" s="225"/>
      <c r="J409" s="220"/>
      <c r="K409" s="220"/>
      <c r="L409" s="226"/>
      <c r="M409" s="227"/>
      <c r="N409" s="228"/>
      <c r="O409" s="228"/>
      <c r="P409" s="228"/>
      <c r="Q409" s="228"/>
      <c r="R409" s="228"/>
      <c r="S409" s="228"/>
      <c r="T409" s="22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0" t="s">
        <v>157</v>
      </c>
      <c r="AU409" s="230" t="s">
        <v>82</v>
      </c>
      <c r="AV409" s="13" t="s">
        <v>82</v>
      </c>
      <c r="AW409" s="13" t="s">
        <v>33</v>
      </c>
      <c r="AX409" s="13" t="s">
        <v>80</v>
      </c>
      <c r="AY409" s="230" t="s">
        <v>148</v>
      </c>
    </row>
    <row r="410" spans="1:65" s="2" customFormat="1" ht="49.05" customHeight="1">
      <c r="A410" s="40"/>
      <c r="B410" s="41"/>
      <c r="C410" s="206" t="s">
        <v>767</v>
      </c>
      <c r="D410" s="206" t="s">
        <v>150</v>
      </c>
      <c r="E410" s="207" t="s">
        <v>768</v>
      </c>
      <c r="F410" s="208" t="s">
        <v>769</v>
      </c>
      <c r="G410" s="209" t="s">
        <v>685</v>
      </c>
      <c r="H410" s="210">
        <v>8</v>
      </c>
      <c r="I410" s="211"/>
      <c r="J410" s="212">
        <f>ROUND(I410*H410,2)</f>
        <v>0</v>
      </c>
      <c r="K410" s="208" t="s">
        <v>19</v>
      </c>
      <c r="L410" s="46"/>
      <c r="M410" s="213" t="s">
        <v>19</v>
      </c>
      <c r="N410" s="214" t="s">
        <v>43</v>
      </c>
      <c r="O410" s="86"/>
      <c r="P410" s="215">
        <f>O410*H410</f>
        <v>0</v>
      </c>
      <c r="Q410" s="215">
        <v>0</v>
      </c>
      <c r="R410" s="215">
        <f>Q410*H410</f>
        <v>0</v>
      </c>
      <c r="S410" s="215">
        <v>0</v>
      </c>
      <c r="T410" s="216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17" t="s">
        <v>155</v>
      </c>
      <c r="AT410" s="217" t="s">
        <v>150</v>
      </c>
      <c r="AU410" s="217" t="s">
        <v>82</v>
      </c>
      <c r="AY410" s="19" t="s">
        <v>148</v>
      </c>
      <c r="BE410" s="218">
        <f>IF(N410="základní",J410,0)</f>
        <v>0</v>
      </c>
      <c r="BF410" s="218">
        <f>IF(N410="snížená",J410,0)</f>
        <v>0</v>
      </c>
      <c r="BG410" s="218">
        <f>IF(N410="zákl. přenesená",J410,0)</f>
        <v>0</v>
      </c>
      <c r="BH410" s="218">
        <f>IF(N410="sníž. přenesená",J410,0)</f>
        <v>0</v>
      </c>
      <c r="BI410" s="218">
        <f>IF(N410="nulová",J410,0)</f>
        <v>0</v>
      </c>
      <c r="BJ410" s="19" t="s">
        <v>80</v>
      </c>
      <c r="BK410" s="218">
        <f>ROUND(I410*H410,2)</f>
        <v>0</v>
      </c>
      <c r="BL410" s="19" t="s">
        <v>155</v>
      </c>
      <c r="BM410" s="217" t="s">
        <v>770</v>
      </c>
    </row>
    <row r="411" spans="1:51" s="13" customFormat="1" ht="12">
      <c r="A411" s="13"/>
      <c r="B411" s="219"/>
      <c r="C411" s="220"/>
      <c r="D411" s="221" t="s">
        <v>157</v>
      </c>
      <c r="E411" s="222" t="s">
        <v>19</v>
      </c>
      <c r="F411" s="223" t="s">
        <v>771</v>
      </c>
      <c r="G411" s="220"/>
      <c r="H411" s="224">
        <v>8</v>
      </c>
      <c r="I411" s="225"/>
      <c r="J411" s="220"/>
      <c r="K411" s="220"/>
      <c r="L411" s="226"/>
      <c r="M411" s="227"/>
      <c r="N411" s="228"/>
      <c r="O411" s="228"/>
      <c r="P411" s="228"/>
      <c r="Q411" s="228"/>
      <c r="R411" s="228"/>
      <c r="S411" s="228"/>
      <c r="T411" s="2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0" t="s">
        <v>157</v>
      </c>
      <c r="AU411" s="230" t="s">
        <v>82</v>
      </c>
      <c r="AV411" s="13" t="s">
        <v>82</v>
      </c>
      <c r="AW411" s="13" t="s">
        <v>33</v>
      </c>
      <c r="AX411" s="13" t="s">
        <v>80</v>
      </c>
      <c r="AY411" s="230" t="s">
        <v>148</v>
      </c>
    </row>
    <row r="412" spans="1:65" s="2" customFormat="1" ht="37.8" customHeight="1">
      <c r="A412" s="40"/>
      <c r="B412" s="41"/>
      <c r="C412" s="206" t="s">
        <v>772</v>
      </c>
      <c r="D412" s="206" t="s">
        <v>150</v>
      </c>
      <c r="E412" s="207" t="s">
        <v>773</v>
      </c>
      <c r="F412" s="208" t="s">
        <v>774</v>
      </c>
      <c r="G412" s="209" t="s">
        <v>153</v>
      </c>
      <c r="H412" s="210">
        <v>3.35</v>
      </c>
      <c r="I412" s="211"/>
      <c r="J412" s="212">
        <f>ROUND(I412*H412,2)</f>
        <v>0</v>
      </c>
      <c r="K412" s="208" t="s">
        <v>19</v>
      </c>
      <c r="L412" s="46"/>
      <c r="M412" s="213" t="s">
        <v>19</v>
      </c>
      <c r="N412" s="214" t="s">
        <v>43</v>
      </c>
      <c r="O412" s="86"/>
      <c r="P412" s="215">
        <f>O412*H412</f>
        <v>0</v>
      </c>
      <c r="Q412" s="215">
        <v>0</v>
      </c>
      <c r="R412" s="215">
        <f>Q412*H412</f>
        <v>0</v>
      </c>
      <c r="S412" s="215">
        <v>0</v>
      </c>
      <c r="T412" s="216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17" t="s">
        <v>155</v>
      </c>
      <c r="AT412" s="217" t="s">
        <v>150</v>
      </c>
      <c r="AU412" s="217" t="s">
        <v>82</v>
      </c>
      <c r="AY412" s="19" t="s">
        <v>148</v>
      </c>
      <c r="BE412" s="218">
        <f>IF(N412="základní",J412,0)</f>
        <v>0</v>
      </c>
      <c r="BF412" s="218">
        <f>IF(N412="snížená",J412,0)</f>
        <v>0</v>
      </c>
      <c r="BG412" s="218">
        <f>IF(N412="zákl. přenesená",J412,0)</f>
        <v>0</v>
      </c>
      <c r="BH412" s="218">
        <f>IF(N412="sníž. přenesená",J412,0)</f>
        <v>0</v>
      </c>
      <c r="BI412" s="218">
        <f>IF(N412="nulová",J412,0)</f>
        <v>0</v>
      </c>
      <c r="BJ412" s="19" t="s">
        <v>80</v>
      </c>
      <c r="BK412" s="218">
        <f>ROUND(I412*H412,2)</f>
        <v>0</v>
      </c>
      <c r="BL412" s="19" t="s">
        <v>155</v>
      </c>
      <c r="BM412" s="217" t="s">
        <v>775</v>
      </c>
    </row>
    <row r="413" spans="1:51" s="13" customFormat="1" ht="12">
      <c r="A413" s="13"/>
      <c r="B413" s="219"/>
      <c r="C413" s="220"/>
      <c r="D413" s="221" t="s">
        <v>157</v>
      </c>
      <c r="E413" s="222" t="s">
        <v>19</v>
      </c>
      <c r="F413" s="223" t="s">
        <v>776</v>
      </c>
      <c r="G413" s="220"/>
      <c r="H413" s="224">
        <v>3.35</v>
      </c>
      <c r="I413" s="225"/>
      <c r="J413" s="220"/>
      <c r="K413" s="220"/>
      <c r="L413" s="226"/>
      <c r="M413" s="227"/>
      <c r="N413" s="228"/>
      <c r="O413" s="228"/>
      <c r="P413" s="228"/>
      <c r="Q413" s="228"/>
      <c r="R413" s="228"/>
      <c r="S413" s="228"/>
      <c r="T413" s="22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0" t="s">
        <v>157</v>
      </c>
      <c r="AU413" s="230" t="s">
        <v>82</v>
      </c>
      <c r="AV413" s="13" t="s">
        <v>82</v>
      </c>
      <c r="AW413" s="13" t="s">
        <v>33</v>
      </c>
      <c r="AX413" s="13" t="s">
        <v>80</v>
      </c>
      <c r="AY413" s="230" t="s">
        <v>148</v>
      </c>
    </row>
    <row r="414" spans="1:65" s="2" customFormat="1" ht="24.15" customHeight="1">
      <c r="A414" s="40"/>
      <c r="B414" s="41"/>
      <c r="C414" s="206" t="s">
        <v>777</v>
      </c>
      <c r="D414" s="206" t="s">
        <v>150</v>
      </c>
      <c r="E414" s="207" t="s">
        <v>778</v>
      </c>
      <c r="F414" s="208" t="s">
        <v>779</v>
      </c>
      <c r="G414" s="209" t="s">
        <v>530</v>
      </c>
      <c r="H414" s="210">
        <v>10</v>
      </c>
      <c r="I414" s="211"/>
      <c r="J414" s="212">
        <f>ROUND(I414*H414,2)</f>
        <v>0</v>
      </c>
      <c r="K414" s="208" t="s">
        <v>19</v>
      </c>
      <c r="L414" s="46"/>
      <c r="M414" s="213" t="s">
        <v>19</v>
      </c>
      <c r="N414" s="214" t="s">
        <v>43</v>
      </c>
      <c r="O414" s="86"/>
      <c r="P414" s="215">
        <f>O414*H414</f>
        <v>0</v>
      </c>
      <c r="Q414" s="215">
        <v>0</v>
      </c>
      <c r="R414" s="215">
        <f>Q414*H414</f>
        <v>0</v>
      </c>
      <c r="S414" s="215">
        <v>0.005</v>
      </c>
      <c r="T414" s="216">
        <f>S414*H414</f>
        <v>0.05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7" t="s">
        <v>155</v>
      </c>
      <c r="AT414" s="217" t="s">
        <v>150</v>
      </c>
      <c r="AU414" s="217" t="s">
        <v>82</v>
      </c>
      <c r="AY414" s="19" t="s">
        <v>148</v>
      </c>
      <c r="BE414" s="218">
        <f>IF(N414="základní",J414,0)</f>
        <v>0</v>
      </c>
      <c r="BF414" s="218">
        <f>IF(N414="snížená",J414,0)</f>
        <v>0</v>
      </c>
      <c r="BG414" s="218">
        <f>IF(N414="zákl. přenesená",J414,0)</f>
        <v>0</v>
      </c>
      <c r="BH414" s="218">
        <f>IF(N414="sníž. přenesená",J414,0)</f>
        <v>0</v>
      </c>
      <c r="BI414" s="218">
        <f>IF(N414="nulová",J414,0)</f>
        <v>0</v>
      </c>
      <c r="BJ414" s="19" t="s">
        <v>80</v>
      </c>
      <c r="BK414" s="218">
        <f>ROUND(I414*H414,2)</f>
        <v>0</v>
      </c>
      <c r="BL414" s="19" t="s">
        <v>155</v>
      </c>
      <c r="BM414" s="217" t="s">
        <v>780</v>
      </c>
    </row>
    <row r="415" spans="1:65" s="2" customFormat="1" ht="24.15" customHeight="1">
      <c r="A415" s="40"/>
      <c r="B415" s="41"/>
      <c r="C415" s="206" t="s">
        <v>781</v>
      </c>
      <c r="D415" s="206" t="s">
        <v>150</v>
      </c>
      <c r="E415" s="207" t="s">
        <v>782</v>
      </c>
      <c r="F415" s="208" t="s">
        <v>783</v>
      </c>
      <c r="G415" s="209" t="s">
        <v>784</v>
      </c>
      <c r="H415" s="210">
        <v>80</v>
      </c>
      <c r="I415" s="211"/>
      <c r="J415" s="212">
        <f>ROUND(I415*H415,2)</f>
        <v>0</v>
      </c>
      <c r="K415" s="208" t="s">
        <v>19</v>
      </c>
      <c r="L415" s="46"/>
      <c r="M415" s="213" t="s">
        <v>19</v>
      </c>
      <c r="N415" s="214" t="s">
        <v>43</v>
      </c>
      <c r="O415" s="86"/>
      <c r="P415" s="215">
        <f>O415*H415</f>
        <v>0</v>
      </c>
      <c r="Q415" s="215">
        <v>0</v>
      </c>
      <c r="R415" s="215">
        <f>Q415*H415</f>
        <v>0</v>
      </c>
      <c r="S415" s="215">
        <v>0.068</v>
      </c>
      <c r="T415" s="216">
        <f>S415*H415</f>
        <v>5.44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17" t="s">
        <v>155</v>
      </c>
      <c r="AT415" s="217" t="s">
        <v>150</v>
      </c>
      <c r="AU415" s="217" t="s">
        <v>82</v>
      </c>
      <c r="AY415" s="19" t="s">
        <v>148</v>
      </c>
      <c r="BE415" s="218">
        <f>IF(N415="základní",J415,0)</f>
        <v>0</v>
      </c>
      <c r="BF415" s="218">
        <f>IF(N415="snížená",J415,0)</f>
        <v>0</v>
      </c>
      <c r="BG415" s="218">
        <f>IF(N415="zákl. přenesená",J415,0)</f>
        <v>0</v>
      </c>
      <c r="BH415" s="218">
        <f>IF(N415="sníž. přenesená",J415,0)</f>
        <v>0</v>
      </c>
      <c r="BI415" s="218">
        <f>IF(N415="nulová",J415,0)</f>
        <v>0</v>
      </c>
      <c r="BJ415" s="19" t="s">
        <v>80</v>
      </c>
      <c r="BK415" s="218">
        <f>ROUND(I415*H415,2)</f>
        <v>0</v>
      </c>
      <c r="BL415" s="19" t="s">
        <v>155</v>
      </c>
      <c r="BM415" s="217" t="s">
        <v>785</v>
      </c>
    </row>
    <row r="416" spans="1:65" s="2" customFormat="1" ht="24.15" customHeight="1">
      <c r="A416" s="40"/>
      <c r="B416" s="41"/>
      <c r="C416" s="206" t="s">
        <v>786</v>
      </c>
      <c r="D416" s="206" t="s">
        <v>150</v>
      </c>
      <c r="E416" s="207" t="s">
        <v>787</v>
      </c>
      <c r="F416" s="208" t="s">
        <v>788</v>
      </c>
      <c r="G416" s="209" t="s">
        <v>153</v>
      </c>
      <c r="H416" s="210">
        <v>652</v>
      </c>
      <c r="I416" s="211"/>
      <c r="J416" s="212">
        <f>ROUND(I416*H416,2)</f>
        <v>0</v>
      </c>
      <c r="K416" s="208" t="s">
        <v>19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0.0052</v>
      </c>
      <c r="T416" s="216">
        <f>S416*H416</f>
        <v>3.3903999999999996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155</v>
      </c>
      <c r="AT416" s="217" t="s">
        <v>150</v>
      </c>
      <c r="AU416" s="217" t="s">
        <v>82</v>
      </c>
      <c r="AY416" s="19" t="s">
        <v>148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80</v>
      </c>
      <c r="BK416" s="218">
        <f>ROUND(I416*H416,2)</f>
        <v>0</v>
      </c>
      <c r="BL416" s="19" t="s">
        <v>155</v>
      </c>
      <c r="BM416" s="217" t="s">
        <v>789</v>
      </c>
    </row>
    <row r="417" spans="1:63" s="12" customFormat="1" ht="22.8" customHeight="1">
      <c r="A417" s="12"/>
      <c r="B417" s="190"/>
      <c r="C417" s="191"/>
      <c r="D417" s="192" t="s">
        <v>71</v>
      </c>
      <c r="E417" s="204" t="s">
        <v>790</v>
      </c>
      <c r="F417" s="204" t="s">
        <v>791</v>
      </c>
      <c r="G417" s="191"/>
      <c r="H417" s="191"/>
      <c r="I417" s="194"/>
      <c r="J417" s="205">
        <f>BK417</f>
        <v>0</v>
      </c>
      <c r="K417" s="191"/>
      <c r="L417" s="196"/>
      <c r="M417" s="197"/>
      <c r="N417" s="198"/>
      <c r="O417" s="198"/>
      <c r="P417" s="199">
        <f>SUM(P418:P431)</f>
        <v>0</v>
      </c>
      <c r="Q417" s="198"/>
      <c r="R417" s="199">
        <f>SUM(R418:R431)</f>
        <v>0</v>
      </c>
      <c r="S417" s="198"/>
      <c r="T417" s="200">
        <f>SUM(T418:T431)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1" t="s">
        <v>80</v>
      </c>
      <c r="AT417" s="202" t="s">
        <v>71</v>
      </c>
      <c r="AU417" s="202" t="s">
        <v>80</v>
      </c>
      <c r="AY417" s="201" t="s">
        <v>148</v>
      </c>
      <c r="BK417" s="203">
        <f>SUM(BK418:BK431)</f>
        <v>0</v>
      </c>
    </row>
    <row r="418" spans="1:65" s="2" customFormat="1" ht="24.15" customHeight="1">
      <c r="A418" s="40"/>
      <c r="B418" s="41"/>
      <c r="C418" s="206" t="s">
        <v>792</v>
      </c>
      <c r="D418" s="206" t="s">
        <v>150</v>
      </c>
      <c r="E418" s="207" t="s">
        <v>793</v>
      </c>
      <c r="F418" s="208" t="s">
        <v>794</v>
      </c>
      <c r="G418" s="209" t="s">
        <v>198</v>
      </c>
      <c r="H418" s="210">
        <v>320.988</v>
      </c>
      <c r="I418" s="211"/>
      <c r="J418" s="212">
        <f>ROUND(I418*H418,2)</f>
        <v>0</v>
      </c>
      <c r="K418" s="208" t="s">
        <v>154</v>
      </c>
      <c r="L418" s="46"/>
      <c r="M418" s="213" t="s">
        <v>19</v>
      </c>
      <c r="N418" s="214" t="s">
        <v>43</v>
      </c>
      <c r="O418" s="86"/>
      <c r="P418" s="215">
        <f>O418*H418</f>
        <v>0</v>
      </c>
      <c r="Q418" s="215">
        <v>0</v>
      </c>
      <c r="R418" s="215">
        <f>Q418*H418</f>
        <v>0</v>
      </c>
      <c r="S418" s="215">
        <v>0</v>
      </c>
      <c r="T418" s="216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17" t="s">
        <v>155</v>
      </c>
      <c r="AT418" s="217" t="s">
        <v>150</v>
      </c>
      <c r="AU418" s="217" t="s">
        <v>82</v>
      </c>
      <c r="AY418" s="19" t="s">
        <v>148</v>
      </c>
      <c r="BE418" s="218">
        <f>IF(N418="základní",J418,0)</f>
        <v>0</v>
      </c>
      <c r="BF418" s="218">
        <f>IF(N418="snížená",J418,0)</f>
        <v>0</v>
      </c>
      <c r="BG418" s="218">
        <f>IF(N418="zákl. přenesená",J418,0)</f>
        <v>0</v>
      </c>
      <c r="BH418" s="218">
        <f>IF(N418="sníž. přenesená",J418,0)</f>
        <v>0</v>
      </c>
      <c r="BI418" s="218">
        <f>IF(N418="nulová",J418,0)</f>
        <v>0</v>
      </c>
      <c r="BJ418" s="19" t="s">
        <v>80</v>
      </c>
      <c r="BK418" s="218">
        <f>ROUND(I418*H418,2)</f>
        <v>0</v>
      </c>
      <c r="BL418" s="19" t="s">
        <v>155</v>
      </c>
      <c r="BM418" s="217" t="s">
        <v>795</v>
      </c>
    </row>
    <row r="419" spans="1:65" s="2" customFormat="1" ht="37.8" customHeight="1">
      <c r="A419" s="40"/>
      <c r="B419" s="41"/>
      <c r="C419" s="206" t="s">
        <v>796</v>
      </c>
      <c r="D419" s="206" t="s">
        <v>150</v>
      </c>
      <c r="E419" s="207" t="s">
        <v>797</v>
      </c>
      <c r="F419" s="208" t="s">
        <v>798</v>
      </c>
      <c r="G419" s="209" t="s">
        <v>198</v>
      </c>
      <c r="H419" s="210">
        <v>4812.27</v>
      </c>
      <c r="I419" s="211"/>
      <c r="J419" s="212">
        <f>ROUND(I419*H419,2)</f>
        <v>0</v>
      </c>
      <c r="K419" s="208" t="s">
        <v>154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155</v>
      </c>
      <c r="AT419" s="217" t="s">
        <v>150</v>
      </c>
      <c r="AU419" s="217" t="s">
        <v>82</v>
      </c>
      <c r="AY419" s="19" t="s">
        <v>148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80</v>
      </c>
      <c r="BK419" s="218">
        <f>ROUND(I419*H419,2)</f>
        <v>0</v>
      </c>
      <c r="BL419" s="19" t="s">
        <v>155</v>
      </c>
      <c r="BM419" s="217" t="s">
        <v>799</v>
      </c>
    </row>
    <row r="420" spans="1:51" s="13" customFormat="1" ht="12">
      <c r="A420" s="13"/>
      <c r="B420" s="219"/>
      <c r="C420" s="220"/>
      <c r="D420" s="221" t="s">
        <v>157</v>
      </c>
      <c r="E420" s="222" t="s">
        <v>19</v>
      </c>
      <c r="F420" s="223" t="s">
        <v>800</v>
      </c>
      <c r="G420" s="220"/>
      <c r="H420" s="224">
        <v>4812.27</v>
      </c>
      <c r="I420" s="225"/>
      <c r="J420" s="220"/>
      <c r="K420" s="220"/>
      <c r="L420" s="226"/>
      <c r="M420" s="227"/>
      <c r="N420" s="228"/>
      <c r="O420" s="228"/>
      <c r="P420" s="228"/>
      <c r="Q420" s="228"/>
      <c r="R420" s="228"/>
      <c r="S420" s="228"/>
      <c r="T420" s="22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0" t="s">
        <v>157</v>
      </c>
      <c r="AU420" s="230" t="s">
        <v>82</v>
      </c>
      <c r="AV420" s="13" t="s">
        <v>82</v>
      </c>
      <c r="AW420" s="13" t="s">
        <v>33</v>
      </c>
      <c r="AX420" s="13" t="s">
        <v>80</v>
      </c>
      <c r="AY420" s="230" t="s">
        <v>148</v>
      </c>
    </row>
    <row r="421" spans="1:65" s="2" customFormat="1" ht="24.15" customHeight="1">
      <c r="A421" s="40"/>
      <c r="B421" s="41"/>
      <c r="C421" s="206" t="s">
        <v>801</v>
      </c>
      <c r="D421" s="206" t="s">
        <v>150</v>
      </c>
      <c r="E421" s="207" t="s">
        <v>802</v>
      </c>
      <c r="F421" s="208" t="s">
        <v>803</v>
      </c>
      <c r="G421" s="209" t="s">
        <v>198</v>
      </c>
      <c r="H421" s="210">
        <v>320.988</v>
      </c>
      <c r="I421" s="211"/>
      <c r="J421" s="212">
        <f>ROUND(I421*H421,2)</f>
        <v>0</v>
      </c>
      <c r="K421" s="208" t="s">
        <v>154</v>
      </c>
      <c r="L421" s="46"/>
      <c r="M421" s="213" t="s">
        <v>19</v>
      </c>
      <c r="N421" s="214" t="s">
        <v>43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155</v>
      </c>
      <c r="AT421" s="217" t="s">
        <v>150</v>
      </c>
      <c r="AU421" s="217" t="s">
        <v>82</v>
      </c>
      <c r="AY421" s="19" t="s">
        <v>148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80</v>
      </c>
      <c r="BK421" s="218">
        <f>ROUND(I421*H421,2)</f>
        <v>0</v>
      </c>
      <c r="BL421" s="19" t="s">
        <v>155</v>
      </c>
      <c r="BM421" s="217" t="s">
        <v>804</v>
      </c>
    </row>
    <row r="422" spans="1:65" s="2" customFormat="1" ht="37.8" customHeight="1">
      <c r="A422" s="40"/>
      <c r="B422" s="41"/>
      <c r="C422" s="206" t="s">
        <v>805</v>
      </c>
      <c r="D422" s="206" t="s">
        <v>150</v>
      </c>
      <c r="E422" s="207" t="s">
        <v>806</v>
      </c>
      <c r="F422" s="208" t="s">
        <v>807</v>
      </c>
      <c r="G422" s="209" t="s">
        <v>198</v>
      </c>
      <c r="H422" s="210">
        <v>152.985</v>
      </c>
      <c r="I422" s="211"/>
      <c r="J422" s="212">
        <f>ROUND(I422*H422,2)</f>
        <v>0</v>
      </c>
      <c r="K422" s="208" t="s">
        <v>154</v>
      </c>
      <c r="L422" s="46"/>
      <c r="M422" s="213" t="s">
        <v>19</v>
      </c>
      <c r="N422" s="214" t="s">
        <v>43</v>
      </c>
      <c r="O422" s="86"/>
      <c r="P422" s="215">
        <f>O422*H422</f>
        <v>0</v>
      </c>
      <c r="Q422" s="215">
        <v>0</v>
      </c>
      <c r="R422" s="215">
        <f>Q422*H422</f>
        <v>0</v>
      </c>
      <c r="S422" s="215">
        <v>0</v>
      </c>
      <c r="T422" s="216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17" t="s">
        <v>155</v>
      </c>
      <c r="AT422" s="217" t="s">
        <v>150</v>
      </c>
      <c r="AU422" s="217" t="s">
        <v>82</v>
      </c>
      <c r="AY422" s="19" t="s">
        <v>148</v>
      </c>
      <c r="BE422" s="218">
        <f>IF(N422="základní",J422,0)</f>
        <v>0</v>
      </c>
      <c r="BF422" s="218">
        <f>IF(N422="snížená",J422,0)</f>
        <v>0</v>
      </c>
      <c r="BG422" s="218">
        <f>IF(N422="zákl. přenesená",J422,0)</f>
        <v>0</v>
      </c>
      <c r="BH422" s="218">
        <f>IF(N422="sníž. přenesená",J422,0)</f>
        <v>0</v>
      </c>
      <c r="BI422" s="218">
        <f>IF(N422="nulová",J422,0)</f>
        <v>0</v>
      </c>
      <c r="BJ422" s="19" t="s">
        <v>80</v>
      </c>
      <c r="BK422" s="218">
        <f>ROUND(I422*H422,2)</f>
        <v>0</v>
      </c>
      <c r="BL422" s="19" t="s">
        <v>155</v>
      </c>
      <c r="BM422" s="217" t="s">
        <v>808</v>
      </c>
    </row>
    <row r="423" spans="1:65" s="2" customFormat="1" ht="37.8" customHeight="1">
      <c r="A423" s="40"/>
      <c r="B423" s="41"/>
      <c r="C423" s="206" t="s">
        <v>809</v>
      </c>
      <c r="D423" s="206" t="s">
        <v>150</v>
      </c>
      <c r="E423" s="207" t="s">
        <v>810</v>
      </c>
      <c r="F423" s="208" t="s">
        <v>811</v>
      </c>
      <c r="G423" s="209" t="s">
        <v>198</v>
      </c>
      <c r="H423" s="210">
        <v>15.42</v>
      </c>
      <c r="I423" s="211"/>
      <c r="J423" s="212">
        <f>ROUND(I423*H423,2)</f>
        <v>0</v>
      </c>
      <c r="K423" s="208" t="s">
        <v>154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155</v>
      </c>
      <c r="AT423" s="217" t="s">
        <v>150</v>
      </c>
      <c r="AU423" s="217" t="s">
        <v>82</v>
      </c>
      <c r="AY423" s="19" t="s">
        <v>148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80</v>
      </c>
      <c r="BK423" s="218">
        <f>ROUND(I423*H423,2)</f>
        <v>0</v>
      </c>
      <c r="BL423" s="19" t="s">
        <v>155</v>
      </c>
      <c r="BM423" s="217" t="s">
        <v>812</v>
      </c>
    </row>
    <row r="424" spans="1:65" s="2" customFormat="1" ht="37.8" customHeight="1">
      <c r="A424" s="40"/>
      <c r="B424" s="41"/>
      <c r="C424" s="206" t="s">
        <v>813</v>
      </c>
      <c r="D424" s="206" t="s">
        <v>150</v>
      </c>
      <c r="E424" s="207" t="s">
        <v>814</v>
      </c>
      <c r="F424" s="208" t="s">
        <v>815</v>
      </c>
      <c r="G424" s="209" t="s">
        <v>198</v>
      </c>
      <c r="H424" s="210">
        <v>34.73</v>
      </c>
      <c r="I424" s="211"/>
      <c r="J424" s="212">
        <f>ROUND(I424*H424,2)</f>
        <v>0</v>
      </c>
      <c r="K424" s="208" t="s">
        <v>154</v>
      </c>
      <c r="L424" s="46"/>
      <c r="M424" s="213" t="s">
        <v>19</v>
      </c>
      <c r="N424" s="214" t="s">
        <v>43</v>
      </c>
      <c r="O424" s="86"/>
      <c r="P424" s="215">
        <f>O424*H424</f>
        <v>0</v>
      </c>
      <c r="Q424" s="215">
        <v>0</v>
      </c>
      <c r="R424" s="215">
        <f>Q424*H424</f>
        <v>0</v>
      </c>
      <c r="S424" s="215">
        <v>0</v>
      </c>
      <c r="T424" s="216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17" t="s">
        <v>155</v>
      </c>
      <c r="AT424" s="217" t="s">
        <v>150</v>
      </c>
      <c r="AU424" s="217" t="s">
        <v>82</v>
      </c>
      <c r="AY424" s="19" t="s">
        <v>148</v>
      </c>
      <c r="BE424" s="218">
        <f>IF(N424="základní",J424,0)</f>
        <v>0</v>
      </c>
      <c r="BF424" s="218">
        <f>IF(N424="snížená",J424,0)</f>
        <v>0</v>
      </c>
      <c r="BG424" s="218">
        <f>IF(N424="zákl. přenesená",J424,0)</f>
        <v>0</v>
      </c>
      <c r="BH424" s="218">
        <f>IF(N424="sníž. přenesená",J424,0)</f>
        <v>0</v>
      </c>
      <c r="BI424" s="218">
        <f>IF(N424="nulová",J424,0)</f>
        <v>0</v>
      </c>
      <c r="BJ424" s="19" t="s">
        <v>80</v>
      </c>
      <c r="BK424" s="218">
        <f>ROUND(I424*H424,2)</f>
        <v>0</v>
      </c>
      <c r="BL424" s="19" t="s">
        <v>155</v>
      </c>
      <c r="BM424" s="217" t="s">
        <v>816</v>
      </c>
    </row>
    <row r="425" spans="1:65" s="2" customFormat="1" ht="37.8" customHeight="1">
      <c r="A425" s="40"/>
      <c r="B425" s="41"/>
      <c r="C425" s="206" t="s">
        <v>817</v>
      </c>
      <c r="D425" s="206" t="s">
        <v>150</v>
      </c>
      <c r="E425" s="207" t="s">
        <v>818</v>
      </c>
      <c r="F425" s="208" t="s">
        <v>819</v>
      </c>
      <c r="G425" s="209" t="s">
        <v>198</v>
      </c>
      <c r="H425" s="210">
        <v>3.874</v>
      </c>
      <c r="I425" s="211"/>
      <c r="J425" s="212">
        <f>ROUND(I425*H425,2)</f>
        <v>0</v>
      </c>
      <c r="K425" s="208" t="s">
        <v>154</v>
      </c>
      <c r="L425" s="46"/>
      <c r="M425" s="213" t="s">
        <v>19</v>
      </c>
      <c r="N425" s="214" t="s">
        <v>43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155</v>
      </c>
      <c r="AT425" s="217" t="s">
        <v>150</v>
      </c>
      <c r="AU425" s="217" t="s">
        <v>82</v>
      </c>
      <c r="AY425" s="19" t="s">
        <v>148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80</v>
      </c>
      <c r="BK425" s="218">
        <f>ROUND(I425*H425,2)</f>
        <v>0</v>
      </c>
      <c r="BL425" s="19" t="s">
        <v>155</v>
      </c>
      <c r="BM425" s="217" t="s">
        <v>820</v>
      </c>
    </row>
    <row r="426" spans="1:65" s="2" customFormat="1" ht="37.8" customHeight="1">
      <c r="A426" s="40"/>
      <c r="B426" s="41"/>
      <c r="C426" s="206" t="s">
        <v>821</v>
      </c>
      <c r="D426" s="206" t="s">
        <v>150</v>
      </c>
      <c r="E426" s="207" t="s">
        <v>822</v>
      </c>
      <c r="F426" s="208" t="s">
        <v>823</v>
      </c>
      <c r="G426" s="209" t="s">
        <v>198</v>
      </c>
      <c r="H426" s="210">
        <v>34.64</v>
      </c>
      <c r="I426" s="211"/>
      <c r="J426" s="212">
        <f>ROUND(I426*H426,2)</f>
        <v>0</v>
      </c>
      <c r="K426" s="208" t="s">
        <v>154</v>
      </c>
      <c r="L426" s="46"/>
      <c r="M426" s="213" t="s">
        <v>19</v>
      </c>
      <c r="N426" s="214" t="s">
        <v>43</v>
      </c>
      <c r="O426" s="86"/>
      <c r="P426" s="215">
        <f>O426*H426</f>
        <v>0</v>
      </c>
      <c r="Q426" s="215">
        <v>0</v>
      </c>
      <c r="R426" s="215">
        <f>Q426*H426</f>
        <v>0</v>
      </c>
      <c r="S426" s="215">
        <v>0</v>
      </c>
      <c r="T426" s="216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7" t="s">
        <v>155</v>
      </c>
      <c r="AT426" s="217" t="s">
        <v>150</v>
      </c>
      <c r="AU426" s="217" t="s">
        <v>82</v>
      </c>
      <c r="AY426" s="19" t="s">
        <v>148</v>
      </c>
      <c r="BE426" s="218">
        <f>IF(N426="základní",J426,0)</f>
        <v>0</v>
      </c>
      <c r="BF426" s="218">
        <f>IF(N426="snížená",J426,0)</f>
        <v>0</v>
      </c>
      <c r="BG426" s="218">
        <f>IF(N426="zákl. přenesená",J426,0)</f>
        <v>0</v>
      </c>
      <c r="BH426" s="218">
        <f>IF(N426="sníž. přenesená",J426,0)</f>
        <v>0</v>
      </c>
      <c r="BI426" s="218">
        <f>IF(N426="nulová",J426,0)</f>
        <v>0</v>
      </c>
      <c r="BJ426" s="19" t="s">
        <v>80</v>
      </c>
      <c r="BK426" s="218">
        <f>ROUND(I426*H426,2)</f>
        <v>0</v>
      </c>
      <c r="BL426" s="19" t="s">
        <v>155</v>
      </c>
      <c r="BM426" s="217" t="s">
        <v>824</v>
      </c>
    </row>
    <row r="427" spans="1:65" s="2" customFormat="1" ht="37.8" customHeight="1">
      <c r="A427" s="40"/>
      <c r="B427" s="41"/>
      <c r="C427" s="206" t="s">
        <v>825</v>
      </c>
      <c r="D427" s="206" t="s">
        <v>150</v>
      </c>
      <c r="E427" s="207" t="s">
        <v>826</v>
      </c>
      <c r="F427" s="208" t="s">
        <v>827</v>
      </c>
      <c r="G427" s="209" t="s">
        <v>198</v>
      </c>
      <c r="H427" s="210">
        <v>5.23</v>
      </c>
      <c r="I427" s="211"/>
      <c r="J427" s="212">
        <f>ROUND(I427*H427,2)</f>
        <v>0</v>
      </c>
      <c r="K427" s="208" t="s">
        <v>154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155</v>
      </c>
      <c r="AT427" s="217" t="s">
        <v>150</v>
      </c>
      <c r="AU427" s="217" t="s">
        <v>82</v>
      </c>
      <c r="AY427" s="19" t="s">
        <v>148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80</v>
      </c>
      <c r="BK427" s="218">
        <f>ROUND(I427*H427,2)</f>
        <v>0</v>
      </c>
      <c r="BL427" s="19" t="s">
        <v>155</v>
      </c>
      <c r="BM427" s="217" t="s">
        <v>828</v>
      </c>
    </row>
    <row r="428" spans="1:65" s="2" customFormat="1" ht="37.8" customHeight="1">
      <c r="A428" s="40"/>
      <c r="B428" s="41"/>
      <c r="C428" s="206" t="s">
        <v>829</v>
      </c>
      <c r="D428" s="206" t="s">
        <v>150</v>
      </c>
      <c r="E428" s="207" t="s">
        <v>830</v>
      </c>
      <c r="F428" s="208" t="s">
        <v>831</v>
      </c>
      <c r="G428" s="209" t="s">
        <v>198</v>
      </c>
      <c r="H428" s="210">
        <v>19.35</v>
      </c>
      <c r="I428" s="211"/>
      <c r="J428" s="212">
        <f>ROUND(I428*H428,2)</f>
        <v>0</v>
      </c>
      <c r="K428" s="208" t="s">
        <v>154</v>
      </c>
      <c r="L428" s="46"/>
      <c r="M428" s="213" t="s">
        <v>19</v>
      </c>
      <c r="N428" s="214" t="s">
        <v>43</v>
      </c>
      <c r="O428" s="86"/>
      <c r="P428" s="215">
        <f>O428*H428</f>
        <v>0</v>
      </c>
      <c r="Q428" s="215">
        <v>0</v>
      </c>
      <c r="R428" s="215">
        <f>Q428*H428</f>
        <v>0</v>
      </c>
      <c r="S428" s="215">
        <v>0</v>
      </c>
      <c r="T428" s="216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17" t="s">
        <v>155</v>
      </c>
      <c r="AT428" s="217" t="s">
        <v>150</v>
      </c>
      <c r="AU428" s="217" t="s">
        <v>82</v>
      </c>
      <c r="AY428" s="19" t="s">
        <v>148</v>
      </c>
      <c r="BE428" s="218">
        <f>IF(N428="základní",J428,0)</f>
        <v>0</v>
      </c>
      <c r="BF428" s="218">
        <f>IF(N428="snížená",J428,0)</f>
        <v>0</v>
      </c>
      <c r="BG428" s="218">
        <f>IF(N428="zákl. přenesená",J428,0)</f>
        <v>0</v>
      </c>
      <c r="BH428" s="218">
        <f>IF(N428="sníž. přenesená",J428,0)</f>
        <v>0</v>
      </c>
      <c r="BI428" s="218">
        <f>IF(N428="nulová",J428,0)</f>
        <v>0</v>
      </c>
      <c r="BJ428" s="19" t="s">
        <v>80</v>
      </c>
      <c r="BK428" s="218">
        <f>ROUND(I428*H428,2)</f>
        <v>0</v>
      </c>
      <c r="BL428" s="19" t="s">
        <v>155</v>
      </c>
      <c r="BM428" s="217" t="s">
        <v>832</v>
      </c>
    </row>
    <row r="429" spans="1:65" s="2" customFormat="1" ht="37.8" customHeight="1">
      <c r="A429" s="40"/>
      <c r="B429" s="41"/>
      <c r="C429" s="206" t="s">
        <v>833</v>
      </c>
      <c r="D429" s="206" t="s">
        <v>150</v>
      </c>
      <c r="E429" s="207" t="s">
        <v>834</v>
      </c>
      <c r="F429" s="208" t="s">
        <v>835</v>
      </c>
      <c r="G429" s="209" t="s">
        <v>198</v>
      </c>
      <c r="H429" s="210">
        <v>44.581</v>
      </c>
      <c r="I429" s="211"/>
      <c r="J429" s="212">
        <f>ROUND(I429*H429,2)</f>
        <v>0</v>
      </c>
      <c r="K429" s="208" t="s">
        <v>154</v>
      </c>
      <c r="L429" s="46"/>
      <c r="M429" s="213" t="s">
        <v>19</v>
      </c>
      <c r="N429" s="214" t="s">
        <v>43</v>
      </c>
      <c r="O429" s="86"/>
      <c r="P429" s="215">
        <f>O429*H429</f>
        <v>0</v>
      </c>
      <c r="Q429" s="215">
        <v>0</v>
      </c>
      <c r="R429" s="215">
        <f>Q429*H429</f>
        <v>0</v>
      </c>
      <c r="S429" s="215">
        <v>0</v>
      </c>
      <c r="T429" s="216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17" t="s">
        <v>155</v>
      </c>
      <c r="AT429" s="217" t="s">
        <v>150</v>
      </c>
      <c r="AU429" s="217" t="s">
        <v>82</v>
      </c>
      <c r="AY429" s="19" t="s">
        <v>148</v>
      </c>
      <c r="BE429" s="218">
        <f>IF(N429="základní",J429,0)</f>
        <v>0</v>
      </c>
      <c r="BF429" s="218">
        <f>IF(N429="snížená",J429,0)</f>
        <v>0</v>
      </c>
      <c r="BG429" s="218">
        <f>IF(N429="zákl. přenesená",J429,0)</f>
        <v>0</v>
      </c>
      <c r="BH429" s="218">
        <f>IF(N429="sníž. přenesená",J429,0)</f>
        <v>0</v>
      </c>
      <c r="BI429" s="218">
        <f>IF(N429="nulová",J429,0)</f>
        <v>0</v>
      </c>
      <c r="BJ429" s="19" t="s">
        <v>80</v>
      </c>
      <c r="BK429" s="218">
        <f>ROUND(I429*H429,2)</f>
        <v>0</v>
      </c>
      <c r="BL429" s="19" t="s">
        <v>155</v>
      </c>
      <c r="BM429" s="217" t="s">
        <v>836</v>
      </c>
    </row>
    <row r="430" spans="1:65" s="2" customFormat="1" ht="49.05" customHeight="1">
      <c r="A430" s="40"/>
      <c r="B430" s="41"/>
      <c r="C430" s="206" t="s">
        <v>837</v>
      </c>
      <c r="D430" s="206" t="s">
        <v>150</v>
      </c>
      <c r="E430" s="207" t="s">
        <v>838</v>
      </c>
      <c r="F430" s="208" t="s">
        <v>839</v>
      </c>
      <c r="G430" s="209" t="s">
        <v>198</v>
      </c>
      <c r="H430" s="210">
        <v>2.45</v>
      </c>
      <c r="I430" s="211"/>
      <c r="J430" s="212">
        <f>ROUND(I430*H430,2)</f>
        <v>0</v>
      </c>
      <c r="K430" s="208" t="s">
        <v>154</v>
      </c>
      <c r="L430" s="46"/>
      <c r="M430" s="213" t="s">
        <v>19</v>
      </c>
      <c r="N430" s="214" t="s">
        <v>43</v>
      </c>
      <c r="O430" s="86"/>
      <c r="P430" s="215">
        <f>O430*H430</f>
        <v>0</v>
      </c>
      <c r="Q430" s="215">
        <v>0</v>
      </c>
      <c r="R430" s="215">
        <f>Q430*H430</f>
        <v>0</v>
      </c>
      <c r="S430" s="215">
        <v>0</v>
      </c>
      <c r="T430" s="216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17" t="s">
        <v>155</v>
      </c>
      <c r="AT430" s="217" t="s">
        <v>150</v>
      </c>
      <c r="AU430" s="217" t="s">
        <v>82</v>
      </c>
      <c r="AY430" s="19" t="s">
        <v>148</v>
      </c>
      <c r="BE430" s="218">
        <f>IF(N430="základní",J430,0)</f>
        <v>0</v>
      </c>
      <c r="BF430" s="218">
        <f>IF(N430="snížená",J430,0)</f>
        <v>0</v>
      </c>
      <c r="BG430" s="218">
        <f>IF(N430="zákl. přenesená",J430,0)</f>
        <v>0</v>
      </c>
      <c r="BH430" s="218">
        <f>IF(N430="sníž. přenesená",J430,0)</f>
        <v>0</v>
      </c>
      <c r="BI430" s="218">
        <f>IF(N430="nulová",J430,0)</f>
        <v>0</v>
      </c>
      <c r="BJ430" s="19" t="s">
        <v>80</v>
      </c>
      <c r="BK430" s="218">
        <f>ROUND(I430*H430,2)</f>
        <v>0</v>
      </c>
      <c r="BL430" s="19" t="s">
        <v>155</v>
      </c>
      <c r="BM430" s="217" t="s">
        <v>840</v>
      </c>
    </row>
    <row r="431" spans="1:65" s="2" customFormat="1" ht="37.8" customHeight="1">
      <c r="A431" s="40"/>
      <c r="B431" s="41"/>
      <c r="C431" s="206" t="s">
        <v>841</v>
      </c>
      <c r="D431" s="206" t="s">
        <v>150</v>
      </c>
      <c r="E431" s="207" t="s">
        <v>842</v>
      </c>
      <c r="F431" s="208" t="s">
        <v>843</v>
      </c>
      <c r="G431" s="209" t="s">
        <v>198</v>
      </c>
      <c r="H431" s="210">
        <v>7.5</v>
      </c>
      <c r="I431" s="211"/>
      <c r="J431" s="212">
        <f>ROUND(I431*H431,2)</f>
        <v>0</v>
      </c>
      <c r="K431" s="208" t="s">
        <v>154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155</v>
      </c>
      <c r="AT431" s="217" t="s">
        <v>150</v>
      </c>
      <c r="AU431" s="217" t="s">
        <v>82</v>
      </c>
      <c r="AY431" s="19" t="s">
        <v>148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80</v>
      </c>
      <c r="BK431" s="218">
        <f>ROUND(I431*H431,2)</f>
        <v>0</v>
      </c>
      <c r="BL431" s="19" t="s">
        <v>155</v>
      </c>
      <c r="BM431" s="217" t="s">
        <v>844</v>
      </c>
    </row>
    <row r="432" spans="1:63" s="12" customFormat="1" ht="22.8" customHeight="1">
      <c r="A432" s="12"/>
      <c r="B432" s="190"/>
      <c r="C432" s="191"/>
      <c r="D432" s="192" t="s">
        <v>71</v>
      </c>
      <c r="E432" s="204" t="s">
        <v>845</v>
      </c>
      <c r="F432" s="204" t="s">
        <v>846</v>
      </c>
      <c r="G432" s="191"/>
      <c r="H432" s="191"/>
      <c r="I432" s="194"/>
      <c r="J432" s="205">
        <f>BK432</f>
        <v>0</v>
      </c>
      <c r="K432" s="191"/>
      <c r="L432" s="196"/>
      <c r="M432" s="197"/>
      <c r="N432" s="198"/>
      <c r="O432" s="198"/>
      <c r="P432" s="199">
        <f>P433</f>
        <v>0</v>
      </c>
      <c r="Q432" s="198"/>
      <c r="R432" s="199">
        <f>R433</f>
        <v>0</v>
      </c>
      <c r="S432" s="198"/>
      <c r="T432" s="200">
        <f>T433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01" t="s">
        <v>80</v>
      </c>
      <c r="AT432" s="202" t="s">
        <v>71</v>
      </c>
      <c r="AU432" s="202" t="s">
        <v>80</v>
      </c>
      <c r="AY432" s="201" t="s">
        <v>148</v>
      </c>
      <c r="BK432" s="203">
        <f>BK433</f>
        <v>0</v>
      </c>
    </row>
    <row r="433" spans="1:65" s="2" customFormat="1" ht="14.4" customHeight="1">
      <c r="A433" s="40"/>
      <c r="B433" s="41"/>
      <c r="C433" s="206" t="s">
        <v>847</v>
      </c>
      <c r="D433" s="206" t="s">
        <v>150</v>
      </c>
      <c r="E433" s="207" t="s">
        <v>848</v>
      </c>
      <c r="F433" s="208" t="s">
        <v>849</v>
      </c>
      <c r="G433" s="209" t="s">
        <v>198</v>
      </c>
      <c r="H433" s="210">
        <v>198.847</v>
      </c>
      <c r="I433" s="211"/>
      <c r="J433" s="212">
        <f>ROUND(I433*H433,2)</f>
        <v>0</v>
      </c>
      <c r="K433" s="208" t="s">
        <v>154</v>
      </c>
      <c r="L433" s="46"/>
      <c r="M433" s="213" t="s">
        <v>19</v>
      </c>
      <c r="N433" s="214" t="s">
        <v>43</v>
      </c>
      <c r="O433" s="86"/>
      <c r="P433" s="215">
        <f>O433*H433</f>
        <v>0</v>
      </c>
      <c r="Q433" s="215">
        <v>0</v>
      </c>
      <c r="R433" s="215">
        <f>Q433*H433</f>
        <v>0</v>
      </c>
      <c r="S433" s="215">
        <v>0</v>
      </c>
      <c r="T433" s="216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17" t="s">
        <v>155</v>
      </c>
      <c r="AT433" s="217" t="s">
        <v>150</v>
      </c>
      <c r="AU433" s="217" t="s">
        <v>82</v>
      </c>
      <c r="AY433" s="19" t="s">
        <v>148</v>
      </c>
      <c r="BE433" s="218">
        <f>IF(N433="základní",J433,0)</f>
        <v>0</v>
      </c>
      <c r="BF433" s="218">
        <f>IF(N433="snížená",J433,0)</f>
        <v>0</v>
      </c>
      <c r="BG433" s="218">
        <f>IF(N433="zákl. přenesená",J433,0)</f>
        <v>0</v>
      </c>
      <c r="BH433" s="218">
        <f>IF(N433="sníž. přenesená",J433,0)</f>
        <v>0</v>
      </c>
      <c r="BI433" s="218">
        <f>IF(N433="nulová",J433,0)</f>
        <v>0</v>
      </c>
      <c r="BJ433" s="19" t="s">
        <v>80</v>
      </c>
      <c r="BK433" s="218">
        <f>ROUND(I433*H433,2)</f>
        <v>0</v>
      </c>
      <c r="BL433" s="19" t="s">
        <v>155</v>
      </c>
      <c r="BM433" s="217" t="s">
        <v>850</v>
      </c>
    </row>
    <row r="434" spans="1:63" s="12" customFormat="1" ht="25.9" customHeight="1">
      <c r="A434" s="12"/>
      <c r="B434" s="190"/>
      <c r="C434" s="191"/>
      <c r="D434" s="192" t="s">
        <v>71</v>
      </c>
      <c r="E434" s="193" t="s">
        <v>851</v>
      </c>
      <c r="F434" s="193" t="s">
        <v>852</v>
      </c>
      <c r="G434" s="191"/>
      <c r="H434" s="191"/>
      <c r="I434" s="194"/>
      <c r="J434" s="195">
        <f>BK434</f>
        <v>0</v>
      </c>
      <c r="K434" s="191"/>
      <c r="L434" s="196"/>
      <c r="M434" s="197"/>
      <c r="N434" s="198"/>
      <c r="O434" s="198"/>
      <c r="P434" s="199">
        <f>P435+P442+P458+P485+P497+P524+P565+P570+P581+P604+P622+P627+P636+P647+P666+P717+P751+P771+P776+P792+P812+P820+P825</f>
        <v>0</v>
      </c>
      <c r="Q434" s="198"/>
      <c r="R434" s="199">
        <f>R435+R442+R458+R485+R497+R524+R565+R570+R581+R604+R622+R627+R636+R647+R666+R717+R751+R771+R776+R792+R812+R820+R825</f>
        <v>77.04015020000001</v>
      </c>
      <c r="S434" s="198"/>
      <c r="T434" s="200">
        <f>T435+T442+T458+T485+T497+T524+T565+T570+T581+T604+T622+T627+T636+T647+T666+T717+T751+T771+T776+T792+T812+T820+T825</f>
        <v>99.753012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01" t="s">
        <v>82</v>
      </c>
      <c r="AT434" s="202" t="s">
        <v>71</v>
      </c>
      <c r="AU434" s="202" t="s">
        <v>72</v>
      </c>
      <c r="AY434" s="201" t="s">
        <v>148</v>
      </c>
      <c r="BK434" s="203">
        <f>BK435+BK442+BK458+BK485+BK497+BK524+BK565+BK570+BK581+BK604+BK622+BK627+BK636+BK647+BK666+BK717+BK751+BK771+BK776+BK792+BK812+BK820+BK825</f>
        <v>0</v>
      </c>
    </row>
    <row r="435" spans="1:63" s="12" customFormat="1" ht="22.8" customHeight="1">
      <c r="A435" s="12"/>
      <c r="B435" s="190"/>
      <c r="C435" s="191"/>
      <c r="D435" s="192" t="s">
        <v>71</v>
      </c>
      <c r="E435" s="204" t="s">
        <v>853</v>
      </c>
      <c r="F435" s="204" t="s">
        <v>854</v>
      </c>
      <c r="G435" s="191"/>
      <c r="H435" s="191"/>
      <c r="I435" s="194"/>
      <c r="J435" s="205">
        <f>BK435</f>
        <v>0</v>
      </c>
      <c r="K435" s="191"/>
      <c r="L435" s="196"/>
      <c r="M435" s="197"/>
      <c r="N435" s="198"/>
      <c r="O435" s="198"/>
      <c r="P435" s="199">
        <f>SUM(P436:P441)</f>
        <v>0</v>
      </c>
      <c r="Q435" s="198"/>
      <c r="R435" s="199">
        <f>SUM(R436:R441)</f>
        <v>0.09993189999999999</v>
      </c>
      <c r="S435" s="198"/>
      <c r="T435" s="200">
        <f>SUM(T436:T441)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01" t="s">
        <v>82</v>
      </c>
      <c r="AT435" s="202" t="s">
        <v>71</v>
      </c>
      <c r="AU435" s="202" t="s">
        <v>80</v>
      </c>
      <c r="AY435" s="201" t="s">
        <v>148</v>
      </c>
      <c r="BK435" s="203">
        <f>SUM(BK436:BK441)</f>
        <v>0</v>
      </c>
    </row>
    <row r="436" spans="1:65" s="2" customFormat="1" ht="37.8" customHeight="1">
      <c r="A436" s="40"/>
      <c r="B436" s="41"/>
      <c r="C436" s="206" t="s">
        <v>855</v>
      </c>
      <c r="D436" s="206" t="s">
        <v>150</v>
      </c>
      <c r="E436" s="207" t="s">
        <v>856</v>
      </c>
      <c r="F436" s="208" t="s">
        <v>857</v>
      </c>
      <c r="G436" s="209" t="s">
        <v>153</v>
      </c>
      <c r="H436" s="210">
        <v>82.682</v>
      </c>
      <c r="I436" s="211"/>
      <c r="J436" s="212">
        <f>ROUND(I436*H436,2)</f>
        <v>0</v>
      </c>
      <c r="K436" s="208" t="s">
        <v>154</v>
      </c>
      <c r="L436" s="46"/>
      <c r="M436" s="213" t="s">
        <v>19</v>
      </c>
      <c r="N436" s="214" t="s">
        <v>43</v>
      </c>
      <c r="O436" s="86"/>
      <c r="P436" s="215">
        <f>O436*H436</f>
        <v>0</v>
      </c>
      <c r="Q436" s="215">
        <v>0.0004</v>
      </c>
      <c r="R436" s="215">
        <f>Q436*H436</f>
        <v>0.0330728</v>
      </c>
      <c r="S436" s="215">
        <v>0</v>
      </c>
      <c r="T436" s="216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17" t="s">
        <v>227</v>
      </c>
      <c r="AT436" s="217" t="s">
        <v>150</v>
      </c>
      <c r="AU436" s="217" t="s">
        <v>82</v>
      </c>
      <c r="AY436" s="19" t="s">
        <v>148</v>
      </c>
      <c r="BE436" s="218">
        <f>IF(N436="základní",J436,0)</f>
        <v>0</v>
      </c>
      <c r="BF436" s="218">
        <f>IF(N436="snížená",J436,0)</f>
        <v>0</v>
      </c>
      <c r="BG436" s="218">
        <f>IF(N436="zákl. přenesená",J436,0)</f>
        <v>0</v>
      </c>
      <c r="BH436" s="218">
        <f>IF(N436="sníž. přenesená",J436,0)</f>
        <v>0</v>
      </c>
      <c r="BI436" s="218">
        <f>IF(N436="nulová",J436,0)</f>
        <v>0</v>
      </c>
      <c r="BJ436" s="19" t="s">
        <v>80</v>
      </c>
      <c r="BK436" s="218">
        <f>ROUND(I436*H436,2)</f>
        <v>0</v>
      </c>
      <c r="BL436" s="19" t="s">
        <v>227</v>
      </c>
      <c r="BM436" s="217" t="s">
        <v>858</v>
      </c>
    </row>
    <row r="437" spans="1:65" s="2" customFormat="1" ht="24.15" customHeight="1">
      <c r="A437" s="40"/>
      <c r="B437" s="41"/>
      <c r="C437" s="206" t="s">
        <v>859</v>
      </c>
      <c r="D437" s="206" t="s">
        <v>150</v>
      </c>
      <c r="E437" s="207" t="s">
        <v>860</v>
      </c>
      <c r="F437" s="208" t="s">
        <v>861</v>
      </c>
      <c r="G437" s="209" t="s">
        <v>288</v>
      </c>
      <c r="H437" s="210">
        <v>131.241</v>
      </c>
      <c r="I437" s="211"/>
      <c r="J437" s="212">
        <f>ROUND(I437*H437,2)</f>
        <v>0</v>
      </c>
      <c r="K437" s="208" t="s">
        <v>154</v>
      </c>
      <c r="L437" s="46"/>
      <c r="M437" s="213" t="s">
        <v>19</v>
      </c>
      <c r="N437" s="214" t="s">
        <v>43</v>
      </c>
      <c r="O437" s="86"/>
      <c r="P437" s="215">
        <f>O437*H437</f>
        <v>0</v>
      </c>
      <c r="Q437" s="215">
        <v>0.00016</v>
      </c>
      <c r="R437" s="215">
        <f>Q437*H437</f>
        <v>0.020998560000000003</v>
      </c>
      <c r="S437" s="215">
        <v>0</v>
      </c>
      <c r="T437" s="216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227</v>
      </c>
      <c r="AT437" s="217" t="s">
        <v>150</v>
      </c>
      <c r="AU437" s="217" t="s">
        <v>82</v>
      </c>
      <c r="AY437" s="19" t="s">
        <v>148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80</v>
      </c>
      <c r="BK437" s="218">
        <f>ROUND(I437*H437,2)</f>
        <v>0</v>
      </c>
      <c r="BL437" s="19" t="s">
        <v>227</v>
      </c>
      <c r="BM437" s="217" t="s">
        <v>862</v>
      </c>
    </row>
    <row r="438" spans="1:65" s="2" customFormat="1" ht="37.8" customHeight="1">
      <c r="A438" s="40"/>
      <c r="B438" s="41"/>
      <c r="C438" s="206" t="s">
        <v>863</v>
      </c>
      <c r="D438" s="206" t="s">
        <v>150</v>
      </c>
      <c r="E438" s="207" t="s">
        <v>864</v>
      </c>
      <c r="F438" s="208" t="s">
        <v>865</v>
      </c>
      <c r="G438" s="209" t="s">
        <v>530</v>
      </c>
      <c r="H438" s="210">
        <v>20</v>
      </c>
      <c r="I438" s="211"/>
      <c r="J438" s="212">
        <f>ROUND(I438*H438,2)</f>
        <v>0</v>
      </c>
      <c r="K438" s="208" t="s">
        <v>154</v>
      </c>
      <c r="L438" s="46"/>
      <c r="M438" s="213" t="s">
        <v>19</v>
      </c>
      <c r="N438" s="214" t="s">
        <v>43</v>
      </c>
      <c r="O438" s="86"/>
      <c r="P438" s="215">
        <f>O438*H438</f>
        <v>0</v>
      </c>
      <c r="Q438" s="215">
        <v>0.00017</v>
      </c>
      <c r="R438" s="215">
        <f>Q438*H438</f>
        <v>0.0034000000000000002</v>
      </c>
      <c r="S438" s="215">
        <v>0</v>
      </c>
      <c r="T438" s="216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17" t="s">
        <v>227</v>
      </c>
      <c r="AT438" s="217" t="s">
        <v>150</v>
      </c>
      <c r="AU438" s="217" t="s">
        <v>82</v>
      </c>
      <c r="AY438" s="19" t="s">
        <v>148</v>
      </c>
      <c r="BE438" s="218">
        <f>IF(N438="základní",J438,0)</f>
        <v>0</v>
      </c>
      <c r="BF438" s="218">
        <f>IF(N438="snížená",J438,0)</f>
        <v>0</v>
      </c>
      <c r="BG438" s="218">
        <f>IF(N438="zákl. přenesená",J438,0)</f>
        <v>0</v>
      </c>
      <c r="BH438" s="218">
        <f>IF(N438="sníž. přenesená",J438,0)</f>
        <v>0</v>
      </c>
      <c r="BI438" s="218">
        <f>IF(N438="nulová",J438,0)</f>
        <v>0</v>
      </c>
      <c r="BJ438" s="19" t="s">
        <v>80</v>
      </c>
      <c r="BK438" s="218">
        <f>ROUND(I438*H438,2)</f>
        <v>0</v>
      </c>
      <c r="BL438" s="19" t="s">
        <v>227</v>
      </c>
      <c r="BM438" s="217" t="s">
        <v>866</v>
      </c>
    </row>
    <row r="439" spans="1:65" s="2" customFormat="1" ht="37.8" customHeight="1">
      <c r="A439" s="40"/>
      <c r="B439" s="41"/>
      <c r="C439" s="206" t="s">
        <v>867</v>
      </c>
      <c r="D439" s="206" t="s">
        <v>150</v>
      </c>
      <c r="E439" s="207" t="s">
        <v>868</v>
      </c>
      <c r="F439" s="208" t="s">
        <v>869</v>
      </c>
      <c r="G439" s="209" t="s">
        <v>530</v>
      </c>
      <c r="H439" s="210">
        <v>20</v>
      </c>
      <c r="I439" s="211"/>
      <c r="J439" s="212">
        <f>ROUND(I439*H439,2)</f>
        <v>0</v>
      </c>
      <c r="K439" s="208" t="s">
        <v>154</v>
      </c>
      <c r="L439" s="46"/>
      <c r="M439" s="213" t="s">
        <v>19</v>
      </c>
      <c r="N439" s="214" t="s">
        <v>43</v>
      </c>
      <c r="O439" s="86"/>
      <c r="P439" s="215">
        <f>O439*H439</f>
        <v>0</v>
      </c>
      <c r="Q439" s="215">
        <v>0.00018</v>
      </c>
      <c r="R439" s="215">
        <f>Q439*H439</f>
        <v>0.0036000000000000003</v>
      </c>
      <c r="S439" s="215">
        <v>0</v>
      </c>
      <c r="T439" s="216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17" t="s">
        <v>227</v>
      </c>
      <c r="AT439" s="217" t="s">
        <v>150</v>
      </c>
      <c r="AU439" s="217" t="s">
        <v>82</v>
      </c>
      <c r="AY439" s="19" t="s">
        <v>148</v>
      </c>
      <c r="BE439" s="218">
        <f>IF(N439="základní",J439,0)</f>
        <v>0</v>
      </c>
      <c r="BF439" s="218">
        <f>IF(N439="snížená",J439,0)</f>
        <v>0</v>
      </c>
      <c r="BG439" s="218">
        <f>IF(N439="zákl. přenesená",J439,0)</f>
        <v>0</v>
      </c>
      <c r="BH439" s="218">
        <f>IF(N439="sníž. přenesená",J439,0)</f>
        <v>0</v>
      </c>
      <c r="BI439" s="218">
        <f>IF(N439="nulová",J439,0)</f>
        <v>0</v>
      </c>
      <c r="BJ439" s="19" t="s">
        <v>80</v>
      </c>
      <c r="BK439" s="218">
        <f>ROUND(I439*H439,2)</f>
        <v>0</v>
      </c>
      <c r="BL439" s="19" t="s">
        <v>227</v>
      </c>
      <c r="BM439" s="217" t="s">
        <v>870</v>
      </c>
    </row>
    <row r="440" spans="1:65" s="2" customFormat="1" ht="24.15" customHeight="1">
      <c r="A440" s="40"/>
      <c r="B440" s="41"/>
      <c r="C440" s="206" t="s">
        <v>871</v>
      </c>
      <c r="D440" s="206" t="s">
        <v>150</v>
      </c>
      <c r="E440" s="207" t="s">
        <v>872</v>
      </c>
      <c r="F440" s="208" t="s">
        <v>873</v>
      </c>
      <c r="G440" s="209" t="s">
        <v>153</v>
      </c>
      <c r="H440" s="210">
        <v>82.682</v>
      </c>
      <c r="I440" s="211"/>
      <c r="J440" s="212">
        <f>ROUND(I440*H440,2)</f>
        <v>0</v>
      </c>
      <c r="K440" s="208" t="s">
        <v>154</v>
      </c>
      <c r="L440" s="46"/>
      <c r="M440" s="213" t="s">
        <v>19</v>
      </c>
      <c r="N440" s="214" t="s">
        <v>43</v>
      </c>
      <c r="O440" s="86"/>
      <c r="P440" s="215">
        <f>O440*H440</f>
        <v>0</v>
      </c>
      <c r="Q440" s="215">
        <v>0.00047</v>
      </c>
      <c r="R440" s="215">
        <f>Q440*H440</f>
        <v>0.03886054</v>
      </c>
      <c r="S440" s="215">
        <v>0</v>
      </c>
      <c r="T440" s="216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17" t="s">
        <v>155</v>
      </c>
      <c r="AT440" s="217" t="s">
        <v>150</v>
      </c>
      <c r="AU440" s="217" t="s">
        <v>82</v>
      </c>
      <c r="AY440" s="19" t="s">
        <v>148</v>
      </c>
      <c r="BE440" s="218">
        <f>IF(N440="základní",J440,0)</f>
        <v>0</v>
      </c>
      <c r="BF440" s="218">
        <f>IF(N440="snížená",J440,0)</f>
        <v>0</v>
      </c>
      <c r="BG440" s="218">
        <f>IF(N440="zákl. přenesená",J440,0)</f>
        <v>0</v>
      </c>
      <c r="BH440" s="218">
        <f>IF(N440="sníž. přenesená",J440,0)</f>
        <v>0</v>
      </c>
      <c r="BI440" s="218">
        <f>IF(N440="nulová",J440,0)</f>
        <v>0</v>
      </c>
      <c r="BJ440" s="19" t="s">
        <v>80</v>
      </c>
      <c r="BK440" s="218">
        <f>ROUND(I440*H440,2)</f>
        <v>0</v>
      </c>
      <c r="BL440" s="19" t="s">
        <v>155</v>
      </c>
      <c r="BM440" s="217" t="s">
        <v>874</v>
      </c>
    </row>
    <row r="441" spans="1:65" s="2" customFormat="1" ht="49.05" customHeight="1">
      <c r="A441" s="40"/>
      <c r="B441" s="41"/>
      <c r="C441" s="206" t="s">
        <v>875</v>
      </c>
      <c r="D441" s="206" t="s">
        <v>150</v>
      </c>
      <c r="E441" s="207" t="s">
        <v>876</v>
      </c>
      <c r="F441" s="208" t="s">
        <v>877</v>
      </c>
      <c r="G441" s="209" t="s">
        <v>198</v>
      </c>
      <c r="H441" s="210">
        <v>0.061</v>
      </c>
      <c r="I441" s="211"/>
      <c r="J441" s="212">
        <f>ROUND(I441*H441,2)</f>
        <v>0</v>
      </c>
      <c r="K441" s="208" t="s">
        <v>154</v>
      </c>
      <c r="L441" s="46"/>
      <c r="M441" s="213" t="s">
        <v>19</v>
      </c>
      <c r="N441" s="214" t="s">
        <v>43</v>
      </c>
      <c r="O441" s="86"/>
      <c r="P441" s="215">
        <f>O441*H441</f>
        <v>0</v>
      </c>
      <c r="Q441" s="215">
        <v>0</v>
      </c>
      <c r="R441" s="215">
        <f>Q441*H441</f>
        <v>0</v>
      </c>
      <c r="S441" s="215">
        <v>0</v>
      </c>
      <c r="T441" s="216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17" t="s">
        <v>227</v>
      </c>
      <c r="AT441" s="217" t="s">
        <v>150</v>
      </c>
      <c r="AU441" s="217" t="s">
        <v>82</v>
      </c>
      <c r="AY441" s="19" t="s">
        <v>148</v>
      </c>
      <c r="BE441" s="218">
        <f>IF(N441="základní",J441,0)</f>
        <v>0</v>
      </c>
      <c r="BF441" s="218">
        <f>IF(N441="snížená",J441,0)</f>
        <v>0</v>
      </c>
      <c r="BG441" s="218">
        <f>IF(N441="zákl. přenesená",J441,0)</f>
        <v>0</v>
      </c>
      <c r="BH441" s="218">
        <f>IF(N441="sníž. přenesená",J441,0)</f>
        <v>0</v>
      </c>
      <c r="BI441" s="218">
        <f>IF(N441="nulová",J441,0)</f>
        <v>0</v>
      </c>
      <c r="BJ441" s="19" t="s">
        <v>80</v>
      </c>
      <c r="BK441" s="218">
        <f>ROUND(I441*H441,2)</f>
        <v>0</v>
      </c>
      <c r="BL441" s="19" t="s">
        <v>227</v>
      </c>
      <c r="BM441" s="217" t="s">
        <v>878</v>
      </c>
    </row>
    <row r="442" spans="1:63" s="12" customFormat="1" ht="22.8" customHeight="1">
      <c r="A442" s="12"/>
      <c r="B442" s="190"/>
      <c r="C442" s="191"/>
      <c r="D442" s="192" t="s">
        <v>71</v>
      </c>
      <c r="E442" s="204" t="s">
        <v>879</v>
      </c>
      <c r="F442" s="204" t="s">
        <v>880</v>
      </c>
      <c r="G442" s="191"/>
      <c r="H442" s="191"/>
      <c r="I442" s="194"/>
      <c r="J442" s="205">
        <f>BK442</f>
        <v>0</v>
      </c>
      <c r="K442" s="191"/>
      <c r="L442" s="196"/>
      <c r="M442" s="197"/>
      <c r="N442" s="198"/>
      <c r="O442" s="198"/>
      <c r="P442" s="199">
        <f>SUM(P443:P457)</f>
        <v>0</v>
      </c>
      <c r="Q442" s="198"/>
      <c r="R442" s="199">
        <f>SUM(R443:R457)</f>
        <v>10.195005400000003</v>
      </c>
      <c r="S442" s="198"/>
      <c r="T442" s="200">
        <f>SUM(T443:T457)</f>
        <v>7.5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01" t="s">
        <v>82</v>
      </c>
      <c r="AT442" s="202" t="s">
        <v>71</v>
      </c>
      <c r="AU442" s="202" t="s">
        <v>80</v>
      </c>
      <c r="AY442" s="201" t="s">
        <v>148</v>
      </c>
      <c r="BK442" s="203">
        <f>SUM(BK443:BK457)</f>
        <v>0</v>
      </c>
    </row>
    <row r="443" spans="1:65" s="2" customFormat="1" ht="24.15" customHeight="1">
      <c r="A443" s="40"/>
      <c r="B443" s="41"/>
      <c r="C443" s="206" t="s">
        <v>881</v>
      </c>
      <c r="D443" s="206" t="s">
        <v>150</v>
      </c>
      <c r="E443" s="207" t="s">
        <v>882</v>
      </c>
      <c r="F443" s="208" t="s">
        <v>883</v>
      </c>
      <c r="G443" s="209" t="s">
        <v>153</v>
      </c>
      <c r="H443" s="210">
        <v>750</v>
      </c>
      <c r="I443" s="211"/>
      <c r="J443" s="212">
        <f>ROUND(I443*H443,2)</f>
        <v>0</v>
      </c>
      <c r="K443" s="208" t="s">
        <v>154</v>
      </c>
      <c r="L443" s="46"/>
      <c r="M443" s="213" t="s">
        <v>19</v>
      </c>
      <c r="N443" s="214" t="s">
        <v>43</v>
      </c>
      <c r="O443" s="86"/>
      <c r="P443" s="215">
        <f>O443*H443</f>
        <v>0</v>
      </c>
      <c r="Q443" s="215">
        <v>0</v>
      </c>
      <c r="R443" s="215">
        <f>Q443*H443</f>
        <v>0</v>
      </c>
      <c r="S443" s="215">
        <v>0.01</v>
      </c>
      <c r="T443" s="216">
        <f>S443*H443</f>
        <v>7.5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17" t="s">
        <v>227</v>
      </c>
      <c r="AT443" s="217" t="s">
        <v>150</v>
      </c>
      <c r="AU443" s="217" t="s">
        <v>82</v>
      </c>
      <c r="AY443" s="19" t="s">
        <v>148</v>
      </c>
      <c r="BE443" s="218">
        <f>IF(N443="základní",J443,0)</f>
        <v>0</v>
      </c>
      <c r="BF443" s="218">
        <f>IF(N443="snížená",J443,0)</f>
        <v>0</v>
      </c>
      <c r="BG443" s="218">
        <f>IF(N443="zákl. přenesená",J443,0)</f>
        <v>0</v>
      </c>
      <c r="BH443" s="218">
        <f>IF(N443="sníž. přenesená",J443,0)</f>
        <v>0</v>
      </c>
      <c r="BI443" s="218">
        <f>IF(N443="nulová",J443,0)</f>
        <v>0</v>
      </c>
      <c r="BJ443" s="19" t="s">
        <v>80</v>
      </c>
      <c r="BK443" s="218">
        <f>ROUND(I443*H443,2)</f>
        <v>0</v>
      </c>
      <c r="BL443" s="19" t="s">
        <v>227</v>
      </c>
      <c r="BM443" s="217" t="s">
        <v>884</v>
      </c>
    </row>
    <row r="444" spans="1:65" s="2" customFormat="1" ht="24.15" customHeight="1">
      <c r="A444" s="40"/>
      <c r="B444" s="41"/>
      <c r="C444" s="206" t="s">
        <v>885</v>
      </c>
      <c r="D444" s="206" t="s">
        <v>150</v>
      </c>
      <c r="E444" s="207" t="s">
        <v>886</v>
      </c>
      <c r="F444" s="208" t="s">
        <v>887</v>
      </c>
      <c r="G444" s="209" t="s">
        <v>153</v>
      </c>
      <c r="H444" s="210">
        <v>833.925</v>
      </c>
      <c r="I444" s="211"/>
      <c r="J444" s="212">
        <f>ROUND(I444*H444,2)</f>
        <v>0</v>
      </c>
      <c r="K444" s="208" t="s">
        <v>154</v>
      </c>
      <c r="L444" s="46"/>
      <c r="M444" s="213" t="s">
        <v>19</v>
      </c>
      <c r="N444" s="214" t="s">
        <v>43</v>
      </c>
      <c r="O444" s="86"/>
      <c r="P444" s="215">
        <f>O444*H444</f>
        <v>0</v>
      </c>
      <c r="Q444" s="215">
        <v>0</v>
      </c>
      <c r="R444" s="215">
        <f>Q444*H444</f>
        <v>0</v>
      </c>
      <c r="S444" s="215">
        <v>0</v>
      </c>
      <c r="T444" s="216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17" t="s">
        <v>227</v>
      </c>
      <c r="AT444" s="217" t="s">
        <v>150</v>
      </c>
      <c r="AU444" s="217" t="s">
        <v>82</v>
      </c>
      <c r="AY444" s="19" t="s">
        <v>148</v>
      </c>
      <c r="BE444" s="218">
        <f>IF(N444="základní",J444,0)</f>
        <v>0</v>
      </c>
      <c r="BF444" s="218">
        <f>IF(N444="snížená",J444,0)</f>
        <v>0</v>
      </c>
      <c r="BG444" s="218">
        <f>IF(N444="zákl. přenesená",J444,0)</f>
        <v>0</v>
      </c>
      <c r="BH444" s="218">
        <f>IF(N444="sníž. přenesená",J444,0)</f>
        <v>0</v>
      </c>
      <c r="BI444" s="218">
        <f>IF(N444="nulová",J444,0)</f>
        <v>0</v>
      </c>
      <c r="BJ444" s="19" t="s">
        <v>80</v>
      </c>
      <c r="BK444" s="218">
        <f>ROUND(I444*H444,2)</f>
        <v>0</v>
      </c>
      <c r="BL444" s="19" t="s">
        <v>227</v>
      </c>
      <c r="BM444" s="217" t="s">
        <v>888</v>
      </c>
    </row>
    <row r="445" spans="1:65" s="2" customFormat="1" ht="49.05" customHeight="1">
      <c r="A445" s="40"/>
      <c r="B445" s="41"/>
      <c r="C445" s="231" t="s">
        <v>889</v>
      </c>
      <c r="D445" s="231" t="s">
        <v>214</v>
      </c>
      <c r="E445" s="232" t="s">
        <v>890</v>
      </c>
      <c r="F445" s="233" t="s">
        <v>891</v>
      </c>
      <c r="G445" s="234" t="s">
        <v>153</v>
      </c>
      <c r="H445" s="235">
        <v>959.014</v>
      </c>
      <c r="I445" s="236"/>
      <c r="J445" s="237">
        <f>ROUND(I445*H445,2)</f>
        <v>0</v>
      </c>
      <c r="K445" s="233" t="s">
        <v>154</v>
      </c>
      <c r="L445" s="238"/>
      <c r="M445" s="239" t="s">
        <v>19</v>
      </c>
      <c r="N445" s="240" t="s">
        <v>43</v>
      </c>
      <c r="O445" s="86"/>
      <c r="P445" s="215">
        <f>O445*H445</f>
        <v>0</v>
      </c>
      <c r="Q445" s="215">
        <v>0.004</v>
      </c>
      <c r="R445" s="215">
        <f>Q445*H445</f>
        <v>3.836056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311</v>
      </c>
      <c r="AT445" s="217" t="s">
        <v>214</v>
      </c>
      <c r="AU445" s="217" t="s">
        <v>82</v>
      </c>
      <c r="AY445" s="19" t="s">
        <v>148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80</v>
      </c>
      <c r="BK445" s="218">
        <f>ROUND(I445*H445,2)</f>
        <v>0</v>
      </c>
      <c r="BL445" s="19" t="s">
        <v>227</v>
      </c>
      <c r="BM445" s="217" t="s">
        <v>892</v>
      </c>
    </row>
    <row r="446" spans="1:51" s="13" customFormat="1" ht="12">
      <c r="A446" s="13"/>
      <c r="B446" s="219"/>
      <c r="C446" s="220"/>
      <c r="D446" s="221" t="s">
        <v>157</v>
      </c>
      <c r="E446" s="220"/>
      <c r="F446" s="223" t="s">
        <v>893</v>
      </c>
      <c r="G446" s="220"/>
      <c r="H446" s="224">
        <v>959.014</v>
      </c>
      <c r="I446" s="225"/>
      <c r="J446" s="220"/>
      <c r="K446" s="220"/>
      <c r="L446" s="226"/>
      <c r="M446" s="227"/>
      <c r="N446" s="228"/>
      <c r="O446" s="228"/>
      <c r="P446" s="228"/>
      <c r="Q446" s="228"/>
      <c r="R446" s="228"/>
      <c r="S446" s="228"/>
      <c r="T446" s="22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0" t="s">
        <v>157</v>
      </c>
      <c r="AU446" s="230" t="s">
        <v>82</v>
      </c>
      <c r="AV446" s="13" t="s">
        <v>82</v>
      </c>
      <c r="AW446" s="13" t="s">
        <v>4</v>
      </c>
      <c r="AX446" s="13" t="s">
        <v>80</v>
      </c>
      <c r="AY446" s="230" t="s">
        <v>148</v>
      </c>
    </row>
    <row r="447" spans="1:65" s="2" customFormat="1" ht="24.15" customHeight="1">
      <c r="A447" s="40"/>
      <c r="B447" s="41"/>
      <c r="C447" s="206" t="s">
        <v>894</v>
      </c>
      <c r="D447" s="206" t="s">
        <v>150</v>
      </c>
      <c r="E447" s="207" t="s">
        <v>895</v>
      </c>
      <c r="F447" s="208" t="s">
        <v>896</v>
      </c>
      <c r="G447" s="209" t="s">
        <v>153</v>
      </c>
      <c r="H447" s="210">
        <v>833.925</v>
      </c>
      <c r="I447" s="211"/>
      <c r="J447" s="212">
        <f>ROUND(I447*H447,2)</f>
        <v>0</v>
      </c>
      <c r="K447" s="208" t="s">
        <v>154</v>
      </c>
      <c r="L447" s="46"/>
      <c r="M447" s="213" t="s">
        <v>19</v>
      </c>
      <c r="N447" s="214" t="s">
        <v>43</v>
      </c>
      <c r="O447" s="86"/>
      <c r="P447" s="215">
        <f>O447*H447</f>
        <v>0</v>
      </c>
      <c r="Q447" s="215">
        <v>0.00088</v>
      </c>
      <c r="R447" s="215">
        <f>Q447*H447</f>
        <v>0.733854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227</v>
      </c>
      <c r="AT447" s="217" t="s">
        <v>150</v>
      </c>
      <c r="AU447" s="217" t="s">
        <v>82</v>
      </c>
      <c r="AY447" s="19" t="s">
        <v>148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80</v>
      </c>
      <c r="BK447" s="218">
        <f>ROUND(I447*H447,2)</f>
        <v>0</v>
      </c>
      <c r="BL447" s="19" t="s">
        <v>227</v>
      </c>
      <c r="BM447" s="217" t="s">
        <v>897</v>
      </c>
    </row>
    <row r="448" spans="1:51" s="13" customFormat="1" ht="12">
      <c r="A448" s="13"/>
      <c r="B448" s="219"/>
      <c r="C448" s="220"/>
      <c r="D448" s="221" t="s">
        <v>157</v>
      </c>
      <c r="E448" s="222" t="s">
        <v>19</v>
      </c>
      <c r="F448" s="223" t="s">
        <v>898</v>
      </c>
      <c r="G448" s="220"/>
      <c r="H448" s="224">
        <v>602.985</v>
      </c>
      <c r="I448" s="225"/>
      <c r="J448" s="220"/>
      <c r="K448" s="220"/>
      <c r="L448" s="226"/>
      <c r="M448" s="227"/>
      <c r="N448" s="228"/>
      <c r="O448" s="228"/>
      <c r="P448" s="228"/>
      <c r="Q448" s="228"/>
      <c r="R448" s="228"/>
      <c r="S448" s="228"/>
      <c r="T448" s="22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0" t="s">
        <v>157</v>
      </c>
      <c r="AU448" s="230" t="s">
        <v>82</v>
      </c>
      <c r="AV448" s="13" t="s">
        <v>82</v>
      </c>
      <c r="AW448" s="13" t="s">
        <v>33</v>
      </c>
      <c r="AX448" s="13" t="s">
        <v>72</v>
      </c>
      <c r="AY448" s="230" t="s">
        <v>148</v>
      </c>
    </row>
    <row r="449" spans="1:51" s="13" customFormat="1" ht="12">
      <c r="A449" s="13"/>
      <c r="B449" s="219"/>
      <c r="C449" s="220"/>
      <c r="D449" s="221" t="s">
        <v>157</v>
      </c>
      <c r="E449" s="222" t="s">
        <v>19</v>
      </c>
      <c r="F449" s="223" t="s">
        <v>899</v>
      </c>
      <c r="G449" s="220"/>
      <c r="H449" s="224">
        <v>230.94</v>
      </c>
      <c r="I449" s="225"/>
      <c r="J449" s="220"/>
      <c r="K449" s="220"/>
      <c r="L449" s="226"/>
      <c r="M449" s="227"/>
      <c r="N449" s="228"/>
      <c r="O449" s="228"/>
      <c r="P449" s="228"/>
      <c r="Q449" s="228"/>
      <c r="R449" s="228"/>
      <c r="S449" s="228"/>
      <c r="T449" s="22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0" t="s">
        <v>157</v>
      </c>
      <c r="AU449" s="230" t="s">
        <v>82</v>
      </c>
      <c r="AV449" s="13" t="s">
        <v>82</v>
      </c>
      <c r="AW449" s="13" t="s">
        <v>33</v>
      </c>
      <c r="AX449" s="13" t="s">
        <v>72</v>
      </c>
      <c r="AY449" s="230" t="s">
        <v>148</v>
      </c>
    </row>
    <row r="450" spans="1:51" s="14" customFormat="1" ht="12">
      <c r="A450" s="14"/>
      <c r="B450" s="241"/>
      <c r="C450" s="242"/>
      <c r="D450" s="221" t="s">
        <v>157</v>
      </c>
      <c r="E450" s="243" t="s">
        <v>19</v>
      </c>
      <c r="F450" s="244" t="s">
        <v>226</v>
      </c>
      <c r="G450" s="242"/>
      <c r="H450" s="245">
        <v>833.925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157</v>
      </c>
      <c r="AU450" s="251" t="s">
        <v>82</v>
      </c>
      <c r="AV450" s="14" t="s">
        <v>155</v>
      </c>
      <c r="AW450" s="14" t="s">
        <v>33</v>
      </c>
      <c r="AX450" s="14" t="s">
        <v>80</v>
      </c>
      <c r="AY450" s="251" t="s">
        <v>148</v>
      </c>
    </row>
    <row r="451" spans="1:65" s="2" customFormat="1" ht="49.05" customHeight="1">
      <c r="A451" s="40"/>
      <c r="B451" s="41"/>
      <c r="C451" s="231" t="s">
        <v>900</v>
      </c>
      <c r="D451" s="231" t="s">
        <v>214</v>
      </c>
      <c r="E451" s="232" t="s">
        <v>901</v>
      </c>
      <c r="F451" s="233" t="s">
        <v>902</v>
      </c>
      <c r="G451" s="234" t="s">
        <v>153</v>
      </c>
      <c r="H451" s="235">
        <v>959.014</v>
      </c>
      <c r="I451" s="236"/>
      <c r="J451" s="237">
        <f>ROUND(I451*H451,2)</f>
        <v>0</v>
      </c>
      <c r="K451" s="233" t="s">
        <v>154</v>
      </c>
      <c r="L451" s="238"/>
      <c r="M451" s="239" t="s">
        <v>19</v>
      </c>
      <c r="N451" s="240" t="s">
        <v>43</v>
      </c>
      <c r="O451" s="86"/>
      <c r="P451" s="215">
        <f>O451*H451</f>
        <v>0</v>
      </c>
      <c r="Q451" s="215">
        <v>0.001</v>
      </c>
      <c r="R451" s="215">
        <f>Q451*H451</f>
        <v>0.959014</v>
      </c>
      <c r="S451" s="215">
        <v>0</v>
      </c>
      <c r="T451" s="216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17" t="s">
        <v>311</v>
      </c>
      <c r="AT451" s="217" t="s">
        <v>214</v>
      </c>
      <c r="AU451" s="217" t="s">
        <v>82</v>
      </c>
      <c r="AY451" s="19" t="s">
        <v>148</v>
      </c>
      <c r="BE451" s="218">
        <f>IF(N451="základní",J451,0)</f>
        <v>0</v>
      </c>
      <c r="BF451" s="218">
        <f>IF(N451="snížená",J451,0)</f>
        <v>0</v>
      </c>
      <c r="BG451" s="218">
        <f>IF(N451="zákl. přenesená",J451,0)</f>
        <v>0</v>
      </c>
      <c r="BH451" s="218">
        <f>IF(N451="sníž. přenesená",J451,0)</f>
        <v>0</v>
      </c>
      <c r="BI451" s="218">
        <f>IF(N451="nulová",J451,0)</f>
        <v>0</v>
      </c>
      <c r="BJ451" s="19" t="s">
        <v>80</v>
      </c>
      <c r="BK451" s="218">
        <f>ROUND(I451*H451,2)</f>
        <v>0</v>
      </c>
      <c r="BL451" s="19" t="s">
        <v>227</v>
      </c>
      <c r="BM451" s="217" t="s">
        <v>903</v>
      </c>
    </row>
    <row r="452" spans="1:51" s="13" customFormat="1" ht="12">
      <c r="A452" s="13"/>
      <c r="B452" s="219"/>
      <c r="C452" s="220"/>
      <c r="D452" s="221" t="s">
        <v>157</v>
      </c>
      <c r="E452" s="220"/>
      <c r="F452" s="223" t="s">
        <v>893</v>
      </c>
      <c r="G452" s="220"/>
      <c r="H452" s="224">
        <v>959.014</v>
      </c>
      <c r="I452" s="225"/>
      <c r="J452" s="220"/>
      <c r="K452" s="220"/>
      <c r="L452" s="226"/>
      <c r="M452" s="227"/>
      <c r="N452" s="228"/>
      <c r="O452" s="228"/>
      <c r="P452" s="228"/>
      <c r="Q452" s="228"/>
      <c r="R452" s="228"/>
      <c r="S452" s="228"/>
      <c r="T452" s="22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0" t="s">
        <v>157</v>
      </c>
      <c r="AU452" s="230" t="s">
        <v>82</v>
      </c>
      <c r="AV452" s="13" t="s">
        <v>82</v>
      </c>
      <c r="AW452" s="13" t="s">
        <v>4</v>
      </c>
      <c r="AX452" s="13" t="s">
        <v>80</v>
      </c>
      <c r="AY452" s="230" t="s">
        <v>148</v>
      </c>
    </row>
    <row r="453" spans="1:65" s="2" customFormat="1" ht="24.15" customHeight="1">
      <c r="A453" s="40"/>
      <c r="B453" s="41"/>
      <c r="C453" s="206" t="s">
        <v>904</v>
      </c>
      <c r="D453" s="206" t="s">
        <v>150</v>
      </c>
      <c r="E453" s="207" t="s">
        <v>895</v>
      </c>
      <c r="F453" s="208" t="s">
        <v>896</v>
      </c>
      <c r="G453" s="209" t="s">
        <v>153</v>
      </c>
      <c r="H453" s="210">
        <v>833.925</v>
      </c>
      <c r="I453" s="211"/>
      <c r="J453" s="212">
        <f>ROUND(I453*H453,2)</f>
        <v>0</v>
      </c>
      <c r="K453" s="208" t="s">
        <v>154</v>
      </c>
      <c r="L453" s="46"/>
      <c r="M453" s="213" t="s">
        <v>19</v>
      </c>
      <c r="N453" s="214" t="s">
        <v>43</v>
      </c>
      <c r="O453" s="86"/>
      <c r="P453" s="215">
        <f>O453*H453</f>
        <v>0</v>
      </c>
      <c r="Q453" s="215">
        <v>0.00088</v>
      </c>
      <c r="R453" s="215">
        <f>Q453*H453</f>
        <v>0.733854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227</v>
      </c>
      <c r="AT453" s="217" t="s">
        <v>150</v>
      </c>
      <c r="AU453" s="217" t="s">
        <v>82</v>
      </c>
      <c r="AY453" s="19" t="s">
        <v>148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80</v>
      </c>
      <c r="BK453" s="218">
        <f>ROUND(I453*H453,2)</f>
        <v>0</v>
      </c>
      <c r="BL453" s="19" t="s">
        <v>227</v>
      </c>
      <c r="BM453" s="217" t="s">
        <v>905</v>
      </c>
    </row>
    <row r="454" spans="1:65" s="2" customFormat="1" ht="37.8" customHeight="1">
      <c r="A454" s="40"/>
      <c r="B454" s="41"/>
      <c r="C454" s="231" t="s">
        <v>906</v>
      </c>
      <c r="D454" s="231" t="s">
        <v>214</v>
      </c>
      <c r="E454" s="232" t="s">
        <v>907</v>
      </c>
      <c r="F454" s="233" t="s">
        <v>908</v>
      </c>
      <c r="G454" s="234" t="s">
        <v>153</v>
      </c>
      <c r="H454" s="235">
        <v>959.014</v>
      </c>
      <c r="I454" s="236"/>
      <c r="J454" s="237">
        <f>ROUND(I454*H454,2)</f>
        <v>0</v>
      </c>
      <c r="K454" s="233" t="s">
        <v>154</v>
      </c>
      <c r="L454" s="238"/>
      <c r="M454" s="239" t="s">
        <v>19</v>
      </c>
      <c r="N454" s="240" t="s">
        <v>43</v>
      </c>
      <c r="O454" s="86"/>
      <c r="P454" s="215">
        <f>O454*H454</f>
        <v>0</v>
      </c>
      <c r="Q454" s="215">
        <v>0.0041</v>
      </c>
      <c r="R454" s="215">
        <f>Q454*H454</f>
        <v>3.9319574000000004</v>
      </c>
      <c r="S454" s="215">
        <v>0</v>
      </c>
      <c r="T454" s="216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7" t="s">
        <v>311</v>
      </c>
      <c r="AT454" s="217" t="s">
        <v>214</v>
      </c>
      <c r="AU454" s="217" t="s">
        <v>82</v>
      </c>
      <c r="AY454" s="19" t="s">
        <v>148</v>
      </c>
      <c r="BE454" s="218">
        <f>IF(N454="základní",J454,0)</f>
        <v>0</v>
      </c>
      <c r="BF454" s="218">
        <f>IF(N454="snížená",J454,0)</f>
        <v>0</v>
      </c>
      <c r="BG454" s="218">
        <f>IF(N454="zákl. přenesená",J454,0)</f>
        <v>0</v>
      </c>
      <c r="BH454" s="218">
        <f>IF(N454="sníž. přenesená",J454,0)</f>
        <v>0</v>
      </c>
      <c r="BI454" s="218">
        <f>IF(N454="nulová",J454,0)</f>
        <v>0</v>
      </c>
      <c r="BJ454" s="19" t="s">
        <v>80</v>
      </c>
      <c r="BK454" s="218">
        <f>ROUND(I454*H454,2)</f>
        <v>0</v>
      </c>
      <c r="BL454" s="19" t="s">
        <v>227</v>
      </c>
      <c r="BM454" s="217" t="s">
        <v>909</v>
      </c>
    </row>
    <row r="455" spans="1:51" s="13" customFormat="1" ht="12">
      <c r="A455" s="13"/>
      <c r="B455" s="219"/>
      <c r="C455" s="220"/>
      <c r="D455" s="221" t="s">
        <v>157</v>
      </c>
      <c r="E455" s="220"/>
      <c r="F455" s="223" t="s">
        <v>893</v>
      </c>
      <c r="G455" s="220"/>
      <c r="H455" s="224">
        <v>959.014</v>
      </c>
      <c r="I455" s="225"/>
      <c r="J455" s="220"/>
      <c r="K455" s="220"/>
      <c r="L455" s="226"/>
      <c r="M455" s="227"/>
      <c r="N455" s="228"/>
      <c r="O455" s="228"/>
      <c r="P455" s="228"/>
      <c r="Q455" s="228"/>
      <c r="R455" s="228"/>
      <c r="S455" s="228"/>
      <c r="T455" s="22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0" t="s">
        <v>157</v>
      </c>
      <c r="AU455" s="230" t="s">
        <v>82</v>
      </c>
      <c r="AV455" s="13" t="s">
        <v>82</v>
      </c>
      <c r="AW455" s="13" t="s">
        <v>4</v>
      </c>
      <c r="AX455" s="13" t="s">
        <v>80</v>
      </c>
      <c r="AY455" s="230" t="s">
        <v>148</v>
      </c>
    </row>
    <row r="456" spans="1:65" s="2" customFormat="1" ht="37.8" customHeight="1">
      <c r="A456" s="40"/>
      <c r="B456" s="41"/>
      <c r="C456" s="206" t="s">
        <v>910</v>
      </c>
      <c r="D456" s="206" t="s">
        <v>150</v>
      </c>
      <c r="E456" s="207" t="s">
        <v>911</v>
      </c>
      <c r="F456" s="208" t="s">
        <v>912</v>
      </c>
      <c r="G456" s="209" t="s">
        <v>530</v>
      </c>
      <c r="H456" s="210">
        <v>3</v>
      </c>
      <c r="I456" s="211"/>
      <c r="J456" s="212">
        <f>ROUND(I456*H456,2)</f>
        <v>0</v>
      </c>
      <c r="K456" s="208" t="s">
        <v>154</v>
      </c>
      <c r="L456" s="46"/>
      <c r="M456" s="213" t="s">
        <v>19</v>
      </c>
      <c r="N456" s="214" t="s">
        <v>43</v>
      </c>
      <c r="O456" s="86"/>
      <c r="P456" s="215">
        <f>O456*H456</f>
        <v>0</v>
      </c>
      <c r="Q456" s="215">
        <v>9E-05</v>
      </c>
      <c r="R456" s="215">
        <f>Q456*H456</f>
        <v>0.00027</v>
      </c>
      <c r="S456" s="215">
        <v>0</v>
      </c>
      <c r="T456" s="216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17" t="s">
        <v>227</v>
      </c>
      <c r="AT456" s="217" t="s">
        <v>150</v>
      </c>
      <c r="AU456" s="217" t="s">
        <v>82</v>
      </c>
      <c r="AY456" s="19" t="s">
        <v>148</v>
      </c>
      <c r="BE456" s="218">
        <f>IF(N456="základní",J456,0)</f>
        <v>0</v>
      </c>
      <c r="BF456" s="218">
        <f>IF(N456="snížená",J456,0)</f>
        <v>0</v>
      </c>
      <c r="BG456" s="218">
        <f>IF(N456="zákl. přenesená",J456,0)</f>
        <v>0</v>
      </c>
      <c r="BH456" s="218">
        <f>IF(N456="sníž. přenesená",J456,0)</f>
        <v>0</v>
      </c>
      <c r="BI456" s="218">
        <f>IF(N456="nulová",J456,0)</f>
        <v>0</v>
      </c>
      <c r="BJ456" s="19" t="s">
        <v>80</v>
      </c>
      <c r="BK456" s="218">
        <f>ROUND(I456*H456,2)</f>
        <v>0</v>
      </c>
      <c r="BL456" s="19" t="s">
        <v>227</v>
      </c>
      <c r="BM456" s="217" t="s">
        <v>913</v>
      </c>
    </row>
    <row r="457" spans="1:65" s="2" customFormat="1" ht="49.05" customHeight="1">
      <c r="A457" s="40"/>
      <c r="B457" s="41"/>
      <c r="C457" s="206" t="s">
        <v>914</v>
      </c>
      <c r="D457" s="206" t="s">
        <v>150</v>
      </c>
      <c r="E457" s="207" t="s">
        <v>915</v>
      </c>
      <c r="F457" s="208" t="s">
        <v>916</v>
      </c>
      <c r="G457" s="209" t="s">
        <v>198</v>
      </c>
      <c r="H457" s="210">
        <v>10.195</v>
      </c>
      <c r="I457" s="211"/>
      <c r="J457" s="212">
        <f>ROUND(I457*H457,2)</f>
        <v>0</v>
      </c>
      <c r="K457" s="208" t="s">
        <v>154</v>
      </c>
      <c r="L457" s="46"/>
      <c r="M457" s="213" t="s">
        <v>19</v>
      </c>
      <c r="N457" s="214" t="s">
        <v>43</v>
      </c>
      <c r="O457" s="86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227</v>
      </c>
      <c r="AT457" s="217" t="s">
        <v>150</v>
      </c>
      <c r="AU457" s="217" t="s">
        <v>82</v>
      </c>
      <c r="AY457" s="19" t="s">
        <v>148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80</v>
      </c>
      <c r="BK457" s="218">
        <f>ROUND(I457*H457,2)</f>
        <v>0</v>
      </c>
      <c r="BL457" s="19" t="s">
        <v>227</v>
      </c>
      <c r="BM457" s="217" t="s">
        <v>917</v>
      </c>
    </row>
    <row r="458" spans="1:63" s="12" customFormat="1" ht="22.8" customHeight="1">
      <c r="A458" s="12"/>
      <c r="B458" s="190"/>
      <c r="C458" s="191"/>
      <c r="D458" s="192" t="s">
        <v>71</v>
      </c>
      <c r="E458" s="204" t="s">
        <v>918</v>
      </c>
      <c r="F458" s="204" t="s">
        <v>919</v>
      </c>
      <c r="G458" s="191"/>
      <c r="H458" s="191"/>
      <c r="I458" s="194"/>
      <c r="J458" s="205">
        <f>BK458</f>
        <v>0</v>
      </c>
      <c r="K458" s="191"/>
      <c r="L458" s="196"/>
      <c r="M458" s="197"/>
      <c r="N458" s="198"/>
      <c r="O458" s="198"/>
      <c r="P458" s="199">
        <f>SUM(P459:P484)</f>
        <v>0</v>
      </c>
      <c r="Q458" s="198"/>
      <c r="R458" s="199">
        <f>SUM(R459:R484)</f>
        <v>43.391114</v>
      </c>
      <c r="S458" s="198"/>
      <c r="T458" s="200">
        <f>SUM(T459:T484)</f>
        <v>19.35</v>
      </c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R458" s="201" t="s">
        <v>82</v>
      </c>
      <c r="AT458" s="202" t="s">
        <v>71</v>
      </c>
      <c r="AU458" s="202" t="s">
        <v>80</v>
      </c>
      <c r="AY458" s="201" t="s">
        <v>148</v>
      </c>
      <c r="BK458" s="203">
        <f>SUM(BK459:BK484)</f>
        <v>0</v>
      </c>
    </row>
    <row r="459" spans="1:65" s="2" customFormat="1" ht="49.05" customHeight="1">
      <c r="A459" s="40"/>
      <c r="B459" s="41"/>
      <c r="C459" s="206" t="s">
        <v>920</v>
      </c>
      <c r="D459" s="206" t="s">
        <v>150</v>
      </c>
      <c r="E459" s="207" t="s">
        <v>921</v>
      </c>
      <c r="F459" s="208" t="s">
        <v>922</v>
      </c>
      <c r="G459" s="209" t="s">
        <v>153</v>
      </c>
      <c r="H459" s="210">
        <v>750</v>
      </c>
      <c r="I459" s="211"/>
      <c r="J459" s="212">
        <f>ROUND(I459*H459,2)</f>
        <v>0</v>
      </c>
      <c r="K459" s="208" t="s">
        <v>154</v>
      </c>
      <c r="L459" s="46"/>
      <c r="M459" s="213" t="s">
        <v>19</v>
      </c>
      <c r="N459" s="214" t="s">
        <v>43</v>
      </c>
      <c r="O459" s="86"/>
      <c r="P459" s="215">
        <f>O459*H459</f>
        <v>0</v>
      </c>
      <c r="Q459" s="215">
        <v>0</v>
      </c>
      <c r="R459" s="215">
        <f>Q459*H459</f>
        <v>0</v>
      </c>
      <c r="S459" s="215">
        <v>0.024</v>
      </c>
      <c r="T459" s="216">
        <f>S459*H459</f>
        <v>18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17" t="s">
        <v>227</v>
      </c>
      <c r="AT459" s="217" t="s">
        <v>150</v>
      </c>
      <c r="AU459" s="217" t="s">
        <v>82</v>
      </c>
      <c r="AY459" s="19" t="s">
        <v>148</v>
      </c>
      <c r="BE459" s="218">
        <f>IF(N459="základní",J459,0)</f>
        <v>0</v>
      </c>
      <c r="BF459" s="218">
        <f>IF(N459="snížená",J459,0)</f>
        <v>0</v>
      </c>
      <c r="BG459" s="218">
        <f>IF(N459="zákl. přenesená",J459,0)</f>
        <v>0</v>
      </c>
      <c r="BH459" s="218">
        <f>IF(N459="sníž. přenesená",J459,0)</f>
        <v>0</v>
      </c>
      <c r="BI459" s="218">
        <f>IF(N459="nulová",J459,0)</f>
        <v>0</v>
      </c>
      <c r="BJ459" s="19" t="s">
        <v>80</v>
      </c>
      <c r="BK459" s="218">
        <f>ROUND(I459*H459,2)</f>
        <v>0</v>
      </c>
      <c r="BL459" s="19" t="s">
        <v>227</v>
      </c>
      <c r="BM459" s="217" t="s">
        <v>923</v>
      </c>
    </row>
    <row r="460" spans="1:65" s="2" customFormat="1" ht="49.05" customHeight="1">
      <c r="A460" s="40"/>
      <c r="B460" s="41"/>
      <c r="C460" s="206" t="s">
        <v>924</v>
      </c>
      <c r="D460" s="206" t="s">
        <v>150</v>
      </c>
      <c r="E460" s="207" t="s">
        <v>925</v>
      </c>
      <c r="F460" s="208" t="s">
        <v>926</v>
      </c>
      <c r="G460" s="209" t="s">
        <v>153</v>
      </c>
      <c r="H460" s="210">
        <v>750</v>
      </c>
      <c r="I460" s="211"/>
      <c r="J460" s="212">
        <f>ROUND(I460*H460,2)</f>
        <v>0</v>
      </c>
      <c r="K460" s="208" t="s">
        <v>154</v>
      </c>
      <c r="L460" s="46"/>
      <c r="M460" s="213" t="s">
        <v>19</v>
      </c>
      <c r="N460" s="214" t="s">
        <v>43</v>
      </c>
      <c r="O460" s="86"/>
      <c r="P460" s="215">
        <f>O460*H460</f>
        <v>0</v>
      </c>
      <c r="Q460" s="215">
        <v>0</v>
      </c>
      <c r="R460" s="215">
        <f>Q460*H460</f>
        <v>0</v>
      </c>
      <c r="S460" s="215">
        <v>0.0018</v>
      </c>
      <c r="T460" s="216">
        <f>S460*H460</f>
        <v>1.3499999999999999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227</v>
      </c>
      <c r="AT460" s="217" t="s">
        <v>150</v>
      </c>
      <c r="AU460" s="217" t="s">
        <v>82</v>
      </c>
      <c r="AY460" s="19" t="s">
        <v>148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80</v>
      </c>
      <c r="BK460" s="218">
        <f>ROUND(I460*H460,2)</f>
        <v>0</v>
      </c>
      <c r="BL460" s="19" t="s">
        <v>227</v>
      </c>
      <c r="BM460" s="217" t="s">
        <v>927</v>
      </c>
    </row>
    <row r="461" spans="1:65" s="2" customFormat="1" ht="37.8" customHeight="1">
      <c r="A461" s="40"/>
      <c r="B461" s="41"/>
      <c r="C461" s="206" t="s">
        <v>928</v>
      </c>
      <c r="D461" s="206" t="s">
        <v>150</v>
      </c>
      <c r="E461" s="207" t="s">
        <v>929</v>
      </c>
      <c r="F461" s="208" t="s">
        <v>930</v>
      </c>
      <c r="G461" s="209" t="s">
        <v>153</v>
      </c>
      <c r="H461" s="210">
        <v>1414.07</v>
      </c>
      <c r="I461" s="211"/>
      <c r="J461" s="212">
        <f>ROUND(I461*H461,2)</f>
        <v>0</v>
      </c>
      <c r="K461" s="208" t="s">
        <v>154</v>
      </c>
      <c r="L461" s="46"/>
      <c r="M461" s="213" t="s">
        <v>19</v>
      </c>
      <c r="N461" s="214" t="s">
        <v>43</v>
      </c>
      <c r="O461" s="86"/>
      <c r="P461" s="215">
        <f>O461*H461</f>
        <v>0</v>
      </c>
      <c r="Q461" s="215">
        <v>0</v>
      </c>
      <c r="R461" s="215">
        <f>Q461*H461</f>
        <v>0</v>
      </c>
      <c r="S461" s="215">
        <v>0</v>
      </c>
      <c r="T461" s="216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17" t="s">
        <v>227</v>
      </c>
      <c r="AT461" s="217" t="s">
        <v>150</v>
      </c>
      <c r="AU461" s="217" t="s">
        <v>82</v>
      </c>
      <c r="AY461" s="19" t="s">
        <v>148</v>
      </c>
      <c r="BE461" s="218">
        <f>IF(N461="základní",J461,0)</f>
        <v>0</v>
      </c>
      <c r="BF461" s="218">
        <f>IF(N461="snížená",J461,0)</f>
        <v>0</v>
      </c>
      <c r="BG461" s="218">
        <f>IF(N461="zákl. přenesená",J461,0)</f>
        <v>0</v>
      </c>
      <c r="BH461" s="218">
        <f>IF(N461="sníž. přenesená",J461,0)</f>
        <v>0</v>
      </c>
      <c r="BI461" s="218">
        <f>IF(N461="nulová",J461,0)</f>
        <v>0</v>
      </c>
      <c r="BJ461" s="19" t="s">
        <v>80</v>
      </c>
      <c r="BK461" s="218">
        <f>ROUND(I461*H461,2)</f>
        <v>0</v>
      </c>
      <c r="BL461" s="19" t="s">
        <v>227</v>
      </c>
      <c r="BM461" s="217" t="s">
        <v>931</v>
      </c>
    </row>
    <row r="462" spans="1:51" s="15" customFormat="1" ht="12">
      <c r="A462" s="15"/>
      <c r="B462" s="252"/>
      <c r="C462" s="253"/>
      <c r="D462" s="221" t="s">
        <v>157</v>
      </c>
      <c r="E462" s="254" t="s">
        <v>19</v>
      </c>
      <c r="F462" s="255" t="s">
        <v>932</v>
      </c>
      <c r="G462" s="253"/>
      <c r="H462" s="254" t="s">
        <v>19</v>
      </c>
      <c r="I462" s="256"/>
      <c r="J462" s="253"/>
      <c r="K462" s="253"/>
      <c r="L462" s="257"/>
      <c r="M462" s="258"/>
      <c r="N462" s="259"/>
      <c r="O462" s="259"/>
      <c r="P462" s="259"/>
      <c r="Q462" s="259"/>
      <c r="R462" s="259"/>
      <c r="S462" s="259"/>
      <c r="T462" s="260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T462" s="261" t="s">
        <v>157</v>
      </c>
      <c r="AU462" s="261" t="s">
        <v>82</v>
      </c>
      <c r="AV462" s="15" t="s">
        <v>80</v>
      </c>
      <c r="AW462" s="15" t="s">
        <v>33</v>
      </c>
      <c r="AX462" s="15" t="s">
        <v>72</v>
      </c>
      <c r="AY462" s="261" t="s">
        <v>148</v>
      </c>
    </row>
    <row r="463" spans="1:51" s="13" customFormat="1" ht="12">
      <c r="A463" s="13"/>
      <c r="B463" s="219"/>
      <c r="C463" s="220"/>
      <c r="D463" s="221" t="s">
        <v>157</v>
      </c>
      <c r="E463" s="222" t="s">
        <v>19</v>
      </c>
      <c r="F463" s="223" t="s">
        <v>898</v>
      </c>
      <c r="G463" s="220"/>
      <c r="H463" s="224">
        <v>602.985</v>
      </c>
      <c r="I463" s="225"/>
      <c r="J463" s="220"/>
      <c r="K463" s="220"/>
      <c r="L463" s="226"/>
      <c r="M463" s="227"/>
      <c r="N463" s="228"/>
      <c r="O463" s="228"/>
      <c r="P463" s="228"/>
      <c r="Q463" s="228"/>
      <c r="R463" s="228"/>
      <c r="S463" s="228"/>
      <c r="T463" s="22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0" t="s">
        <v>157</v>
      </c>
      <c r="AU463" s="230" t="s">
        <v>82</v>
      </c>
      <c r="AV463" s="13" t="s">
        <v>82</v>
      </c>
      <c r="AW463" s="13" t="s">
        <v>33</v>
      </c>
      <c r="AX463" s="13" t="s">
        <v>72</v>
      </c>
      <c r="AY463" s="230" t="s">
        <v>148</v>
      </c>
    </row>
    <row r="464" spans="1:51" s="13" customFormat="1" ht="12">
      <c r="A464" s="13"/>
      <c r="B464" s="219"/>
      <c r="C464" s="220"/>
      <c r="D464" s="221" t="s">
        <v>157</v>
      </c>
      <c r="E464" s="222" t="s">
        <v>19</v>
      </c>
      <c r="F464" s="223" t="s">
        <v>933</v>
      </c>
      <c r="G464" s="220"/>
      <c r="H464" s="224">
        <v>128.3</v>
      </c>
      <c r="I464" s="225"/>
      <c r="J464" s="220"/>
      <c r="K464" s="220"/>
      <c r="L464" s="226"/>
      <c r="M464" s="227"/>
      <c r="N464" s="228"/>
      <c r="O464" s="228"/>
      <c r="P464" s="228"/>
      <c r="Q464" s="228"/>
      <c r="R464" s="228"/>
      <c r="S464" s="228"/>
      <c r="T464" s="22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0" t="s">
        <v>157</v>
      </c>
      <c r="AU464" s="230" t="s">
        <v>82</v>
      </c>
      <c r="AV464" s="13" t="s">
        <v>82</v>
      </c>
      <c r="AW464" s="13" t="s">
        <v>33</v>
      </c>
      <c r="AX464" s="13" t="s">
        <v>72</v>
      </c>
      <c r="AY464" s="230" t="s">
        <v>148</v>
      </c>
    </row>
    <row r="465" spans="1:51" s="16" customFormat="1" ht="12">
      <c r="A465" s="16"/>
      <c r="B465" s="262"/>
      <c r="C465" s="263"/>
      <c r="D465" s="221" t="s">
        <v>157</v>
      </c>
      <c r="E465" s="264" t="s">
        <v>19</v>
      </c>
      <c r="F465" s="265" t="s">
        <v>467</v>
      </c>
      <c r="G465" s="263"/>
      <c r="H465" s="266">
        <v>731.285</v>
      </c>
      <c r="I465" s="267"/>
      <c r="J465" s="263"/>
      <c r="K465" s="263"/>
      <c r="L465" s="268"/>
      <c r="M465" s="269"/>
      <c r="N465" s="270"/>
      <c r="O465" s="270"/>
      <c r="P465" s="270"/>
      <c r="Q465" s="270"/>
      <c r="R465" s="270"/>
      <c r="S465" s="270"/>
      <c r="T465" s="271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T465" s="272" t="s">
        <v>157</v>
      </c>
      <c r="AU465" s="272" t="s">
        <v>82</v>
      </c>
      <c r="AV465" s="16" t="s">
        <v>162</v>
      </c>
      <c r="AW465" s="16" t="s">
        <v>33</v>
      </c>
      <c r="AX465" s="16" t="s">
        <v>72</v>
      </c>
      <c r="AY465" s="272" t="s">
        <v>148</v>
      </c>
    </row>
    <row r="466" spans="1:51" s="15" customFormat="1" ht="12">
      <c r="A466" s="15"/>
      <c r="B466" s="252"/>
      <c r="C466" s="253"/>
      <c r="D466" s="221" t="s">
        <v>157</v>
      </c>
      <c r="E466" s="254" t="s">
        <v>19</v>
      </c>
      <c r="F466" s="255" t="s">
        <v>934</v>
      </c>
      <c r="G466" s="253"/>
      <c r="H466" s="254" t="s">
        <v>19</v>
      </c>
      <c r="I466" s="256"/>
      <c r="J466" s="253"/>
      <c r="K466" s="253"/>
      <c r="L466" s="257"/>
      <c r="M466" s="258"/>
      <c r="N466" s="259"/>
      <c r="O466" s="259"/>
      <c r="P466" s="259"/>
      <c r="Q466" s="259"/>
      <c r="R466" s="259"/>
      <c r="S466" s="259"/>
      <c r="T466" s="260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1" t="s">
        <v>157</v>
      </c>
      <c r="AU466" s="261" t="s">
        <v>82</v>
      </c>
      <c r="AV466" s="15" t="s">
        <v>80</v>
      </c>
      <c r="AW466" s="15" t="s">
        <v>33</v>
      </c>
      <c r="AX466" s="15" t="s">
        <v>72</v>
      </c>
      <c r="AY466" s="261" t="s">
        <v>148</v>
      </c>
    </row>
    <row r="467" spans="1:51" s="13" customFormat="1" ht="12">
      <c r="A467" s="13"/>
      <c r="B467" s="219"/>
      <c r="C467" s="220"/>
      <c r="D467" s="221" t="s">
        <v>157</v>
      </c>
      <c r="E467" s="222" t="s">
        <v>19</v>
      </c>
      <c r="F467" s="223" t="s">
        <v>898</v>
      </c>
      <c r="G467" s="220"/>
      <c r="H467" s="224">
        <v>602.985</v>
      </c>
      <c r="I467" s="225"/>
      <c r="J467" s="220"/>
      <c r="K467" s="220"/>
      <c r="L467" s="226"/>
      <c r="M467" s="227"/>
      <c r="N467" s="228"/>
      <c r="O467" s="228"/>
      <c r="P467" s="228"/>
      <c r="Q467" s="228"/>
      <c r="R467" s="228"/>
      <c r="S467" s="228"/>
      <c r="T467" s="22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0" t="s">
        <v>157</v>
      </c>
      <c r="AU467" s="230" t="s">
        <v>82</v>
      </c>
      <c r="AV467" s="13" t="s">
        <v>82</v>
      </c>
      <c r="AW467" s="13" t="s">
        <v>33</v>
      </c>
      <c r="AX467" s="13" t="s">
        <v>72</v>
      </c>
      <c r="AY467" s="230" t="s">
        <v>148</v>
      </c>
    </row>
    <row r="468" spans="1:51" s="16" customFormat="1" ht="12">
      <c r="A468" s="16"/>
      <c r="B468" s="262"/>
      <c r="C468" s="263"/>
      <c r="D468" s="221" t="s">
        <v>157</v>
      </c>
      <c r="E468" s="264" t="s">
        <v>19</v>
      </c>
      <c r="F468" s="265" t="s">
        <v>467</v>
      </c>
      <c r="G468" s="263"/>
      <c r="H468" s="266">
        <v>602.985</v>
      </c>
      <c r="I468" s="267"/>
      <c r="J468" s="263"/>
      <c r="K468" s="263"/>
      <c r="L468" s="268"/>
      <c r="M468" s="269"/>
      <c r="N468" s="270"/>
      <c r="O468" s="270"/>
      <c r="P468" s="270"/>
      <c r="Q468" s="270"/>
      <c r="R468" s="270"/>
      <c r="S468" s="270"/>
      <c r="T468" s="271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T468" s="272" t="s">
        <v>157</v>
      </c>
      <c r="AU468" s="272" t="s">
        <v>82</v>
      </c>
      <c r="AV468" s="16" t="s">
        <v>162</v>
      </c>
      <c r="AW468" s="16" t="s">
        <v>33</v>
      </c>
      <c r="AX468" s="16" t="s">
        <v>72</v>
      </c>
      <c r="AY468" s="272" t="s">
        <v>148</v>
      </c>
    </row>
    <row r="469" spans="1:51" s="13" customFormat="1" ht="12">
      <c r="A469" s="13"/>
      <c r="B469" s="219"/>
      <c r="C469" s="220"/>
      <c r="D469" s="221" t="s">
        <v>157</v>
      </c>
      <c r="E469" s="222" t="s">
        <v>19</v>
      </c>
      <c r="F469" s="223" t="s">
        <v>935</v>
      </c>
      <c r="G469" s="220"/>
      <c r="H469" s="224">
        <v>79.8</v>
      </c>
      <c r="I469" s="225"/>
      <c r="J469" s="220"/>
      <c r="K469" s="220"/>
      <c r="L469" s="226"/>
      <c r="M469" s="227"/>
      <c r="N469" s="228"/>
      <c r="O469" s="228"/>
      <c r="P469" s="228"/>
      <c r="Q469" s="228"/>
      <c r="R469" s="228"/>
      <c r="S469" s="228"/>
      <c r="T469" s="22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0" t="s">
        <v>157</v>
      </c>
      <c r="AU469" s="230" t="s">
        <v>82</v>
      </c>
      <c r="AV469" s="13" t="s">
        <v>82</v>
      </c>
      <c r="AW469" s="13" t="s">
        <v>33</v>
      </c>
      <c r="AX469" s="13" t="s">
        <v>72</v>
      </c>
      <c r="AY469" s="230" t="s">
        <v>148</v>
      </c>
    </row>
    <row r="470" spans="1:51" s="16" customFormat="1" ht="12">
      <c r="A470" s="16"/>
      <c r="B470" s="262"/>
      <c r="C470" s="263"/>
      <c r="D470" s="221" t="s">
        <v>157</v>
      </c>
      <c r="E470" s="264" t="s">
        <v>19</v>
      </c>
      <c r="F470" s="265" t="s">
        <v>467</v>
      </c>
      <c r="G470" s="263"/>
      <c r="H470" s="266">
        <v>79.8</v>
      </c>
      <c r="I470" s="267"/>
      <c r="J470" s="263"/>
      <c r="K470" s="263"/>
      <c r="L470" s="268"/>
      <c r="M470" s="269"/>
      <c r="N470" s="270"/>
      <c r="O470" s="270"/>
      <c r="P470" s="270"/>
      <c r="Q470" s="270"/>
      <c r="R470" s="270"/>
      <c r="S470" s="270"/>
      <c r="T470" s="271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T470" s="272" t="s">
        <v>157</v>
      </c>
      <c r="AU470" s="272" t="s">
        <v>82</v>
      </c>
      <c r="AV470" s="16" t="s">
        <v>162</v>
      </c>
      <c r="AW470" s="16" t="s">
        <v>33</v>
      </c>
      <c r="AX470" s="16" t="s">
        <v>72</v>
      </c>
      <c r="AY470" s="272" t="s">
        <v>148</v>
      </c>
    </row>
    <row r="471" spans="1:51" s="14" customFormat="1" ht="12">
      <c r="A471" s="14"/>
      <c r="B471" s="241"/>
      <c r="C471" s="242"/>
      <c r="D471" s="221" t="s">
        <v>157</v>
      </c>
      <c r="E471" s="243" t="s">
        <v>19</v>
      </c>
      <c r="F471" s="244" t="s">
        <v>226</v>
      </c>
      <c r="G471" s="242"/>
      <c r="H471" s="245">
        <v>1414.07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157</v>
      </c>
      <c r="AU471" s="251" t="s">
        <v>82</v>
      </c>
      <c r="AV471" s="14" t="s">
        <v>155</v>
      </c>
      <c r="AW471" s="14" t="s">
        <v>33</v>
      </c>
      <c r="AX471" s="14" t="s">
        <v>80</v>
      </c>
      <c r="AY471" s="251" t="s">
        <v>148</v>
      </c>
    </row>
    <row r="472" spans="1:65" s="2" customFormat="1" ht="24.15" customHeight="1">
      <c r="A472" s="40"/>
      <c r="B472" s="41"/>
      <c r="C472" s="231" t="s">
        <v>936</v>
      </c>
      <c r="D472" s="231" t="s">
        <v>214</v>
      </c>
      <c r="E472" s="232" t="s">
        <v>937</v>
      </c>
      <c r="F472" s="233" t="s">
        <v>938</v>
      </c>
      <c r="G472" s="234" t="s">
        <v>153</v>
      </c>
      <c r="H472" s="235">
        <v>819.039</v>
      </c>
      <c r="I472" s="236"/>
      <c r="J472" s="237">
        <f>ROUND(I472*H472,2)</f>
        <v>0</v>
      </c>
      <c r="K472" s="233" t="s">
        <v>19</v>
      </c>
      <c r="L472" s="238"/>
      <c r="M472" s="239" t="s">
        <v>19</v>
      </c>
      <c r="N472" s="240" t="s">
        <v>43</v>
      </c>
      <c r="O472" s="86"/>
      <c r="P472" s="215">
        <f>O472*H472</f>
        <v>0</v>
      </c>
      <c r="Q472" s="215">
        <v>0.018</v>
      </c>
      <c r="R472" s="215">
        <f>Q472*H472</f>
        <v>14.742702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311</v>
      </c>
      <c r="AT472" s="217" t="s">
        <v>214</v>
      </c>
      <c r="AU472" s="217" t="s">
        <v>82</v>
      </c>
      <c r="AY472" s="19" t="s">
        <v>148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80</v>
      </c>
      <c r="BK472" s="218">
        <f>ROUND(I472*H472,2)</f>
        <v>0</v>
      </c>
      <c r="BL472" s="19" t="s">
        <v>227</v>
      </c>
      <c r="BM472" s="217" t="s">
        <v>939</v>
      </c>
    </row>
    <row r="473" spans="1:51" s="13" customFormat="1" ht="12">
      <c r="A473" s="13"/>
      <c r="B473" s="219"/>
      <c r="C473" s="220"/>
      <c r="D473" s="221" t="s">
        <v>157</v>
      </c>
      <c r="E473" s="222" t="s">
        <v>19</v>
      </c>
      <c r="F473" s="223" t="s">
        <v>940</v>
      </c>
      <c r="G473" s="220"/>
      <c r="H473" s="224">
        <v>819.039</v>
      </c>
      <c r="I473" s="225"/>
      <c r="J473" s="220"/>
      <c r="K473" s="220"/>
      <c r="L473" s="226"/>
      <c r="M473" s="227"/>
      <c r="N473" s="228"/>
      <c r="O473" s="228"/>
      <c r="P473" s="228"/>
      <c r="Q473" s="228"/>
      <c r="R473" s="228"/>
      <c r="S473" s="228"/>
      <c r="T473" s="22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0" t="s">
        <v>157</v>
      </c>
      <c r="AU473" s="230" t="s">
        <v>82</v>
      </c>
      <c r="AV473" s="13" t="s">
        <v>82</v>
      </c>
      <c r="AW473" s="13" t="s">
        <v>33</v>
      </c>
      <c r="AX473" s="13" t="s">
        <v>80</v>
      </c>
      <c r="AY473" s="230" t="s">
        <v>148</v>
      </c>
    </row>
    <row r="474" spans="1:65" s="2" customFormat="1" ht="24.15" customHeight="1">
      <c r="A474" s="40"/>
      <c r="B474" s="41"/>
      <c r="C474" s="231" t="s">
        <v>941</v>
      </c>
      <c r="D474" s="231" t="s">
        <v>214</v>
      </c>
      <c r="E474" s="232" t="s">
        <v>942</v>
      </c>
      <c r="F474" s="233" t="s">
        <v>943</v>
      </c>
      <c r="G474" s="234" t="s">
        <v>153</v>
      </c>
      <c r="H474" s="235">
        <v>675.343</v>
      </c>
      <c r="I474" s="236"/>
      <c r="J474" s="237">
        <f>ROUND(I474*H474,2)</f>
        <v>0</v>
      </c>
      <c r="K474" s="233" t="s">
        <v>19</v>
      </c>
      <c r="L474" s="238"/>
      <c r="M474" s="239" t="s">
        <v>19</v>
      </c>
      <c r="N474" s="240" t="s">
        <v>43</v>
      </c>
      <c r="O474" s="86"/>
      <c r="P474" s="215">
        <f>O474*H474</f>
        <v>0</v>
      </c>
      <c r="Q474" s="215">
        <v>0.02</v>
      </c>
      <c r="R474" s="215">
        <f>Q474*H474</f>
        <v>13.50686</v>
      </c>
      <c r="S474" s="215">
        <v>0</v>
      </c>
      <c r="T474" s="216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17" t="s">
        <v>311</v>
      </c>
      <c r="AT474" s="217" t="s">
        <v>214</v>
      </c>
      <c r="AU474" s="217" t="s">
        <v>82</v>
      </c>
      <c r="AY474" s="19" t="s">
        <v>148</v>
      </c>
      <c r="BE474" s="218">
        <f>IF(N474="základní",J474,0)</f>
        <v>0</v>
      </c>
      <c r="BF474" s="218">
        <f>IF(N474="snížená",J474,0)</f>
        <v>0</v>
      </c>
      <c r="BG474" s="218">
        <f>IF(N474="zákl. přenesená",J474,0)</f>
        <v>0</v>
      </c>
      <c r="BH474" s="218">
        <f>IF(N474="sníž. přenesená",J474,0)</f>
        <v>0</v>
      </c>
      <c r="BI474" s="218">
        <f>IF(N474="nulová",J474,0)</f>
        <v>0</v>
      </c>
      <c r="BJ474" s="19" t="s">
        <v>80</v>
      </c>
      <c r="BK474" s="218">
        <f>ROUND(I474*H474,2)</f>
        <v>0</v>
      </c>
      <c r="BL474" s="19" t="s">
        <v>227</v>
      </c>
      <c r="BM474" s="217" t="s">
        <v>944</v>
      </c>
    </row>
    <row r="475" spans="1:51" s="13" customFormat="1" ht="12">
      <c r="A475" s="13"/>
      <c r="B475" s="219"/>
      <c r="C475" s="220"/>
      <c r="D475" s="221" t="s">
        <v>157</v>
      </c>
      <c r="E475" s="222" t="s">
        <v>19</v>
      </c>
      <c r="F475" s="223" t="s">
        <v>945</v>
      </c>
      <c r="G475" s="220"/>
      <c r="H475" s="224">
        <v>675.343</v>
      </c>
      <c r="I475" s="225"/>
      <c r="J475" s="220"/>
      <c r="K475" s="220"/>
      <c r="L475" s="226"/>
      <c r="M475" s="227"/>
      <c r="N475" s="228"/>
      <c r="O475" s="228"/>
      <c r="P475" s="228"/>
      <c r="Q475" s="228"/>
      <c r="R475" s="228"/>
      <c r="S475" s="228"/>
      <c r="T475" s="22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0" t="s">
        <v>157</v>
      </c>
      <c r="AU475" s="230" t="s">
        <v>82</v>
      </c>
      <c r="AV475" s="13" t="s">
        <v>82</v>
      </c>
      <c r="AW475" s="13" t="s">
        <v>33</v>
      </c>
      <c r="AX475" s="13" t="s">
        <v>80</v>
      </c>
      <c r="AY475" s="230" t="s">
        <v>148</v>
      </c>
    </row>
    <row r="476" spans="1:65" s="2" customFormat="1" ht="24.15" customHeight="1">
      <c r="A476" s="40"/>
      <c r="B476" s="41"/>
      <c r="C476" s="231" t="s">
        <v>946</v>
      </c>
      <c r="D476" s="231" t="s">
        <v>214</v>
      </c>
      <c r="E476" s="232" t="s">
        <v>947</v>
      </c>
      <c r="F476" s="233" t="s">
        <v>948</v>
      </c>
      <c r="G476" s="234" t="s">
        <v>153</v>
      </c>
      <c r="H476" s="235">
        <v>87.78</v>
      </c>
      <c r="I476" s="236"/>
      <c r="J476" s="237">
        <f>ROUND(I476*H476,2)</f>
        <v>0</v>
      </c>
      <c r="K476" s="233" t="s">
        <v>19</v>
      </c>
      <c r="L476" s="238"/>
      <c r="M476" s="239" t="s">
        <v>19</v>
      </c>
      <c r="N476" s="240" t="s">
        <v>43</v>
      </c>
      <c r="O476" s="86"/>
      <c r="P476" s="215">
        <f>O476*H476</f>
        <v>0</v>
      </c>
      <c r="Q476" s="215">
        <v>0.0014</v>
      </c>
      <c r="R476" s="215">
        <f>Q476*H476</f>
        <v>0.122892</v>
      </c>
      <c r="S476" s="215">
        <v>0</v>
      </c>
      <c r="T476" s="216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17" t="s">
        <v>311</v>
      </c>
      <c r="AT476" s="217" t="s">
        <v>214</v>
      </c>
      <c r="AU476" s="217" t="s">
        <v>82</v>
      </c>
      <c r="AY476" s="19" t="s">
        <v>148</v>
      </c>
      <c r="BE476" s="218">
        <f>IF(N476="základní",J476,0)</f>
        <v>0</v>
      </c>
      <c r="BF476" s="218">
        <f>IF(N476="snížená",J476,0)</f>
        <v>0</v>
      </c>
      <c r="BG476" s="218">
        <f>IF(N476="zákl. přenesená",J476,0)</f>
        <v>0</v>
      </c>
      <c r="BH476" s="218">
        <f>IF(N476="sníž. přenesená",J476,0)</f>
        <v>0</v>
      </c>
      <c r="BI476" s="218">
        <f>IF(N476="nulová",J476,0)</f>
        <v>0</v>
      </c>
      <c r="BJ476" s="19" t="s">
        <v>80</v>
      </c>
      <c r="BK476" s="218">
        <f>ROUND(I476*H476,2)</f>
        <v>0</v>
      </c>
      <c r="BL476" s="19" t="s">
        <v>227</v>
      </c>
      <c r="BM476" s="217" t="s">
        <v>949</v>
      </c>
    </row>
    <row r="477" spans="1:51" s="13" customFormat="1" ht="12">
      <c r="A477" s="13"/>
      <c r="B477" s="219"/>
      <c r="C477" s="220"/>
      <c r="D477" s="221" t="s">
        <v>157</v>
      </c>
      <c r="E477" s="220"/>
      <c r="F477" s="223" t="s">
        <v>950</v>
      </c>
      <c r="G477" s="220"/>
      <c r="H477" s="224">
        <v>87.78</v>
      </c>
      <c r="I477" s="225"/>
      <c r="J477" s="220"/>
      <c r="K477" s="220"/>
      <c r="L477" s="226"/>
      <c r="M477" s="227"/>
      <c r="N477" s="228"/>
      <c r="O477" s="228"/>
      <c r="P477" s="228"/>
      <c r="Q477" s="228"/>
      <c r="R477" s="228"/>
      <c r="S477" s="228"/>
      <c r="T477" s="22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0" t="s">
        <v>157</v>
      </c>
      <c r="AU477" s="230" t="s">
        <v>82</v>
      </c>
      <c r="AV477" s="13" t="s">
        <v>82</v>
      </c>
      <c r="AW477" s="13" t="s">
        <v>4</v>
      </c>
      <c r="AX477" s="13" t="s">
        <v>80</v>
      </c>
      <c r="AY477" s="230" t="s">
        <v>148</v>
      </c>
    </row>
    <row r="478" spans="1:65" s="2" customFormat="1" ht="24.15" customHeight="1">
      <c r="A478" s="40"/>
      <c r="B478" s="41"/>
      <c r="C478" s="206" t="s">
        <v>951</v>
      </c>
      <c r="D478" s="206" t="s">
        <v>150</v>
      </c>
      <c r="E478" s="207" t="s">
        <v>952</v>
      </c>
      <c r="F478" s="208" t="s">
        <v>953</v>
      </c>
      <c r="G478" s="209" t="s">
        <v>153</v>
      </c>
      <c r="H478" s="210">
        <v>652.985</v>
      </c>
      <c r="I478" s="211"/>
      <c r="J478" s="212">
        <f>ROUND(I478*H478,2)</f>
        <v>0</v>
      </c>
      <c r="K478" s="208" t="s">
        <v>154</v>
      </c>
      <c r="L478" s="46"/>
      <c r="M478" s="213" t="s">
        <v>19</v>
      </c>
      <c r="N478" s="214" t="s">
        <v>43</v>
      </c>
      <c r="O478" s="86"/>
      <c r="P478" s="215">
        <f>O478*H478</f>
        <v>0</v>
      </c>
      <c r="Q478" s="215">
        <v>0</v>
      </c>
      <c r="R478" s="215">
        <f>Q478*H478</f>
        <v>0</v>
      </c>
      <c r="S478" s="215">
        <v>0</v>
      </c>
      <c r="T478" s="216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17" t="s">
        <v>227</v>
      </c>
      <c r="AT478" s="217" t="s">
        <v>150</v>
      </c>
      <c r="AU478" s="217" t="s">
        <v>82</v>
      </c>
      <c r="AY478" s="19" t="s">
        <v>148</v>
      </c>
      <c r="BE478" s="218">
        <f>IF(N478="základní",J478,0)</f>
        <v>0</v>
      </c>
      <c r="BF478" s="218">
        <f>IF(N478="snížená",J478,0)</f>
        <v>0</v>
      </c>
      <c r="BG478" s="218">
        <f>IF(N478="zákl. přenesená",J478,0)</f>
        <v>0</v>
      </c>
      <c r="BH478" s="218">
        <f>IF(N478="sníž. přenesená",J478,0)</f>
        <v>0</v>
      </c>
      <c r="BI478" s="218">
        <f>IF(N478="nulová",J478,0)</f>
        <v>0</v>
      </c>
      <c r="BJ478" s="19" t="s">
        <v>80</v>
      </c>
      <c r="BK478" s="218">
        <f>ROUND(I478*H478,2)</f>
        <v>0</v>
      </c>
      <c r="BL478" s="19" t="s">
        <v>227</v>
      </c>
      <c r="BM478" s="217" t="s">
        <v>954</v>
      </c>
    </row>
    <row r="479" spans="1:51" s="13" customFormat="1" ht="12">
      <c r="A479" s="13"/>
      <c r="B479" s="219"/>
      <c r="C479" s="220"/>
      <c r="D479" s="221" t="s">
        <v>157</v>
      </c>
      <c r="E479" s="222" t="s">
        <v>19</v>
      </c>
      <c r="F479" s="223" t="s">
        <v>955</v>
      </c>
      <c r="G479" s="220"/>
      <c r="H479" s="224">
        <v>652.985</v>
      </c>
      <c r="I479" s="225"/>
      <c r="J479" s="220"/>
      <c r="K479" s="220"/>
      <c r="L479" s="226"/>
      <c r="M479" s="227"/>
      <c r="N479" s="228"/>
      <c r="O479" s="228"/>
      <c r="P479" s="228"/>
      <c r="Q479" s="228"/>
      <c r="R479" s="228"/>
      <c r="S479" s="228"/>
      <c r="T479" s="2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0" t="s">
        <v>157</v>
      </c>
      <c r="AU479" s="230" t="s">
        <v>82</v>
      </c>
      <c r="AV479" s="13" t="s">
        <v>82</v>
      </c>
      <c r="AW479" s="13" t="s">
        <v>33</v>
      </c>
      <c r="AX479" s="13" t="s">
        <v>80</v>
      </c>
      <c r="AY479" s="230" t="s">
        <v>148</v>
      </c>
    </row>
    <row r="480" spans="1:65" s="2" customFormat="1" ht="24.15" customHeight="1">
      <c r="A480" s="40"/>
      <c r="B480" s="41"/>
      <c r="C480" s="231" t="s">
        <v>956</v>
      </c>
      <c r="D480" s="231" t="s">
        <v>214</v>
      </c>
      <c r="E480" s="232" t="s">
        <v>957</v>
      </c>
      <c r="F480" s="233" t="s">
        <v>958</v>
      </c>
      <c r="G480" s="234" t="s">
        <v>153</v>
      </c>
      <c r="H480" s="235">
        <v>750.933</v>
      </c>
      <c r="I480" s="236"/>
      <c r="J480" s="237">
        <f>ROUND(I480*H480,2)</f>
        <v>0</v>
      </c>
      <c r="K480" s="233" t="s">
        <v>19</v>
      </c>
      <c r="L480" s="238"/>
      <c r="M480" s="239" t="s">
        <v>19</v>
      </c>
      <c r="N480" s="240" t="s">
        <v>43</v>
      </c>
      <c r="O480" s="86"/>
      <c r="P480" s="215">
        <f>O480*H480</f>
        <v>0</v>
      </c>
      <c r="Q480" s="215">
        <v>0.02</v>
      </c>
      <c r="R480" s="215">
        <f>Q480*H480</f>
        <v>15.01866</v>
      </c>
      <c r="S480" s="215">
        <v>0</v>
      </c>
      <c r="T480" s="216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17" t="s">
        <v>311</v>
      </c>
      <c r="AT480" s="217" t="s">
        <v>214</v>
      </c>
      <c r="AU480" s="217" t="s">
        <v>82</v>
      </c>
      <c r="AY480" s="19" t="s">
        <v>148</v>
      </c>
      <c r="BE480" s="218">
        <f>IF(N480="základní",J480,0)</f>
        <v>0</v>
      </c>
      <c r="BF480" s="218">
        <f>IF(N480="snížená",J480,0)</f>
        <v>0</v>
      </c>
      <c r="BG480" s="218">
        <f>IF(N480="zákl. přenesená",J480,0)</f>
        <v>0</v>
      </c>
      <c r="BH480" s="218">
        <f>IF(N480="sníž. přenesená",J480,0)</f>
        <v>0</v>
      </c>
      <c r="BI480" s="218">
        <f>IF(N480="nulová",J480,0)</f>
        <v>0</v>
      </c>
      <c r="BJ480" s="19" t="s">
        <v>80</v>
      </c>
      <c r="BK480" s="218">
        <f>ROUND(I480*H480,2)</f>
        <v>0</v>
      </c>
      <c r="BL480" s="19" t="s">
        <v>227</v>
      </c>
      <c r="BM480" s="217" t="s">
        <v>959</v>
      </c>
    </row>
    <row r="481" spans="1:51" s="13" customFormat="1" ht="12">
      <c r="A481" s="13"/>
      <c r="B481" s="219"/>
      <c r="C481" s="220"/>
      <c r="D481" s="221" t="s">
        <v>157</v>
      </c>
      <c r="E481" s="220"/>
      <c r="F481" s="223" t="s">
        <v>960</v>
      </c>
      <c r="G481" s="220"/>
      <c r="H481" s="224">
        <v>750.933</v>
      </c>
      <c r="I481" s="225"/>
      <c r="J481" s="220"/>
      <c r="K481" s="220"/>
      <c r="L481" s="226"/>
      <c r="M481" s="227"/>
      <c r="N481" s="228"/>
      <c r="O481" s="228"/>
      <c r="P481" s="228"/>
      <c r="Q481" s="228"/>
      <c r="R481" s="228"/>
      <c r="S481" s="228"/>
      <c r="T481" s="22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30" t="s">
        <v>157</v>
      </c>
      <c r="AU481" s="230" t="s">
        <v>82</v>
      </c>
      <c r="AV481" s="13" t="s">
        <v>82</v>
      </c>
      <c r="AW481" s="13" t="s">
        <v>4</v>
      </c>
      <c r="AX481" s="13" t="s">
        <v>80</v>
      </c>
      <c r="AY481" s="230" t="s">
        <v>148</v>
      </c>
    </row>
    <row r="482" spans="1:65" s="2" customFormat="1" ht="24.15" customHeight="1">
      <c r="A482" s="40"/>
      <c r="B482" s="41"/>
      <c r="C482" s="206" t="s">
        <v>961</v>
      </c>
      <c r="D482" s="206" t="s">
        <v>150</v>
      </c>
      <c r="E482" s="207" t="s">
        <v>962</v>
      </c>
      <c r="F482" s="208" t="s">
        <v>963</v>
      </c>
      <c r="G482" s="209" t="s">
        <v>288</v>
      </c>
      <c r="H482" s="210">
        <v>133</v>
      </c>
      <c r="I482" s="211"/>
      <c r="J482" s="212">
        <f>ROUND(I482*H482,2)</f>
        <v>0</v>
      </c>
      <c r="K482" s="208" t="s">
        <v>19</v>
      </c>
      <c r="L482" s="46"/>
      <c r="M482" s="213" t="s">
        <v>19</v>
      </c>
      <c r="N482" s="214" t="s">
        <v>43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227</v>
      </c>
      <c r="AT482" s="217" t="s">
        <v>150</v>
      </c>
      <c r="AU482" s="217" t="s">
        <v>82</v>
      </c>
      <c r="AY482" s="19" t="s">
        <v>148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80</v>
      </c>
      <c r="BK482" s="218">
        <f>ROUND(I482*H482,2)</f>
        <v>0</v>
      </c>
      <c r="BL482" s="19" t="s">
        <v>227</v>
      </c>
      <c r="BM482" s="217" t="s">
        <v>964</v>
      </c>
    </row>
    <row r="483" spans="1:65" s="2" customFormat="1" ht="14.4" customHeight="1">
      <c r="A483" s="40"/>
      <c r="B483" s="41"/>
      <c r="C483" s="206" t="s">
        <v>965</v>
      </c>
      <c r="D483" s="206" t="s">
        <v>150</v>
      </c>
      <c r="E483" s="207" t="s">
        <v>966</v>
      </c>
      <c r="F483" s="208" t="s">
        <v>967</v>
      </c>
      <c r="G483" s="209" t="s">
        <v>288</v>
      </c>
      <c r="H483" s="210">
        <v>133</v>
      </c>
      <c r="I483" s="211"/>
      <c r="J483" s="212">
        <f>ROUND(I483*H483,2)</f>
        <v>0</v>
      </c>
      <c r="K483" s="208" t="s">
        <v>19</v>
      </c>
      <c r="L483" s="46"/>
      <c r="M483" s="213" t="s">
        <v>19</v>
      </c>
      <c r="N483" s="214" t="s">
        <v>43</v>
      </c>
      <c r="O483" s="86"/>
      <c r="P483" s="215">
        <f>O483*H483</f>
        <v>0</v>
      </c>
      <c r="Q483" s="215">
        <v>0</v>
      </c>
      <c r="R483" s="215">
        <f>Q483*H483</f>
        <v>0</v>
      </c>
      <c r="S483" s="215">
        <v>0</v>
      </c>
      <c r="T483" s="216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17" t="s">
        <v>227</v>
      </c>
      <c r="AT483" s="217" t="s">
        <v>150</v>
      </c>
      <c r="AU483" s="217" t="s">
        <v>82</v>
      </c>
      <c r="AY483" s="19" t="s">
        <v>148</v>
      </c>
      <c r="BE483" s="218">
        <f>IF(N483="základní",J483,0)</f>
        <v>0</v>
      </c>
      <c r="BF483" s="218">
        <f>IF(N483="snížená",J483,0)</f>
        <v>0</v>
      </c>
      <c r="BG483" s="218">
        <f>IF(N483="zákl. přenesená",J483,0)</f>
        <v>0</v>
      </c>
      <c r="BH483" s="218">
        <f>IF(N483="sníž. přenesená",J483,0)</f>
        <v>0</v>
      </c>
      <c r="BI483" s="218">
        <f>IF(N483="nulová",J483,0)</f>
        <v>0</v>
      </c>
      <c r="BJ483" s="19" t="s">
        <v>80</v>
      </c>
      <c r="BK483" s="218">
        <f>ROUND(I483*H483,2)</f>
        <v>0</v>
      </c>
      <c r="BL483" s="19" t="s">
        <v>227</v>
      </c>
      <c r="BM483" s="217" t="s">
        <v>968</v>
      </c>
    </row>
    <row r="484" spans="1:65" s="2" customFormat="1" ht="37.8" customHeight="1">
      <c r="A484" s="40"/>
      <c r="B484" s="41"/>
      <c r="C484" s="206" t="s">
        <v>969</v>
      </c>
      <c r="D484" s="206" t="s">
        <v>150</v>
      </c>
      <c r="E484" s="207" t="s">
        <v>970</v>
      </c>
      <c r="F484" s="208" t="s">
        <v>971</v>
      </c>
      <c r="G484" s="209" t="s">
        <v>198</v>
      </c>
      <c r="H484" s="210">
        <v>43.391</v>
      </c>
      <c r="I484" s="211"/>
      <c r="J484" s="212">
        <f>ROUND(I484*H484,2)</f>
        <v>0</v>
      </c>
      <c r="K484" s="208" t="s">
        <v>154</v>
      </c>
      <c r="L484" s="46"/>
      <c r="M484" s="213" t="s">
        <v>19</v>
      </c>
      <c r="N484" s="214" t="s">
        <v>43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227</v>
      </c>
      <c r="AT484" s="217" t="s">
        <v>150</v>
      </c>
      <c r="AU484" s="217" t="s">
        <v>82</v>
      </c>
      <c r="AY484" s="19" t="s">
        <v>148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80</v>
      </c>
      <c r="BK484" s="218">
        <f>ROUND(I484*H484,2)</f>
        <v>0</v>
      </c>
      <c r="BL484" s="19" t="s">
        <v>227</v>
      </c>
      <c r="BM484" s="217" t="s">
        <v>972</v>
      </c>
    </row>
    <row r="485" spans="1:63" s="12" customFormat="1" ht="22.8" customHeight="1">
      <c r="A485" s="12"/>
      <c r="B485" s="190"/>
      <c r="C485" s="191"/>
      <c r="D485" s="192" t="s">
        <v>71</v>
      </c>
      <c r="E485" s="204" t="s">
        <v>973</v>
      </c>
      <c r="F485" s="204" t="s">
        <v>974</v>
      </c>
      <c r="G485" s="191"/>
      <c r="H485" s="191"/>
      <c r="I485" s="194"/>
      <c r="J485" s="205">
        <f>BK485</f>
        <v>0</v>
      </c>
      <c r="K485" s="191"/>
      <c r="L485" s="196"/>
      <c r="M485" s="197"/>
      <c r="N485" s="198"/>
      <c r="O485" s="198"/>
      <c r="P485" s="199">
        <f>SUM(P486:P496)</f>
        <v>0</v>
      </c>
      <c r="Q485" s="198"/>
      <c r="R485" s="199">
        <f>SUM(R486:R496)</f>
        <v>0.015359999999999999</v>
      </c>
      <c r="S485" s="198"/>
      <c r="T485" s="200">
        <f>SUM(T486:T496)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1" t="s">
        <v>82</v>
      </c>
      <c r="AT485" s="202" t="s">
        <v>71</v>
      </c>
      <c r="AU485" s="202" t="s">
        <v>80</v>
      </c>
      <c r="AY485" s="201" t="s">
        <v>148</v>
      </c>
      <c r="BK485" s="203">
        <f>SUM(BK486:BK496)</f>
        <v>0</v>
      </c>
    </row>
    <row r="486" spans="1:65" s="2" customFormat="1" ht="14.4" customHeight="1">
      <c r="A486" s="40"/>
      <c r="B486" s="41"/>
      <c r="C486" s="206" t="s">
        <v>975</v>
      </c>
      <c r="D486" s="206" t="s">
        <v>150</v>
      </c>
      <c r="E486" s="207" t="s">
        <v>976</v>
      </c>
      <c r="F486" s="208" t="s">
        <v>977</v>
      </c>
      <c r="G486" s="209" t="s">
        <v>288</v>
      </c>
      <c r="H486" s="210">
        <v>9.5</v>
      </c>
      <c r="I486" s="211"/>
      <c r="J486" s="212">
        <f>ROUND(I486*H486,2)</f>
        <v>0</v>
      </c>
      <c r="K486" s="208" t="s">
        <v>154</v>
      </c>
      <c r="L486" s="46"/>
      <c r="M486" s="213" t="s">
        <v>19</v>
      </c>
      <c r="N486" s="214" t="s">
        <v>43</v>
      </c>
      <c r="O486" s="86"/>
      <c r="P486" s="215">
        <f>O486*H486</f>
        <v>0</v>
      </c>
      <c r="Q486" s="215">
        <v>0.00048</v>
      </c>
      <c r="R486" s="215">
        <f>Q486*H486</f>
        <v>0.00456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227</v>
      </c>
      <c r="AT486" s="217" t="s">
        <v>150</v>
      </c>
      <c r="AU486" s="217" t="s">
        <v>82</v>
      </c>
      <c r="AY486" s="19" t="s">
        <v>148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80</v>
      </c>
      <c r="BK486" s="218">
        <f>ROUND(I486*H486,2)</f>
        <v>0</v>
      </c>
      <c r="BL486" s="19" t="s">
        <v>227</v>
      </c>
      <c r="BM486" s="217" t="s">
        <v>978</v>
      </c>
    </row>
    <row r="487" spans="1:65" s="2" customFormat="1" ht="14.4" customHeight="1">
      <c r="A487" s="40"/>
      <c r="B487" s="41"/>
      <c r="C487" s="206" t="s">
        <v>979</v>
      </c>
      <c r="D487" s="206" t="s">
        <v>150</v>
      </c>
      <c r="E487" s="207" t="s">
        <v>980</v>
      </c>
      <c r="F487" s="208" t="s">
        <v>981</v>
      </c>
      <c r="G487" s="209" t="s">
        <v>288</v>
      </c>
      <c r="H487" s="210">
        <v>4</v>
      </c>
      <c r="I487" s="211"/>
      <c r="J487" s="212">
        <f>ROUND(I487*H487,2)</f>
        <v>0</v>
      </c>
      <c r="K487" s="208" t="s">
        <v>154</v>
      </c>
      <c r="L487" s="46"/>
      <c r="M487" s="213" t="s">
        <v>19</v>
      </c>
      <c r="N487" s="214" t="s">
        <v>43</v>
      </c>
      <c r="O487" s="86"/>
      <c r="P487" s="215">
        <f>O487*H487</f>
        <v>0</v>
      </c>
      <c r="Q487" s="215">
        <v>0.00071</v>
      </c>
      <c r="R487" s="215">
        <f>Q487*H487</f>
        <v>0.00284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227</v>
      </c>
      <c r="AT487" s="217" t="s">
        <v>150</v>
      </c>
      <c r="AU487" s="217" t="s">
        <v>82</v>
      </c>
      <c r="AY487" s="19" t="s">
        <v>148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80</v>
      </c>
      <c r="BK487" s="218">
        <f>ROUND(I487*H487,2)</f>
        <v>0</v>
      </c>
      <c r="BL487" s="19" t="s">
        <v>227</v>
      </c>
      <c r="BM487" s="217" t="s">
        <v>982</v>
      </c>
    </row>
    <row r="488" spans="1:65" s="2" customFormat="1" ht="24.15" customHeight="1">
      <c r="A488" s="40"/>
      <c r="B488" s="41"/>
      <c r="C488" s="206" t="s">
        <v>983</v>
      </c>
      <c r="D488" s="206" t="s">
        <v>150</v>
      </c>
      <c r="E488" s="207" t="s">
        <v>984</v>
      </c>
      <c r="F488" s="208" t="s">
        <v>985</v>
      </c>
      <c r="G488" s="209" t="s">
        <v>530</v>
      </c>
      <c r="H488" s="210">
        <v>3</v>
      </c>
      <c r="I488" s="211"/>
      <c r="J488" s="212">
        <f>ROUND(I488*H488,2)</f>
        <v>0</v>
      </c>
      <c r="K488" s="208" t="s">
        <v>154</v>
      </c>
      <c r="L488" s="46"/>
      <c r="M488" s="213" t="s">
        <v>19</v>
      </c>
      <c r="N488" s="214" t="s">
        <v>43</v>
      </c>
      <c r="O488" s="86"/>
      <c r="P488" s="215">
        <f>O488*H488</f>
        <v>0</v>
      </c>
      <c r="Q488" s="215">
        <v>0.00212</v>
      </c>
      <c r="R488" s="215">
        <f>Q488*H488</f>
        <v>0.006359999999999999</v>
      </c>
      <c r="S488" s="215">
        <v>0</v>
      </c>
      <c r="T488" s="216">
        <f>S488*H488</f>
        <v>0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227</v>
      </c>
      <c r="AT488" s="217" t="s">
        <v>150</v>
      </c>
      <c r="AU488" s="217" t="s">
        <v>82</v>
      </c>
      <c r="AY488" s="19" t="s">
        <v>148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80</v>
      </c>
      <c r="BK488" s="218">
        <f>ROUND(I488*H488,2)</f>
        <v>0</v>
      </c>
      <c r="BL488" s="19" t="s">
        <v>227</v>
      </c>
      <c r="BM488" s="217" t="s">
        <v>986</v>
      </c>
    </row>
    <row r="489" spans="1:65" s="2" customFormat="1" ht="14.4" customHeight="1">
      <c r="A489" s="40"/>
      <c r="B489" s="41"/>
      <c r="C489" s="206" t="s">
        <v>987</v>
      </c>
      <c r="D489" s="206" t="s">
        <v>150</v>
      </c>
      <c r="E489" s="207" t="s">
        <v>988</v>
      </c>
      <c r="F489" s="208" t="s">
        <v>989</v>
      </c>
      <c r="G489" s="209" t="s">
        <v>530</v>
      </c>
      <c r="H489" s="210">
        <v>10</v>
      </c>
      <c r="I489" s="211"/>
      <c r="J489" s="212">
        <f>ROUND(I489*H489,2)</f>
        <v>0</v>
      </c>
      <c r="K489" s="208" t="s">
        <v>154</v>
      </c>
      <c r="L489" s="46"/>
      <c r="M489" s="213" t="s">
        <v>19</v>
      </c>
      <c r="N489" s="214" t="s">
        <v>43</v>
      </c>
      <c r="O489" s="86"/>
      <c r="P489" s="215">
        <f>O489*H489</f>
        <v>0</v>
      </c>
      <c r="Q489" s="215">
        <v>0.00016</v>
      </c>
      <c r="R489" s="215">
        <f>Q489*H489</f>
        <v>0.0016</v>
      </c>
      <c r="S489" s="215">
        <v>0</v>
      </c>
      <c r="T489" s="216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17" t="s">
        <v>227</v>
      </c>
      <c r="AT489" s="217" t="s">
        <v>150</v>
      </c>
      <c r="AU489" s="217" t="s">
        <v>82</v>
      </c>
      <c r="AY489" s="19" t="s">
        <v>148</v>
      </c>
      <c r="BE489" s="218">
        <f>IF(N489="základní",J489,0)</f>
        <v>0</v>
      </c>
      <c r="BF489" s="218">
        <f>IF(N489="snížená",J489,0)</f>
        <v>0</v>
      </c>
      <c r="BG489" s="218">
        <f>IF(N489="zákl. přenesená",J489,0)</f>
        <v>0</v>
      </c>
      <c r="BH489" s="218">
        <f>IF(N489="sníž. přenesená",J489,0)</f>
        <v>0</v>
      </c>
      <c r="BI489" s="218">
        <f>IF(N489="nulová",J489,0)</f>
        <v>0</v>
      </c>
      <c r="BJ489" s="19" t="s">
        <v>80</v>
      </c>
      <c r="BK489" s="218">
        <f>ROUND(I489*H489,2)</f>
        <v>0</v>
      </c>
      <c r="BL489" s="19" t="s">
        <v>227</v>
      </c>
      <c r="BM489" s="217" t="s">
        <v>990</v>
      </c>
    </row>
    <row r="490" spans="1:65" s="2" customFormat="1" ht="24.15" customHeight="1">
      <c r="A490" s="40"/>
      <c r="B490" s="41"/>
      <c r="C490" s="206" t="s">
        <v>991</v>
      </c>
      <c r="D490" s="206" t="s">
        <v>150</v>
      </c>
      <c r="E490" s="207" t="s">
        <v>992</v>
      </c>
      <c r="F490" s="208" t="s">
        <v>993</v>
      </c>
      <c r="G490" s="209" t="s">
        <v>288</v>
      </c>
      <c r="H490" s="210">
        <v>13.5</v>
      </c>
      <c r="I490" s="211"/>
      <c r="J490" s="212">
        <f>ROUND(I490*H490,2)</f>
        <v>0</v>
      </c>
      <c r="K490" s="208" t="s">
        <v>154</v>
      </c>
      <c r="L490" s="46"/>
      <c r="M490" s="213" t="s">
        <v>19</v>
      </c>
      <c r="N490" s="214" t="s">
        <v>43</v>
      </c>
      <c r="O490" s="86"/>
      <c r="P490" s="215">
        <f>O490*H490</f>
        <v>0</v>
      </c>
      <c r="Q490" s="215">
        <v>0</v>
      </c>
      <c r="R490" s="215">
        <f>Q490*H490</f>
        <v>0</v>
      </c>
      <c r="S490" s="215">
        <v>0</v>
      </c>
      <c r="T490" s="216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7" t="s">
        <v>227</v>
      </c>
      <c r="AT490" s="217" t="s">
        <v>150</v>
      </c>
      <c r="AU490" s="217" t="s">
        <v>82</v>
      </c>
      <c r="AY490" s="19" t="s">
        <v>148</v>
      </c>
      <c r="BE490" s="218">
        <f>IF(N490="základní",J490,0)</f>
        <v>0</v>
      </c>
      <c r="BF490" s="218">
        <f>IF(N490="snížená",J490,0)</f>
        <v>0</v>
      </c>
      <c r="BG490" s="218">
        <f>IF(N490="zákl. přenesená",J490,0)</f>
        <v>0</v>
      </c>
      <c r="BH490" s="218">
        <f>IF(N490="sníž. přenesená",J490,0)</f>
        <v>0</v>
      </c>
      <c r="BI490" s="218">
        <f>IF(N490="nulová",J490,0)</f>
        <v>0</v>
      </c>
      <c r="BJ490" s="19" t="s">
        <v>80</v>
      </c>
      <c r="BK490" s="218">
        <f>ROUND(I490*H490,2)</f>
        <v>0</v>
      </c>
      <c r="BL490" s="19" t="s">
        <v>227</v>
      </c>
      <c r="BM490" s="217" t="s">
        <v>994</v>
      </c>
    </row>
    <row r="491" spans="1:51" s="13" customFormat="1" ht="12">
      <c r="A491" s="13"/>
      <c r="B491" s="219"/>
      <c r="C491" s="220"/>
      <c r="D491" s="221" t="s">
        <v>157</v>
      </c>
      <c r="E491" s="222" t="s">
        <v>19</v>
      </c>
      <c r="F491" s="223" t="s">
        <v>995</v>
      </c>
      <c r="G491" s="220"/>
      <c r="H491" s="224">
        <v>13.5</v>
      </c>
      <c r="I491" s="225"/>
      <c r="J491" s="220"/>
      <c r="K491" s="220"/>
      <c r="L491" s="226"/>
      <c r="M491" s="227"/>
      <c r="N491" s="228"/>
      <c r="O491" s="228"/>
      <c r="P491" s="228"/>
      <c r="Q491" s="228"/>
      <c r="R491" s="228"/>
      <c r="S491" s="228"/>
      <c r="T491" s="229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30" t="s">
        <v>157</v>
      </c>
      <c r="AU491" s="230" t="s">
        <v>82</v>
      </c>
      <c r="AV491" s="13" t="s">
        <v>82</v>
      </c>
      <c r="AW491" s="13" t="s">
        <v>33</v>
      </c>
      <c r="AX491" s="13" t="s">
        <v>80</v>
      </c>
      <c r="AY491" s="230" t="s">
        <v>148</v>
      </c>
    </row>
    <row r="492" spans="1:65" s="2" customFormat="1" ht="24.15" customHeight="1">
      <c r="A492" s="40"/>
      <c r="B492" s="41"/>
      <c r="C492" s="206" t="s">
        <v>996</v>
      </c>
      <c r="D492" s="273" t="s">
        <v>150</v>
      </c>
      <c r="E492" s="207" t="s">
        <v>997</v>
      </c>
      <c r="F492" s="208" t="s">
        <v>998</v>
      </c>
      <c r="G492" s="209" t="s">
        <v>685</v>
      </c>
      <c r="H492" s="210">
        <v>50</v>
      </c>
      <c r="I492" s="211"/>
      <c r="J492" s="212">
        <f>ROUND(I492*H492,2)</f>
        <v>0</v>
      </c>
      <c r="K492" s="208" t="s">
        <v>19</v>
      </c>
      <c r="L492" s="46"/>
      <c r="M492" s="213" t="s">
        <v>19</v>
      </c>
      <c r="N492" s="214" t="s">
        <v>43</v>
      </c>
      <c r="O492" s="86"/>
      <c r="P492" s="215">
        <f>O492*H492</f>
        <v>0</v>
      </c>
      <c r="Q492" s="215">
        <v>0</v>
      </c>
      <c r="R492" s="215">
        <f>Q492*H492</f>
        <v>0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227</v>
      </c>
      <c r="AT492" s="217" t="s">
        <v>150</v>
      </c>
      <c r="AU492" s="217" t="s">
        <v>82</v>
      </c>
      <c r="AY492" s="19" t="s">
        <v>148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80</v>
      </c>
      <c r="BK492" s="218">
        <f>ROUND(I492*H492,2)</f>
        <v>0</v>
      </c>
      <c r="BL492" s="19" t="s">
        <v>227</v>
      </c>
      <c r="BM492" s="217" t="s">
        <v>999</v>
      </c>
    </row>
    <row r="493" spans="1:65" s="2" customFormat="1" ht="14.4" customHeight="1">
      <c r="A493" s="40"/>
      <c r="B493" s="41"/>
      <c r="C493" s="206" t="s">
        <v>1000</v>
      </c>
      <c r="D493" s="273" t="s">
        <v>150</v>
      </c>
      <c r="E493" s="207" t="s">
        <v>1001</v>
      </c>
      <c r="F493" s="208" t="s">
        <v>1002</v>
      </c>
      <c r="G493" s="209" t="s">
        <v>685</v>
      </c>
      <c r="H493" s="210">
        <v>4</v>
      </c>
      <c r="I493" s="211"/>
      <c r="J493" s="212">
        <f>ROUND(I493*H493,2)</f>
        <v>0</v>
      </c>
      <c r="K493" s="208" t="s">
        <v>19</v>
      </c>
      <c r="L493" s="46"/>
      <c r="M493" s="213" t="s">
        <v>19</v>
      </c>
      <c r="N493" s="214" t="s">
        <v>43</v>
      </c>
      <c r="O493" s="86"/>
      <c r="P493" s="215">
        <f>O493*H493</f>
        <v>0</v>
      </c>
      <c r="Q493" s="215">
        <v>0</v>
      </c>
      <c r="R493" s="215">
        <f>Q493*H493</f>
        <v>0</v>
      </c>
      <c r="S493" s="215">
        <v>0</v>
      </c>
      <c r="T493" s="216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17" t="s">
        <v>227</v>
      </c>
      <c r="AT493" s="217" t="s">
        <v>150</v>
      </c>
      <c r="AU493" s="217" t="s">
        <v>82</v>
      </c>
      <c r="AY493" s="19" t="s">
        <v>148</v>
      </c>
      <c r="BE493" s="218">
        <f>IF(N493="základní",J493,0)</f>
        <v>0</v>
      </c>
      <c r="BF493" s="218">
        <f>IF(N493="snížená",J493,0)</f>
        <v>0</v>
      </c>
      <c r="BG493" s="218">
        <f>IF(N493="zákl. přenesená",J493,0)</f>
        <v>0</v>
      </c>
      <c r="BH493" s="218">
        <f>IF(N493="sníž. přenesená",J493,0)</f>
        <v>0</v>
      </c>
      <c r="BI493" s="218">
        <f>IF(N493="nulová",J493,0)</f>
        <v>0</v>
      </c>
      <c r="BJ493" s="19" t="s">
        <v>80</v>
      </c>
      <c r="BK493" s="218">
        <f>ROUND(I493*H493,2)</f>
        <v>0</v>
      </c>
      <c r="BL493" s="19" t="s">
        <v>227</v>
      </c>
      <c r="BM493" s="217" t="s">
        <v>1003</v>
      </c>
    </row>
    <row r="494" spans="1:65" s="2" customFormat="1" ht="14.4" customHeight="1">
      <c r="A494" s="40"/>
      <c r="B494" s="41"/>
      <c r="C494" s="206" t="s">
        <v>1004</v>
      </c>
      <c r="D494" s="273" t="s">
        <v>150</v>
      </c>
      <c r="E494" s="207" t="s">
        <v>1005</v>
      </c>
      <c r="F494" s="208" t="s">
        <v>1006</v>
      </c>
      <c r="G494" s="209" t="s">
        <v>1007</v>
      </c>
      <c r="H494" s="210">
        <v>33.5</v>
      </c>
      <c r="I494" s="211"/>
      <c r="J494" s="212">
        <f>ROUND(I494*H494,2)</f>
        <v>0</v>
      </c>
      <c r="K494" s="208" t="s">
        <v>19</v>
      </c>
      <c r="L494" s="46"/>
      <c r="M494" s="213" t="s">
        <v>19</v>
      </c>
      <c r="N494" s="214" t="s">
        <v>43</v>
      </c>
      <c r="O494" s="86"/>
      <c r="P494" s="215">
        <f>O494*H494</f>
        <v>0</v>
      </c>
      <c r="Q494" s="215">
        <v>0</v>
      </c>
      <c r="R494" s="215">
        <f>Q494*H494</f>
        <v>0</v>
      </c>
      <c r="S494" s="215">
        <v>0</v>
      </c>
      <c r="T494" s="216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17" t="s">
        <v>227</v>
      </c>
      <c r="AT494" s="217" t="s">
        <v>150</v>
      </c>
      <c r="AU494" s="217" t="s">
        <v>82</v>
      </c>
      <c r="AY494" s="19" t="s">
        <v>148</v>
      </c>
      <c r="BE494" s="218">
        <f>IF(N494="základní",J494,0)</f>
        <v>0</v>
      </c>
      <c r="BF494" s="218">
        <f>IF(N494="snížená",J494,0)</f>
        <v>0</v>
      </c>
      <c r="BG494" s="218">
        <f>IF(N494="zákl. přenesená",J494,0)</f>
        <v>0</v>
      </c>
      <c r="BH494" s="218">
        <f>IF(N494="sníž. přenesená",J494,0)</f>
        <v>0</v>
      </c>
      <c r="BI494" s="218">
        <f>IF(N494="nulová",J494,0)</f>
        <v>0</v>
      </c>
      <c r="BJ494" s="19" t="s">
        <v>80</v>
      </c>
      <c r="BK494" s="218">
        <f>ROUND(I494*H494,2)</f>
        <v>0</v>
      </c>
      <c r="BL494" s="19" t="s">
        <v>227</v>
      </c>
      <c r="BM494" s="217" t="s">
        <v>1008</v>
      </c>
    </row>
    <row r="495" spans="1:65" s="2" customFormat="1" ht="14.4" customHeight="1">
      <c r="A495" s="40"/>
      <c r="B495" s="41"/>
      <c r="C495" s="206" t="s">
        <v>1009</v>
      </c>
      <c r="D495" s="273" t="s">
        <v>150</v>
      </c>
      <c r="E495" s="207" t="s">
        <v>1010</v>
      </c>
      <c r="F495" s="208" t="s">
        <v>1011</v>
      </c>
      <c r="G495" s="209" t="s">
        <v>1007</v>
      </c>
      <c r="H495" s="210">
        <v>6.5</v>
      </c>
      <c r="I495" s="211"/>
      <c r="J495" s="212">
        <f>ROUND(I495*H495,2)</f>
        <v>0</v>
      </c>
      <c r="K495" s="208" t="s">
        <v>19</v>
      </c>
      <c r="L495" s="46"/>
      <c r="M495" s="213" t="s">
        <v>19</v>
      </c>
      <c r="N495" s="214" t="s">
        <v>43</v>
      </c>
      <c r="O495" s="86"/>
      <c r="P495" s="215">
        <f>O495*H495</f>
        <v>0</v>
      </c>
      <c r="Q495" s="215">
        <v>0</v>
      </c>
      <c r="R495" s="215">
        <f>Q495*H495</f>
        <v>0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227</v>
      </c>
      <c r="AT495" s="217" t="s">
        <v>150</v>
      </c>
      <c r="AU495" s="217" t="s">
        <v>82</v>
      </c>
      <c r="AY495" s="19" t="s">
        <v>148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80</v>
      </c>
      <c r="BK495" s="218">
        <f>ROUND(I495*H495,2)</f>
        <v>0</v>
      </c>
      <c r="BL495" s="19" t="s">
        <v>227</v>
      </c>
      <c r="BM495" s="217" t="s">
        <v>1012</v>
      </c>
    </row>
    <row r="496" spans="1:65" s="2" customFormat="1" ht="49.05" customHeight="1">
      <c r="A496" s="40"/>
      <c r="B496" s="41"/>
      <c r="C496" s="206" t="s">
        <v>1013</v>
      </c>
      <c r="D496" s="206" t="s">
        <v>150</v>
      </c>
      <c r="E496" s="207" t="s">
        <v>1014</v>
      </c>
      <c r="F496" s="208" t="s">
        <v>1015</v>
      </c>
      <c r="G496" s="209" t="s">
        <v>198</v>
      </c>
      <c r="H496" s="210">
        <v>0.015</v>
      </c>
      <c r="I496" s="211"/>
      <c r="J496" s="212">
        <f>ROUND(I496*H496,2)</f>
        <v>0</v>
      </c>
      <c r="K496" s="208" t="s">
        <v>154</v>
      </c>
      <c r="L496" s="46"/>
      <c r="M496" s="213" t="s">
        <v>19</v>
      </c>
      <c r="N496" s="214" t="s">
        <v>43</v>
      </c>
      <c r="O496" s="86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7" t="s">
        <v>227</v>
      </c>
      <c r="AT496" s="217" t="s">
        <v>150</v>
      </c>
      <c r="AU496" s="217" t="s">
        <v>82</v>
      </c>
      <c r="AY496" s="19" t="s">
        <v>148</v>
      </c>
      <c r="BE496" s="218">
        <f>IF(N496="základní",J496,0)</f>
        <v>0</v>
      </c>
      <c r="BF496" s="218">
        <f>IF(N496="snížená",J496,0)</f>
        <v>0</v>
      </c>
      <c r="BG496" s="218">
        <f>IF(N496="zákl. přenesená",J496,0)</f>
        <v>0</v>
      </c>
      <c r="BH496" s="218">
        <f>IF(N496="sníž. přenesená",J496,0)</f>
        <v>0</v>
      </c>
      <c r="BI496" s="218">
        <f>IF(N496="nulová",J496,0)</f>
        <v>0</v>
      </c>
      <c r="BJ496" s="19" t="s">
        <v>80</v>
      </c>
      <c r="BK496" s="218">
        <f>ROUND(I496*H496,2)</f>
        <v>0</v>
      </c>
      <c r="BL496" s="19" t="s">
        <v>227</v>
      </c>
      <c r="BM496" s="217" t="s">
        <v>1016</v>
      </c>
    </row>
    <row r="497" spans="1:63" s="12" customFormat="1" ht="22.8" customHeight="1">
      <c r="A497" s="12"/>
      <c r="B497" s="190"/>
      <c r="C497" s="191"/>
      <c r="D497" s="192" t="s">
        <v>71</v>
      </c>
      <c r="E497" s="204" t="s">
        <v>1017</v>
      </c>
      <c r="F497" s="204" t="s">
        <v>1018</v>
      </c>
      <c r="G497" s="191"/>
      <c r="H497" s="191"/>
      <c r="I497" s="194"/>
      <c r="J497" s="205">
        <f>BK497</f>
        <v>0</v>
      </c>
      <c r="K497" s="191"/>
      <c r="L497" s="196"/>
      <c r="M497" s="197"/>
      <c r="N497" s="198"/>
      <c r="O497" s="198"/>
      <c r="P497" s="199">
        <f>SUM(P498:P523)</f>
        <v>0</v>
      </c>
      <c r="Q497" s="198"/>
      <c r="R497" s="199">
        <f>SUM(R498:R523)</f>
        <v>0.6266909999999999</v>
      </c>
      <c r="S497" s="198"/>
      <c r="T497" s="200">
        <f>SUM(T498:T523)</f>
        <v>1.4420000000000002</v>
      </c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R497" s="201" t="s">
        <v>82</v>
      </c>
      <c r="AT497" s="202" t="s">
        <v>71</v>
      </c>
      <c r="AU497" s="202" t="s">
        <v>80</v>
      </c>
      <c r="AY497" s="201" t="s">
        <v>148</v>
      </c>
      <c r="BK497" s="203">
        <f>SUM(BK498:BK523)</f>
        <v>0</v>
      </c>
    </row>
    <row r="498" spans="1:65" s="2" customFormat="1" ht="14.4" customHeight="1">
      <c r="A498" s="40"/>
      <c r="B498" s="41"/>
      <c r="C498" s="206" t="s">
        <v>1019</v>
      </c>
      <c r="D498" s="206" t="s">
        <v>150</v>
      </c>
      <c r="E498" s="207" t="s">
        <v>1020</v>
      </c>
      <c r="F498" s="208" t="s">
        <v>1021</v>
      </c>
      <c r="G498" s="209" t="s">
        <v>685</v>
      </c>
      <c r="H498" s="210">
        <v>3</v>
      </c>
      <c r="I498" s="211"/>
      <c r="J498" s="212">
        <f>ROUND(I498*H498,2)</f>
        <v>0</v>
      </c>
      <c r="K498" s="208" t="s">
        <v>19</v>
      </c>
      <c r="L498" s="46"/>
      <c r="M498" s="213" t="s">
        <v>19</v>
      </c>
      <c r="N498" s="214" t="s">
        <v>43</v>
      </c>
      <c r="O498" s="86"/>
      <c r="P498" s="215">
        <f>O498*H498</f>
        <v>0</v>
      </c>
      <c r="Q498" s="215">
        <v>0</v>
      </c>
      <c r="R498" s="215">
        <f>Q498*H498</f>
        <v>0</v>
      </c>
      <c r="S498" s="215">
        <v>0.01442</v>
      </c>
      <c r="T498" s="216">
        <f>S498*H498</f>
        <v>0.04326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227</v>
      </c>
      <c r="AT498" s="217" t="s">
        <v>150</v>
      </c>
      <c r="AU498" s="217" t="s">
        <v>82</v>
      </c>
      <c r="AY498" s="19" t="s">
        <v>148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80</v>
      </c>
      <c r="BK498" s="218">
        <f>ROUND(I498*H498,2)</f>
        <v>0</v>
      </c>
      <c r="BL498" s="19" t="s">
        <v>227</v>
      </c>
      <c r="BM498" s="217" t="s">
        <v>1022</v>
      </c>
    </row>
    <row r="499" spans="1:65" s="2" customFormat="1" ht="24.15" customHeight="1">
      <c r="A499" s="40"/>
      <c r="B499" s="41"/>
      <c r="C499" s="206" t="s">
        <v>1023</v>
      </c>
      <c r="D499" s="206" t="s">
        <v>150</v>
      </c>
      <c r="E499" s="207" t="s">
        <v>1024</v>
      </c>
      <c r="F499" s="208" t="s">
        <v>1025</v>
      </c>
      <c r="G499" s="209" t="s">
        <v>288</v>
      </c>
      <c r="H499" s="210">
        <v>97</v>
      </c>
      <c r="I499" s="211"/>
      <c r="J499" s="212">
        <f>ROUND(I499*H499,2)</f>
        <v>0</v>
      </c>
      <c r="K499" s="208" t="s">
        <v>154</v>
      </c>
      <c r="L499" s="46"/>
      <c r="M499" s="213" t="s">
        <v>19</v>
      </c>
      <c r="N499" s="214" t="s">
        <v>43</v>
      </c>
      <c r="O499" s="86"/>
      <c r="P499" s="215">
        <f>O499*H499</f>
        <v>0</v>
      </c>
      <c r="Q499" s="215">
        <v>0</v>
      </c>
      <c r="R499" s="215">
        <f>Q499*H499</f>
        <v>0</v>
      </c>
      <c r="S499" s="215">
        <v>0.01442</v>
      </c>
      <c r="T499" s="216">
        <f>S499*H499</f>
        <v>1.39874</v>
      </c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R499" s="217" t="s">
        <v>227</v>
      </c>
      <c r="AT499" s="217" t="s">
        <v>150</v>
      </c>
      <c r="AU499" s="217" t="s">
        <v>82</v>
      </c>
      <c r="AY499" s="19" t="s">
        <v>148</v>
      </c>
      <c r="BE499" s="218">
        <f>IF(N499="základní",J499,0)</f>
        <v>0</v>
      </c>
      <c r="BF499" s="218">
        <f>IF(N499="snížená",J499,0)</f>
        <v>0</v>
      </c>
      <c r="BG499" s="218">
        <f>IF(N499="zákl. přenesená",J499,0)</f>
        <v>0</v>
      </c>
      <c r="BH499" s="218">
        <f>IF(N499="sníž. přenesená",J499,0)</f>
        <v>0</v>
      </c>
      <c r="BI499" s="218">
        <f>IF(N499="nulová",J499,0)</f>
        <v>0</v>
      </c>
      <c r="BJ499" s="19" t="s">
        <v>80</v>
      </c>
      <c r="BK499" s="218">
        <f>ROUND(I499*H499,2)</f>
        <v>0</v>
      </c>
      <c r="BL499" s="19" t="s">
        <v>227</v>
      </c>
      <c r="BM499" s="217" t="s">
        <v>1026</v>
      </c>
    </row>
    <row r="500" spans="1:65" s="2" customFormat="1" ht="24.15" customHeight="1">
      <c r="A500" s="40"/>
      <c r="B500" s="41"/>
      <c r="C500" s="206" t="s">
        <v>1027</v>
      </c>
      <c r="D500" s="206" t="s">
        <v>150</v>
      </c>
      <c r="E500" s="207" t="s">
        <v>1028</v>
      </c>
      <c r="F500" s="208" t="s">
        <v>1029</v>
      </c>
      <c r="G500" s="209" t="s">
        <v>288</v>
      </c>
      <c r="H500" s="210">
        <v>76</v>
      </c>
      <c r="I500" s="211"/>
      <c r="J500" s="212">
        <f>ROUND(I500*H500,2)</f>
        <v>0</v>
      </c>
      <c r="K500" s="208" t="s">
        <v>154</v>
      </c>
      <c r="L500" s="46"/>
      <c r="M500" s="213" t="s">
        <v>19</v>
      </c>
      <c r="N500" s="214" t="s">
        <v>43</v>
      </c>
      <c r="O500" s="86"/>
      <c r="P500" s="215">
        <f>O500*H500</f>
        <v>0</v>
      </c>
      <c r="Q500" s="215">
        <v>0.00451</v>
      </c>
      <c r="R500" s="215">
        <f>Q500*H500</f>
        <v>0.34276</v>
      </c>
      <c r="S500" s="215">
        <v>0</v>
      </c>
      <c r="T500" s="216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17" t="s">
        <v>227</v>
      </c>
      <c r="AT500" s="217" t="s">
        <v>150</v>
      </c>
      <c r="AU500" s="217" t="s">
        <v>82</v>
      </c>
      <c r="AY500" s="19" t="s">
        <v>148</v>
      </c>
      <c r="BE500" s="218">
        <f>IF(N500="základní",J500,0)</f>
        <v>0</v>
      </c>
      <c r="BF500" s="218">
        <f>IF(N500="snížená",J500,0)</f>
        <v>0</v>
      </c>
      <c r="BG500" s="218">
        <f>IF(N500="zákl. přenesená",J500,0)</f>
        <v>0</v>
      </c>
      <c r="BH500" s="218">
        <f>IF(N500="sníž. přenesená",J500,0)</f>
        <v>0</v>
      </c>
      <c r="BI500" s="218">
        <f>IF(N500="nulová",J500,0)</f>
        <v>0</v>
      </c>
      <c r="BJ500" s="19" t="s">
        <v>80</v>
      </c>
      <c r="BK500" s="218">
        <f>ROUND(I500*H500,2)</f>
        <v>0</v>
      </c>
      <c r="BL500" s="19" t="s">
        <v>227</v>
      </c>
      <c r="BM500" s="217" t="s">
        <v>1030</v>
      </c>
    </row>
    <row r="501" spans="1:65" s="2" customFormat="1" ht="24.15" customHeight="1">
      <c r="A501" s="40"/>
      <c r="B501" s="41"/>
      <c r="C501" s="206" t="s">
        <v>1031</v>
      </c>
      <c r="D501" s="206" t="s">
        <v>150</v>
      </c>
      <c r="E501" s="207" t="s">
        <v>1032</v>
      </c>
      <c r="F501" s="208" t="s">
        <v>1033</v>
      </c>
      <c r="G501" s="209" t="s">
        <v>288</v>
      </c>
      <c r="H501" s="210">
        <v>3</v>
      </c>
      <c r="I501" s="211"/>
      <c r="J501" s="212">
        <f>ROUND(I501*H501,2)</f>
        <v>0</v>
      </c>
      <c r="K501" s="208" t="s">
        <v>154</v>
      </c>
      <c r="L501" s="46"/>
      <c r="M501" s="213" t="s">
        <v>19</v>
      </c>
      <c r="N501" s="214" t="s">
        <v>43</v>
      </c>
      <c r="O501" s="86"/>
      <c r="P501" s="215">
        <f>O501*H501</f>
        <v>0</v>
      </c>
      <c r="Q501" s="215">
        <v>0.00518</v>
      </c>
      <c r="R501" s="215">
        <f>Q501*H501</f>
        <v>0.015539999999999998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227</v>
      </c>
      <c r="AT501" s="217" t="s">
        <v>150</v>
      </c>
      <c r="AU501" s="217" t="s">
        <v>82</v>
      </c>
      <c r="AY501" s="19" t="s">
        <v>148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80</v>
      </c>
      <c r="BK501" s="218">
        <f>ROUND(I501*H501,2)</f>
        <v>0</v>
      </c>
      <c r="BL501" s="19" t="s">
        <v>227</v>
      </c>
      <c r="BM501" s="217" t="s">
        <v>1034</v>
      </c>
    </row>
    <row r="502" spans="1:65" s="2" customFormat="1" ht="24.15" customHeight="1">
      <c r="A502" s="40"/>
      <c r="B502" s="41"/>
      <c r="C502" s="206" t="s">
        <v>1035</v>
      </c>
      <c r="D502" s="206" t="s">
        <v>150</v>
      </c>
      <c r="E502" s="207" t="s">
        <v>1036</v>
      </c>
      <c r="F502" s="208" t="s">
        <v>1037</v>
      </c>
      <c r="G502" s="209" t="s">
        <v>288</v>
      </c>
      <c r="H502" s="210">
        <v>2</v>
      </c>
      <c r="I502" s="211"/>
      <c r="J502" s="212">
        <f>ROUND(I502*H502,2)</f>
        <v>0</v>
      </c>
      <c r="K502" s="208" t="s">
        <v>154</v>
      </c>
      <c r="L502" s="46"/>
      <c r="M502" s="213" t="s">
        <v>19</v>
      </c>
      <c r="N502" s="214" t="s">
        <v>43</v>
      </c>
      <c r="O502" s="86"/>
      <c r="P502" s="215">
        <f>O502*H502</f>
        <v>0</v>
      </c>
      <c r="Q502" s="215">
        <v>0.0064</v>
      </c>
      <c r="R502" s="215">
        <f>Q502*H502</f>
        <v>0.0128</v>
      </c>
      <c r="S502" s="215">
        <v>0</v>
      </c>
      <c r="T502" s="216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17" t="s">
        <v>227</v>
      </c>
      <c r="AT502" s="217" t="s">
        <v>150</v>
      </c>
      <c r="AU502" s="217" t="s">
        <v>82</v>
      </c>
      <c r="AY502" s="19" t="s">
        <v>148</v>
      </c>
      <c r="BE502" s="218">
        <f>IF(N502="základní",J502,0)</f>
        <v>0</v>
      </c>
      <c r="BF502" s="218">
        <f>IF(N502="snížená",J502,0)</f>
        <v>0</v>
      </c>
      <c r="BG502" s="218">
        <f>IF(N502="zákl. přenesená",J502,0)</f>
        <v>0</v>
      </c>
      <c r="BH502" s="218">
        <f>IF(N502="sníž. přenesená",J502,0)</f>
        <v>0</v>
      </c>
      <c r="BI502" s="218">
        <f>IF(N502="nulová",J502,0)</f>
        <v>0</v>
      </c>
      <c r="BJ502" s="19" t="s">
        <v>80</v>
      </c>
      <c r="BK502" s="218">
        <f>ROUND(I502*H502,2)</f>
        <v>0</v>
      </c>
      <c r="BL502" s="19" t="s">
        <v>227</v>
      </c>
      <c r="BM502" s="217" t="s">
        <v>1038</v>
      </c>
    </row>
    <row r="503" spans="1:65" s="2" customFormat="1" ht="24.15" customHeight="1">
      <c r="A503" s="40"/>
      <c r="B503" s="41"/>
      <c r="C503" s="206" t="s">
        <v>1039</v>
      </c>
      <c r="D503" s="206" t="s">
        <v>150</v>
      </c>
      <c r="E503" s="207" t="s">
        <v>1040</v>
      </c>
      <c r="F503" s="208" t="s">
        <v>1041</v>
      </c>
      <c r="G503" s="209" t="s">
        <v>1042</v>
      </c>
      <c r="H503" s="210">
        <v>3</v>
      </c>
      <c r="I503" s="211"/>
      <c r="J503" s="212">
        <f>ROUND(I503*H503,2)</f>
        <v>0</v>
      </c>
      <c r="K503" s="208" t="s">
        <v>154</v>
      </c>
      <c r="L503" s="46"/>
      <c r="M503" s="213" t="s">
        <v>19</v>
      </c>
      <c r="N503" s="214" t="s">
        <v>43</v>
      </c>
      <c r="O503" s="86"/>
      <c r="P503" s="215">
        <f>O503*H503</f>
        <v>0</v>
      </c>
      <c r="Q503" s="215">
        <v>0.0282</v>
      </c>
      <c r="R503" s="215">
        <f>Q503*H503</f>
        <v>0.0846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227</v>
      </c>
      <c r="AT503" s="217" t="s">
        <v>150</v>
      </c>
      <c r="AU503" s="217" t="s">
        <v>82</v>
      </c>
      <c r="AY503" s="19" t="s">
        <v>148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80</v>
      </c>
      <c r="BK503" s="218">
        <f>ROUND(I503*H503,2)</f>
        <v>0</v>
      </c>
      <c r="BL503" s="19" t="s">
        <v>227</v>
      </c>
      <c r="BM503" s="217" t="s">
        <v>1043</v>
      </c>
    </row>
    <row r="504" spans="1:65" s="2" customFormat="1" ht="24.15" customHeight="1">
      <c r="A504" s="40"/>
      <c r="B504" s="41"/>
      <c r="C504" s="206" t="s">
        <v>1044</v>
      </c>
      <c r="D504" s="206" t="s">
        <v>150</v>
      </c>
      <c r="E504" s="207" t="s">
        <v>1045</v>
      </c>
      <c r="F504" s="208" t="s">
        <v>1046</v>
      </c>
      <c r="G504" s="209" t="s">
        <v>288</v>
      </c>
      <c r="H504" s="210">
        <v>64.4</v>
      </c>
      <c r="I504" s="211"/>
      <c r="J504" s="212">
        <f>ROUND(I504*H504,2)</f>
        <v>0</v>
      </c>
      <c r="K504" s="208" t="s">
        <v>154</v>
      </c>
      <c r="L504" s="46"/>
      <c r="M504" s="213" t="s">
        <v>19</v>
      </c>
      <c r="N504" s="214" t="s">
        <v>43</v>
      </c>
      <c r="O504" s="86"/>
      <c r="P504" s="215">
        <f>O504*H504</f>
        <v>0</v>
      </c>
      <c r="Q504" s="215">
        <v>0.00098</v>
      </c>
      <c r="R504" s="215">
        <f>Q504*H504</f>
        <v>0.063112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227</v>
      </c>
      <c r="AT504" s="217" t="s">
        <v>150</v>
      </c>
      <c r="AU504" s="217" t="s">
        <v>82</v>
      </c>
      <c r="AY504" s="19" t="s">
        <v>148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80</v>
      </c>
      <c r="BK504" s="218">
        <f>ROUND(I504*H504,2)</f>
        <v>0</v>
      </c>
      <c r="BL504" s="19" t="s">
        <v>227</v>
      </c>
      <c r="BM504" s="217" t="s">
        <v>1047</v>
      </c>
    </row>
    <row r="505" spans="1:51" s="13" customFormat="1" ht="12">
      <c r="A505" s="13"/>
      <c r="B505" s="219"/>
      <c r="C505" s="220"/>
      <c r="D505" s="221" t="s">
        <v>157</v>
      </c>
      <c r="E505" s="222" t="s">
        <v>19</v>
      </c>
      <c r="F505" s="223" t="s">
        <v>1048</v>
      </c>
      <c r="G505" s="220"/>
      <c r="H505" s="224">
        <v>64.4</v>
      </c>
      <c r="I505" s="225"/>
      <c r="J505" s="220"/>
      <c r="K505" s="220"/>
      <c r="L505" s="226"/>
      <c r="M505" s="227"/>
      <c r="N505" s="228"/>
      <c r="O505" s="228"/>
      <c r="P505" s="228"/>
      <c r="Q505" s="228"/>
      <c r="R505" s="228"/>
      <c r="S505" s="228"/>
      <c r="T505" s="22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0" t="s">
        <v>157</v>
      </c>
      <c r="AU505" s="230" t="s">
        <v>82</v>
      </c>
      <c r="AV505" s="13" t="s">
        <v>82</v>
      </c>
      <c r="AW505" s="13" t="s">
        <v>33</v>
      </c>
      <c r="AX505" s="13" t="s">
        <v>80</v>
      </c>
      <c r="AY505" s="230" t="s">
        <v>148</v>
      </c>
    </row>
    <row r="506" spans="1:65" s="2" customFormat="1" ht="24.15" customHeight="1">
      <c r="A506" s="40"/>
      <c r="B506" s="41"/>
      <c r="C506" s="206" t="s">
        <v>1049</v>
      </c>
      <c r="D506" s="206" t="s">
        <v>150</v>
      </c>
      <c r="E506" s="207" t="s">
        <v>1050</v>
      </c>
      <c r="F506" s="208" t="s">
        <v>1051</v>
      </c>
      <c r="G506" s="209" t="s">
        <v>288</v>
      </c>
      <c r="H506" s="210">
        <v>20.5</v>
      </c>
      <c r="I506" s="211"/>
      <c r="J506" s="212">
        <f>ROUND(I506*H506,2)</f>
        <v>0</v>
      </c>
      <c r="K506" s="208" t="s">
        <v>154</v>
      </c>
      <c r="L506" s="46"/>
      <c r="M506" s="213" t="s">
        <v>19</v>
      </c>
      <c r="N506" s="214" t="s">
        <v>43</v>
      </c>
      <c r="O506" s="86"/>
      <c r="P506" s="215">
        <f>O506*H506</f>
        <v>0</v>
      </c>
      <c r="Q506" s="215">
        <v>0.00126</v>
      </c>
      <c r="R506" s="215">
        <f>Q506*H506</f>
        <v>0.025830000000000002</v>
      </c>
      <c r="S506" s="215">
        <v>0</v>
      </c>
      <c r="T506" s="216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7" t="s">
        <v>227</v>
      </c>
      <c r="AT506" s="217" t="s">
        <v>150</v>
      </c>
      <c r="AU506" s="217" t="s">
        <v>82</v>
      </c>
      <c r="AY506" s="19" t="s">
        <v>148</v>
      </c>
      <c r="BE506" s="218">
        <f>IF(N506="základní",J506,0)</f>
        <v>0</v>
      </c>
      <c r="BF506" s="218">
        <f>IF(N506="snížená",J506,0)</f>
        <v>0</v>
      </c>
      <c r="BG506" s="218">
        <f>IF(N506="zákl. přenesená",J506,0)</f>
        <v>0</v>
      </c>
      <c r="BH506" s="218">
        <f>IF(N506="sníž. přenesená",J506,0)</f>
        <v>0</v>
      </c>
      <c r="BI506" s="218">
        <f>IF(N506="nulová",J506,0)</f>
        <v>0</v>
      </c>
      <c r="BJ506" s="19" t="s">
        <v>80</v>
      </c>
      <c r="BK506" s="218">
        <f>ROUND(I506*H506,2)</f>
        <v>0</v>
      </c>
      <c r="BL506" s="19" t="s">
        <v>227</v>
      </c>
      <c r="BM506" s="217" t="s">
        <v>1052</v>
      </c>
    </row>
    <row r="507" spans="1:51" s="13" customFormat="1" ht="12">
      <c r="A507" s="13"/>
      <c r="B507" s="219"/>
      <c r="C507" s="220"/>
      <c r="D507" s="221" t="s">
        <v>157</v>
      </c>
      <c r="E507" s="222" t="s">
        <v>19</v>
      </c>
      <c r="F507" s="223" t="s">
        <v>1053</v>
      </c>
      <c r="G507" s="220"/>
      <c r="H507" s="224">
        <v>20.5</v>
      </c>
      <c r="I507" s="225"/>
      <c r="J507" s="220"/>
      <c r="K507" s="220"/>
      <c r="L507" s="226"/>
      <c r="M507" s="227"/>
      <c r="N507" s="228"/>
      <c r="O507" s="228"/>
      <c r="P507" s="228"/>
      <c r="Q507" s="228"/>
      <c r="R507" s="228"/>
      <c r="S507" s="228"/>
      <c r="T507" s="22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0" t="s">
        <v>157</v>
      </c>
      <c r="AU507" s="230" t="s">
        <v>82</v>
      </c>
      <c r="AV507" s="13" t="s">
        <v>82</v>
      </c>
      <c r="AW507" s="13" t="s">
        <v>33</v>
      </c>
      <c r="AX507" s="13" t="s">
        <v>80</v>
      </c>
      <c r="AY507" s="230" t="s">
        <v>148</v>
      </c>
    </row>
    <row r="508" spans="1:65" s="2" customFormat="1" ht="24.15" customHeight="1">
      <c r="A508" s="40"/>
      <c r="B508" s="41"/>
      <c r="C508" s="206" t="s">
        <v>1054</v>
      </c>
      <c r="D508" s="206" t="s">
        <v>150</v>
      </c>
      <c r="E508" s="207" t="s">
        <v>1055</v>
      </c>
      <c r="F508" s="208" t="s">
        <v>1056</v>
      </c>
      <c r="G508" s="209" t="s">
        <v>288</v>
      </c>
      <c r="H508" s="210">
        <v>15</v>
      </c>
      <c r="I508" s="211"/>
      <c r="J508" s="212">
        <f>ROUND(I508*H508,2)</f>
        <v>0</v>
      </c>
      <c r="K508" s="208" t="s">
        <v>154</v>
      </c>
      <c r="L508" s="46"/>
      <c r="M508" s="213" t="s">
        <v>19</v>
      </c>
      <c r="N508" s="214" t="s">
        <v>43</v>
      </c>
      <c r="O508" s="86"/>
      <c r="P508" s="215">
        <f>O508*H508</f>
        <v>0</v>
      </c>
      <c r="Q508" s="215">
        <v>0.00153</v>
      </c>
      <c r="R508" s="215">
        <f>Q508*H508</f>
        <v>0.022949999999999998</v>
      </c>
      <c r="S508" s="215">
        <v>0</v>
      </c>
      <c r="T508" s="216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17" t="s">
        <v>227</v>
      </c>
      <c r="AT508" s="217" t="s">
        <v>150</v>
      </c>
      <c r="AU508" s="217" t="s">
        <v>82</v>
      </c>
      <c r="AY508" s="19" t="s">
        <v>148</v>
      </c>
      <c r="BE508" s="218">
        <f>IF(N508="základní",J508,0)</f>
        <v>0</v>
      </c>
      <c r="BF508" s="218">
        <f>IF(N508="snížená",J508,0)</f>
        <v>0</v>
      </c>
      <c r="BG508" s="218">
        <f>IF(N508="zákl. přenesená",J508,0)</f>
        <v>0</v>
      </c>
      <c r="BH508" s="218">
        <f>IF(N508="sníž. přenesená",J508,0)</f>
        <v>0</v>
      </c>
      <c r="BI508" s="218">
        <f>IF(N508="nulová",J508,0)</f>
        <v>0</v>
      </c>
      <c r="BJ508" s="19" t="s">
        <v>80</v>
      </c>
      <c r="BK508" s="218">
        <f>ROUND(I508*H508,2)</f>
        <v>0</v>
      </c>
      <c r="BL508" s="19" t="s">
        <v>227</v>
      </c>
      <c r="BM508" s="217" t="s">
        <v>1057</v>
      </c>
    </row>
    <row r="509" spans="1:51" s="13" customFormat="1" ht="12">
      <c r="A509" s="13"/>
      <c r="B509" s="219"/>
      <c r="C509" s="220"/>
      <c r="D509" s="221" t="s">
        <v>157</v>
      </c>
      <c r="E509" s="222" t="s">
        <v>19</v>
      </c>
      <c r="F509" s="223" t="s">
        <v>1058</v>
      </c>
      <c r="G509" s="220"/>
      <c r="H509" s="224">
        <v>15</v>
      </c>
      <c r="I509" s="225"/>
      <c r="J509" s="220"/>
      <c r="K509" s="220"/>
      <c r="L509" s="226"/>
      <c r="M509" s="227"/>
      <c r="N509" s="228"/>
      <c r="O509" s="228"/>
      <c r="P509" s="228"/>
      <c r="Q509" s="228"/>
      <c r="R509" s="228"/>
      <c r="S509" s="228"/>
      <c r="T509" s="22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0" t="s">
        <v>157</v>
      </c>
      <c r="AU509" s="230" t="s">
        <v>82</v>
      </c>
      <c r="AV509" s="13" t="s">
        <v>82</v>
      </c>
      <c r="AW509" s="13" t="s">
        <v>33</v>
      </c>
      <c r="AX509" s="13" t="s">
        <v>80</v>
      </c>
      <c r="AY509" s="230" t="s">
        <v>148</v>
      </c>
    </row>
    <row r="510" spans="1:65" s="2" customFormat="1" ht="49.05" customHeight="1">
      <c r="A510" s="40"/>
      <c r="B510" s="41"/>
      <c r="C510" s="206" t="s">
        <v>1059</v>
      </c>
      <c r="D510" s="206" t="s">
        <v>150</v>
      </c>
      <c r="E510" s="207" t="s">
        <v>1060</v>
      </c>
      <c r="F510" s="208" t="s">
        <v>1061</v>
      </c>
      <c r="G510" s="209" t="s">
        <v>288</v>
      </c>
      <c r="H510" s="210">
        <v>5</v>
      </c>
      <c r="I510" s="211"/>
      <c r="J510" s="212">
        <f>ROUND(I510*H510,2)</f>
        <v>0</v>
      </c>
      <c r="K510" s="208" t="s">
        <v>154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0.00012</v>
      </c>
      <c r="R510" s="215">
        <f>Q510*H510</f>
        <v>0.0006000000000000001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227</v>
      </c>
      <c r="AT510" s="217" t="s">
        <v>150</v>
      </c>
      <c r="AU510" s="217" t="s">
        <v>82</v>
      </c>
      <c r="AY510" s="19" t="s">
        <v>148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80</v>
      </c>
      <c r="BK510" s="218">
        <f>ROUND(I510*H510,2)</f>
        <v>0</v>
      </c>
      <c r="BL510" s="19" t="s">
        <v>227</v>
      </c>
      <c r="BM510" s="217" t="s">
        <v>1062</v>
      </c>
    </row>
    <row r="511" spans="1:65" s="2" customFormat="1" ht="49.05" customHeight="1">
      <c r="A511" s="40"/>
      <c r="B511" s="41"/>
      <c r="C511" s="206" t="s">
        <v>1063</v>
      </c>
      <c r="D511" s="206" t="s">
        <v>150</v>
      </c>
      <c r="E511" s="207" t="s">
        <v>1064</v>
      </c>
      <c r="F511" s="208" t="s">
        <v>1065</v>
      </c>
      <c r="G511" s="209" t="s">
        <v>288</v>
      </c>
      <c r="H511" s="210">
        <v>15</v>
      </c>
      <c r="I511" s="211"/>
      <c r="J511" s="212">
        <f>ROUND(I511*H511,2)</f>
        <v>0</v>
      </c>
      <c r="K511" s="208" t="s">
        <v>154</v>
      </c>
      <c r="L511" s="46"/>
      <c r="M511" s="213" t="s">
        <v>19</v>
      </c>
      <c r="N511" s="214" t="s">
        <v>43</v>
      </c>
      <c r="O511" s="86"/>
      <c r="P511" s="215">
        <f>O511*H511</f>
        <v>0</v>
      </c>
      <c r="Q511" s="215">
        <v>0.00016</v>
      </c>
      <c r="R511" s="215">
        <f>Q511*H511</f>
        <v>0.0024000000000000002</v>
      </c>
      <c r="S511" s="215">
        <v>0</v>
      </c>
      <c r="T511" s="216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7" t="s">
        <v>227</v>
      </c>
      <c r="AT511" s="217" t="s">
        <v>150</v>
      </c>
      <c r="AU511" s="217" t="s">
        <v>82</v>
      </c>
      <c r="AY511" s="19" t="s">
        <v>148</v>
      </c>
      <c r="BE511" s="218">
        <f>IF(N511="základní",J511,0)</f>
        <v>0</v>
      </c>
      <c r="BF511" s="218">
        <f>IF(N511="snížená",J511,0)</f>
        <v>0</v>
      </c>
      <c r="BG511" s="218">
        <f>IF(N511="zákl. přenesená",J511,0)</f>
        <v>0</v>
      </c>
      <c r="BH511" s="218">
        <f>IF(N511="sníž. přenesená",J511,0)</f>
        <v>0</v>
      </c>
      <c r="BI511" s="218">
        <f>IF(N511="nulová",J511,0)</f>
        <v>0</v>
      </c>
      <c r="BJ511" s="19" t="s">
        <v>80</v>
      </c>
      <c r="BK511" s="218">
        <f>ROUND(I511*H511,2)</f>
        <v>0</v>
      </c>
      <c r="BL511" s="19" t="s">
        <v>227</v>
      </c>
      <c r="BM511" s="217" t="s">
        <v>1066</v>
      </c>
    </row>
    <row r="512" spans="1:65" s="2" customFormat="1" ht="49.05" customHeight="1">
      <c r="A512" s="40"/>
      <c r="B512" s="41"/>
      <c r="C512" s="206" t="s">
        <v>1067</v>
      </c>
      <c r="D512" s="206" t="s">
        <v>150</v>
      </c>
      <c r="E512" s="207" t="s">
        <v>1068</v>
      </c>
      <c r="F512" s="208" t="s">
        <v>1069</v>
      </c>
      <c r="G512" s="209" t="s">
        <v>288</v>
      </c>
      <c r="H512" s="210">
        <v>59.4</v>
      </c>
      <c r="I512" s="211"/>
      <c r="J512" s="212">
        <f>ROUND(I512*H512,2)</f>
        <v>0</v>
      </c>
      <c r="K512" s="208" t="s">
        <v>154</v>
      </c>
      <c r="L512" s="46"/>
      <c r="M512" s="213" t="s">
        <v>19</v>
      </c>
      <c r="N512" s="214" t="s">
        <v>43</v>
      </c>
      <c r="O512" s="86"/>
      <c r="P512" s="215">
        <f>O512*H512</f>
        <v>0</v>
      </c>
      <c r="Q512" s="215">
        <v>0.0002</v>
      </c>
      <c r="R512" s="215">
        <f>Q512*H512</f>
        <v>0.01188</v>
      </c>
      <c r="S512" s="215">
        <v>0</v>
      </c>
      <c r="T512" s="216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17" t="s">
        <v>227</v>
      </c>
      <c r="AT512" s="217" t="s">
        <v>150</v>
      </c>
      <c r="AU512" s="217" t="s">
        <v>82</v>
      </c>
      <c r="AY512" s="19" t="s">
        <v>148</v>
      </c>
      <c r="BE512" s="218">
        <f>IF(N512="základní",J512,0)</f>
        <v>0</v>
      </c>
      <c r="BF512" s="218">
        <f>IF(N512="snížená",J512,0)</f>
        <v>0</v>
      </c>
      <c r="BG512" s="218">
        <f>IF(N512="zákl. přenesená",J512,0)</f>
        <v>0</v>
      </c>
      <c r="BH512" s="218">
        <f>IF(N512="sníž. přenesená",J512,0)</f>
        <v>0</v>
      </c>
      <c r="BI512" s="218">
        <f>IF(N512="nulová",J512,0)</f>
        <v>0</v>
      </c>
      <c r="BJ512" s="19" t="s">
        <v>80</v>
      </c>
      <c r="BK512" s="218">
        <f>ROUND(I512*H512,2)</f>
        <v>0</v>
      </c>
      <c r="BL512" s="19" t="s">
        <v>227</v>
      </c>
      <c r="BM512" s="217" t="s">
        <v>1070</v>
      </c>
    </row>
    <row r="513" spans="1:65" s="2" customFormat="1" ht="49.05" customHeight="1">
      <c r="A513" s="40"/>
      <c r="B513" s="41"/>
      <c r="C513" s="206" t="s">
        <v>1071</v>
      </c>
      <c r="D513" s="206" t="s">
        <v>150</v>
      </c>
      <c r="E513" s="207" t="s">
        <v>1072</v>
      </c>
      <c r="F513" s="208" t="s">
        <v>1073</v>
      </c>
      <c r="G513" s="209" t="s">
        <v>288</v>
      </c>
      <c r="H513" s="210">
        <v>20.5</v>
      </c>
      <c r="I513" s="211"/>
      <c r="J513" s="212">
        <f>ROUND(I513*H513,2)</f>
        <v>0</v>
      </c>
      <c r="K513" s="208" t="s">
        <v>154</v>
      </c>
      <c r="L513" s="46"/>
      <c r="M513" s="213" t="s">
        <v>19</v>
      </c>
      <c r="N513" s="214" t="s">
        <v>43</v>
      </c>
      <c r="O513" s="86"/>
      <c r="P513" s="215">
        <f>O513*H513</f>
        <v>0</v>
      </c>
      <c r="Q513" s="215">
        <v>0.00024</v>
      </c>
      <c r="R513" s="215">
        <f>Q513*H513</f>
        <v>0.00492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227</v>
      </c>
      <c r="AT513" s="217" t="s">
        <v>150</v>
      </c>
      <c r="AU513" s="217" t="s">
        <v>82</v>
      </c>
      <c r="AY513" s="19" t="s">
        <v>148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80</v>
      </c>
      <c r="BK513" s="218">
        <f>ROUND(I513*H513,2)</f>
        <v>0</v>
      </c>
      <c r="BL513" s="19" t="s">
        <v>227</v>
      </c>
      <c r="BM513" s="217" t="s">
        <v>1074</v>
      </c>
    </row>
    <row r="514" spans="1:65" s="2" customFormat="1" ht="24.15" customHeight="1">
      <c r="A514" s="40"/>
      <c r="B514" s="41"/>
      <c r="C514" s="206" t="s">
        <v>1075</v>
      </c>
      <c r="D514" s="206" t="s">
        <v>150</v>
      </c>
      <c r="E514" s="207" t="s">
        <v>1076</v>
      </c>
      <c r="F514" s="208" t="s">
        <v>1077</v>
      </c>
      <c r="G514" s="209" t="s">
        <v>530</v>
      </c>
      <c r="H514" s="210">
        <v>20</v>
      </c>
      <c r="I514" s="211"/>
      <c r="J514" s="212">
        <f>ROUND(I514*H514,2)</f>
        <v>0</v>
      </c>
      <c r="K514" s="208" t="s">
        <v>154</v>
      </c>
      <c r="L514" s="46"/>
      <c r="M514" s="213" t="s">
        <v>19</v>
      </c>
      <c r="N514" s="214" t="s">
        <v>43</v>
      </c>
      <c r="O514" s="86"/>
      <c r="P514" s="215">
        <f>O514*H514</f>
        <v>0</v>
      </c>
      <c r="Q514" s="215">
        <v>0</v>
      </c>
      <c r="R514" s="215">
        <f>Q514*H514</f>
        <v>0</v>
      </c>
      <c r="S514" s="215">
        <v>0</v>
      </c>
      <c r="T514" s="216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7" t="s">
        <v>227</v>
      </c>
      <c r="AT514" s="217" t="s">
        <v>150</v>
      </c>
      <c r="AU514" s="217" t="s">
        <v>82</v>
      </c>
      <c r="AY514" s="19" t="s">
        <v>148</v>
      </c>
      <c r="BE514" s="218">
        <f>IF(N514="základní",J514,0)</f>
        <v>0</v>
      </c>
      <c r="BF514" s="218">
        <f>IF(N514="snížená",J514,0)</f>
        <v>0</v>
      </c>
      <c r="BG514" s="218">
        <f>IF(N514="zákl. přenesená",J514,0)</f>
        <v>0</v>
      </c>
      <c r="BH514" s="218">
        <f>IF(N514="sníž. přenesená",J514,0)</f>
        <v>0</v>
      </c>
      <c r="BI514" s="218">
        <f>IF(N514="nulová",J514,0)</f>
        <v>0</v>
      </c>
      <c r="BJ514" s="19" t="s">
        <v>80</v>
      </c>
      <c r="BK514" s="218">
        <f>ROUND(I514*H514,2)</f>
        <v>0</v>
      </c>
      <c r="BL514" s="19" t="s">
        <v>227</v>
      </c>
      <c r="BM514" s="217" t="s">
        <v>1078</v>
      </c>
    </row>
    <row r="515" spans="1:65" s="2" customFormat="1" ht="24.15" customHeight="1">
      <c r="A515" s="40"/>
      <c r="B515" s="41"/>
      <c r="C515" s="206" t="s">
        <v>1079</v>
      </c>
      <c r="D515" s="206" t="s">
        <v>150</v>
      </c>
      <c r="E515" s="207" t="s">
        <v>1080</v>
      </c>
      <c r="F515" s="208" t="s">
        <v>1081</v>
      </c>
      <c r="G515" s="209" t="s">
        <v>530</v>
      </c>
      <c r="H515" s="210">
        <v>21</v>
      </c>
      <c r="I515" s="211"/>
      <c r="J515" s="212">
        <f>ROUND(I515*H515,2)</f>
        <v>0</v>
      </c>
      <c r="K515" s="208" t="s">
        <v>154</v>
      </c>
      <c r="L515" s="46"/>
      <c r="M515" s="213" t="s">
        <v>19</v>
      </c>
      <c r="N515" s="214" t="s">
        <v>43</v>
      </c>
      <c r="O515" s="86"/>
      <c r="P515" s="215">
        <f>O515*H515</f>
        <v>0</v>
      </c>
      <c r="Q515" s="215">
        <v>0.00097</v>
      </c>
      <c r="R515" s="215">
        <f>Q515*H515</f>
        <v>0.020370000000000003</v>
      </c>
      <c r="S515" s="215">
        <v>0</v>
      </c>
      <c r="T515" s="216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17" t="s">
        <v>227</v>
      </c>
      <c r="AT515" s="217" t="s">
        <v>150</v>
      </c>
      <c r="AU515" s="217" t="s">
        <v>82</v>
      </c>
      <c r="AY515" s="19" t="s">
        <v>148</v>
      </c>
      <c r="BE515" s="218">
        <f>IF(N515="základní",J515,0)</f>
        <v>0</v>
      </c>
      <c r="BF515" s="218">
        <f>IF(N515="snížená",J515,0)</f>
        <v>0</v>
      </c>
      <c r="BG515" s="218">
        <f>IF(N515="zákl. přenesená",J515,0)</f>
        <v>0</v>
      </c>
      <c r="BH515" s="218">
        <f>IF(N515="sníž. přenesená",J515,0)</f>
        <v>0</v>
      </c>
      <c r="BI515" s="218">
        <f>IF(N515="nulová",J515,0)</f>
        <v>0</v>
      </c>
      <c r="BJ515" s="19" t="s">
        <v>80</v>
      </c>
      <c r="BK515" s="218">
        <f>ROUND(I515*H515,2)</f>
        <v>0</v>
      </c>
      <c r="BL515" s="19" t="s">
        <v>227</v>
      </c>
      <c r="BM515" s="217" t="s">
        <v>1082</v>
      </c>
    </row>
    <row r="516" spans="1:65" s="2" customFormat="1" ht="37.8" customHeight="1">
      <c r="A516" s="40"/>
      <c r="B516" s="41"/>
      <c r="C516" s="206" t="s">
        <v>1083</v>
      </c>
      <c r="D516" s="206" t="s">
        <v>150</v>
      </c>
      <c r="E516" s="207" t="s">
        <v>1084</v>
      </c>
      <c r="F516" s="208" t="s">
        <v>1085</v>
      </c>
      <c r="G516" s="209" t="s">
        <v>288</v>
      </c>
      <c r="H516" s="210">
        <v>81</v>
      </c>
      <c r="I516" s="211"/>
      <c r="J516" s="212">
        <f>ROUND(I516*H516,2)</f>
        <v>0</v>
      </c>
      <c r="K516" s="208" t="s">
        <v>154</v>
      </c>
      <c r="L516" s="46"/>
      <c r="M516" s="213" t="s">
        <v>19</v>
      </c>
      <c r="N516" s="214" t="s">
        <v>43</v>
      </c>
      <c r="O516" s="86"/>
      <c r="P516" s="215">
        <f>O516*H516</f>
        <v>0</v>
      </c>
      <c r="Q516" s="215">
        <v>0.00019</v>
      </c>
      <c r="R516" s="215">
        <f>Q516*H516</f>
        <v>0.015390000000000001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227</v>
      </c>
      <c r="AT516" s="217" t="s">
        <v>150</v>
      </c>
      <c r="AU516" s="217" t="s">
        <v>82</v>
      </c>
      <c r="AY516" s="19" t="s">
        <v>148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80</v>
      </c>
      <c r="BK516" s="218">
        <f>ROUND(I516*H516,2)</f>
        <v>0</v>
      </c>
      <c r="BL516" s="19" t="s">
        <v>227</v>
      </c>
      <c r="BM516" s="217" t="s">
        <v>1086</v>
      </c>
    </row>
    <row r="517" spans="1:65" s="2" customFormat="1" ht="24.15" customHeight="1">
      <c r="A517" s="40"/>
      <c r="B517" s="41"/>
      <c r="C517" s="206" t="s">
        <v>1087</v>
      </c>
      <c r="D517" s="206" t="s">
        <v>150</v>
      </c>
      <c r="E517" s="207" t="s">
        <v>1088</v>
      </c>
      <c r="F517" s="208" t="s">
        <v>1089</v>
      </c>
      <c r="G517" s="209" t="s">
        <v>288</v>
      </c>
      <c r="H517" s="210">
        <v>99.9</v>
      </c>
      <c r="I517" s="211"/>
      <c r="J517" s="212">
        <f>ROUND(I517*H517,2)</f>
        <v>0</v>
      </c>
      <c r="K517" s="208" t="s">
        <v>154</v>
      </c>
      <c r="L517" s="46"/>
      <c r="M517" s="213" t="s">
        <v>19</v>
      </c>
      <c r="N517" s="214" t="s">
        <v>43</v>
      </c>
      <c r="O517" s="86"/>
      <c r="P517" s="215">
        <f>O517*H517</f>
        <v>0</v>
      </c>
      <c r="Q517" s="215">
        <v>1E-05</v>
      </c>
      <c r="R517" s="215">
        <f>Q517*H517</f>
        <v>0.000999</v>
      </c>
      <c r="S517" s="215">
        <v>0</v>
      </c>
      <c r="T517" s="216">
        <f>S517*H517</f>
        <v>0</v>
      </c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R517" s="217" t="s">
        <v>227</v>
      </c>
      <c r="AT517" s="217" t="s">
        <v>150</v>
      </c>
      <c r="AU517" s="217" t="s">
        <v>82</v>
      </c>
      <c r="AY517" s="19" t="s">
        <v>148</v>
      </c>
      <c r="BE517" s="218">
        <f>IF(N517="základní",J517,0)</f>
        <v>0</v>
      </c>
      <c r="BF517" s="218">
        <f>IF(N517="snížená",J517,0)</f>
        <v>0</v>
      </c>
      <c r="BG517" s="218">
        <f>IF(N517="zákl. přenesená",J517,0)</f>
        <v>0</v>
      </c>
      <c r="BH517" s="218">
        <f>IF(N517="sníž. přenesená",J517,0)</f>
        <v>0</v>
      </c>
      <c r="BI517" s="218">
        <f>IF(N517="nulová",J517,0)</f>
        <v>0</v>
      </c>
      <c r="BJ517" s="19" t="s">
        <v>80</v>
      </c>
      <c r="BK517" s="218">
        <f>ROUND(I517*H517,2)</f>
        <v>0</v>
      </c>
      <c r="BL517" s="19" t="s">
        <v>227</v>
      </c>
      <c r="BM517" s="217" t="s">
        <v>1090</v>
      </c>
    </row>
    <row r="518" spans="1:65" s="2" customFormat="1" ht="37.8" customHeight="1">
      <c r="A518" s="40"/>
      <c r="B518" s="41"/>
      <c r="C518" s="206" t="s">
        <v>1091</v>
      </c>
      <c r="D518" s="273" t="s">
        <v>150</v>
      </c>
      <c r="E518" s="207" t="s">
        <v>1092</v>
      </c>
      <c r="F518" s="208" t="s">
        <v>1093</v>
      </c>
      <c r="G518" s="209" t="s">
        <v>685</v>
      </c>
      <c r="H518" s="210">
        <v>100</v>
      </c>
      <c r="I518" s="211"/>
      <c r="J518" s="212">
        <f>ROUND(I518*H518,2)</f>
        <v>0</v>
      </c>
      <c r="K518" s="208" t="s">
        <v>19</v>
      </c>
      <c r="L518" s="46"/>
      <c r="M518" s="213" t="s">
        <v>19</v>
      </c>
      <c r="N518" s="214" t="s">
        <v>43</v>
      </c>
      <c r="O518" s="86"/>
      <c r="P518" s="215">
        <f>O518*H518</f>
        <v>0</v>
      </c>
      <c r="Q518" s="215">
        <v>1E-05</v>
      </c>
      <c r="R518" s="215">
        <f>Q518*H518</f>
        <v>0.001</v>
      </c>
      <c r="S518" s="215">
        <v>0</v>
      </c>
      <c r="T518" s="216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17" t="s">
        <v>227</v>
      </c>
      <c r="AT518" s="217" t="s">
        <v>150</v>
      </c>
      <c r="AU518" s="217" t="s">
        <v>82</v>
      </c>
      <c r="AY518" s="19" t="s">
        <v>148</v>
      </c>
      <c r="BE518" s="218">
        <f>IF(N518="základní",J518,0)</f>
        <v>0</v>
      </c>
      <c r="BF518" s="218">
        <f>IF(N518="snížená",J518,0)</f>
        <v>0</v>
      </c>
      <c r="BG518" s="218">
        <f>IF(N518="zákl. přenesená",J518,0)</f>
        <v>0</v>
      </c>
      <c r="BH518" s="218">
        <f>IF(N518="sníž. přenesená",J518,0)</f>
        <v>0</v>
      </c>
      <c r="BI518" s="218">
        <f>IF(N518="nulová",J518,0)</f>
        <v>0</v>
      </c>
      <c r="BJ518" s="19" t="s">
        <v>80</v>
      </c>
      <c r="BK518" s="218">
        <f>ROUND(I518*H518,2)</f>
        <v>0</v>
      </c>
      <c r="BL518" s="19" t="s">
        <v>227</v>
      </c>
      <c r="BM518" s="217" t="s">
        <v>1094</v>
      </c>
    </row>
    <row r="519" spans="1:65" s="2" customFormat="1" ht="14.4" customHeight="1">
      <c r="A519" s="40"/>
      <c r="B519" s="41"/>
      <c r="C519" s="206" t="s">
        <v>1095</v>
      </c>
      <c r="D519" s="273" t="s">
        <v>150</v>
      </c>
      <c r="E519" s="207" t="s">
        <v>1096</v>
      </c>
      <c r="F519" s="208" t="s">
        <v>1097</v>
      </c>
      <c r="G519" s="209" t="s">
        <v>685</v>
      </c>
      <c r="H519" s="210">
        <v>14</v>
      </c>
      <c r="I519" s="211"/>
      <c r="J519" s="212">
        <f>ROUND(I519*H519,2)</f>
        <v>0</v>
      </c>
      <c r="K519" s="208" t="s">
        <v>19</v>
      </c>
      <c r="L519" s="46"/>
      <c r="M519" s="213" t="s">
        <v>19</v>
      </c>
      <c r="N519" s="214" t="s">
        <v>43</v>
      </c>
      <c r="O519" s="86"/>
      <c r="P519" s="215">
        <f>O519*H519</f>
        <v>0</v>
      </c>
      <c r="Q519" s="215">
        <v>1E-05</v>
      </c>
      <c r="R519" s="215">
        <f>Q519*H519</f>
        <v>0.00014000000000000001</v>
      </c>
      <c r="S519" s="215">
        <v>0</v>
      </c>
      <c r="T519" s="216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7" t="s">
        <v>227</v>
      </c>
      <c r="AT519" s="217" t="s">
        <v>150</v>
      </c>
      <c r="AU519" s="217" t="s">
        <v>82</v>
      </c>
      <c r="AY519" s="19" t="s">
        <v>148</v>
      </c>
      <c r="BE519" s="218">
        <f>IF(N519="základní",J519,0)</f>
        <v>0</v>
      </c>
      <c r="BF519" s="218">
        <f>IF(N519="snížená",J519,0)</f>
        <v>0</v>
      </c>
      <c r="BG519" s="218">
        <f>IF(N519="zákl. přenesená",J519,0)</f>
        <v>0</v>
      </c>
      <c r="BH519" s="218">
        <f>IF(N519="sníž. přenesená",J519,0)</f>
        <v>0</v>
      </c>
      <c r="BI519" s="218">
        <f>IF(N519="nulová",J519,0)</f>
        <v>0</v>
      </c>
      <c r="BJ519" s="19" t="s">
        <v>80</v>
      </c>
      <c r="BK519" s="218">
        <f>ROUND(I519*H519,2)</f>
        <v>0</v>
      </c>
      <c r="BL519" s="19" t="s">
        <v>227</v>
      </c>
      <c r="BM519" s="217" t="s">
        <v>1098</v>
      </c>
    </row>
    <row r="520" spans="1:65" s="2" customFormat="1" ht="14.4" customHeight="1">
      <c r="A520" s="40"/>
      <c r="B520" s="41"/>
      <c r="C520" s="206" t="s">
        <v>1099</v>
      </c>
      <c r="D520" s="273" t="s">
        <v>150</v>
      </c>
      <c r="E520" s="207" t="s">
        <v>1100</v>
      </c>
      <c r="F520" s="208" t="s">
        <v>1101</v>
      </c>
      <c r="G520" s="209" t="s">
        <v>1007</v>
      </c>
      <c r="H520" s="210">
        <v>100</v>
      </c>
      <c r="I520" s="211"/>
      <c r="J520" s="212">
        <f>ROUND(I520*H520,2)</f>
        <v>0</v>
      </c>
      <c r="K520" s="208" t="s">
        <v>19</v>
      </c>
      <c r="L520" s="46"/>
      <c r="M520" s="213" t="s">
        <v>19</v>
      </c>
      <c r="N520" s="214" t="s">
        <v>43</v>
      </c>
      <c r="O520" s="86"/>
      <c r="P520" s="215">
        <f>O520*H520</f>
        <v>0</v>
      </c>
      <c r="Q520" s="215">
        <v>1E-05</v>
      </c>
      <c r="R520" s="215">
        <f>Q520*H520</f>
        <v>0.001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227</v>
      </c>
      <c r="AT520" s="217" t="s">
        <v>150</v>
      </c>
      <c r="AU520" s="217" t="s">
        <v>82</v>
      </c>
      <c r="AY520" s="19" t="s">
        <v>148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80</v>
      </c>
      <c r="BK520" s="218">
        <f>ROUND(I520*H520,2)</f>
        <v>0</v>
      </c>
      <c r="BL520" s="19" t="s">
        <v>227</v>
      </c>
      <c r="BM520" s="217" t="s">
        <v>1102</v>
      </c>
    </row>
    <row r="521" spans="1:65" s="2" customFormat="1" ht="14.4" customHeight="1">
      <c r="A521" s="40"/>
      <c r="B521" s="41"/>
      <c r="C521" s="206" t="s">
        <v>1103</v>
      </c>
      <c r="D521" s="273" t="s">
        <v>150</v>
      </c>
      <c r="E521" s="207" t="s">
        <v>1104</v>
      </c>
      <c r="F521" s="208" t="s">
        <v>1105</v>
      </c>
      <c r="G521" s="209" t="s">
        <v>1007</v>
      </c>
      <c r="H521" s="210">
        <v>16.5</v>
      </c>
      <c r="I521" s="211"/>
      <c r="J521" s="212">
        <f>ROUND(I521*H521,2)</f>
        <v>0</v>
      </c>
      <c r="K521" s="208" t="s">
        <v>19</v>
      </c>
      <c r="L521" s="46"/>
      <c r="M521" s="213" t="s">
        <v>19</v>
      </c>
      <c r="N521" s="214" t="s">
        <v>43</v>
      </c>
      <c r="O521" s="86"/>
      <c r="P521" s="215">
        <f>O521*H521</f>
        <v>0</v>
      </c>
      <c r="Q521" s="215">
        <v>1E-05</v>
      </c>
      <c r="R521" s="215">
        <f>Q521*H521</f>
        <v>0.00016500000000000003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227</v>
      </c>
      <c r="AT521" s="217" t="s">
        <v>150</v>
      </c>
      <c r="AU521" s="217" t="s">
        <v>82</v>
      </c>
      <c r="AY521" s="19" t="s">
        <v>148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80</v>
      </c>
      <c r="BK521" s="218">
        <f>ROUND(I521*H521,2)</f>
        <v>0</v>
      </c>
      <c r="BL521" s="19" t="s">
        <v>227</v>
      </c>
      <c r="BM521" s="217" t="s">
        <v>1106</v>
      </c>
    </row>
    <row r="522" spans="1:65" s="2" customFormat="1" ht="14.4" customHeight="1">
      <c r="A522" s="40"/>
      <c r="B522" s="41"/>
      <c r="C522" s="206" t="s">
        <v>1107</v>
      </c>
      <c r="D522" s="273" t="s">
        <v>150</v>
      </c>
      <c r="E522" s="207" t="s">
        <v>1108</v>
      </c>
      <c r="F522" s="208" t="s">
        <v>1109</v>
      </c>
      <c r="G522" s="209" t="s">
        <v>1007</v>
      </c>
      <c r="H522" s="210">
        <v>23.5</v>
      </c>
      <c r="I522" s="211"/>
      <c r="J522" s="212">
        <f>ROUND(I522*H522,2)</f>
        <v>0</v>
      </c>
      <c r="K522" s="208" t="s">
        <v>19</v>
      </c>
      <c r="L522" s="46"/>
      <c r="M522" s="213" t="s">
        <v>19</v>
      </c>
      <c r="N522" s="214" t="s">
        <v>43</v>
      </c>
      <c r="O522" s="86"/>
      <c r="P522" s="215">
        <f>O522*H522</f>
        <v>0</v>
      </c>
      <c r="Q522" s="215">
        <v>1E-05</v>
      </c>
      <c r="R522" s="215">
        <f>Q522*H522</f>
        <v>0.00023500000000000002</v>
      </c>
      <c r="S522" s="215">
        <v>0</v>
      </c>
      <c r="T522" s="216">
        <f>S522*H522</f>
        <v>0</v>
      </c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R522" s="217" t="s">
        <v>227</v>
      </c>
      <c r="AT522" s="217" t="s">
        <v>150</v>
      </c>
      <c r="AU522" s="217" t="s">
        <v>82</v>
      </c>
      <c r="AY522" s="19" t="s">
        <v>148</v>
      </c>
      <c r="BE522" s="218">
        <f>IF(N522="základní",J522,0)</f>
        <v>0</v>
      </c>
      <c r="BF522" s="218">
        <f>IF(N522="snížená",J522,0)</f>
        <v>0</v>
      </c>
      <c r="BG522" s="218">
        <f>IF(N522="zákl. přenesená",J522,0)</f>
        <v>0</v>
      </c>
      <c r="BH522" s="218">
        <f>IF(N522="sníž. přenesená",J522,0)</f>
        <v>0</v>
      </c>
      <c r="BI522" s="218">
        <f>IF(N522="nulová",J522,0)</f>
        <v>0</v>
      </c>
      <c r="BJ522" s="19" t="s">
        <v>80</v>
      </c>
      <c r="BK522" s="218">
        <f>ROUND(I522*H522,2)</f>
        <v>0</v>
      </c>
      <c r="BL522" s="19" t="s">
        <v>227</v>
      </c>
      <c r="BM522" s="217" t="s">
        <v>1110</v>
      </c>
    </row>
    <row r="523" spans="1:65" s="2" customFormat="1" ht="37.8" customHeight="1">
      <c r="A523" s="40"/>
      <c r="B523" s="41"/>
      <c r="C523" s="206" t="s">
        <v>1111</v>
      </c>
      <c r="D523" s="206" t="s">
        <v>150</v>
      </c>
      <c r="E523" s="207" t="s">
        <v>1112</v>
      </c>
      <c r="F523" s="208" t="s">
        <v>1113</v>
      </c>
      <c r="G523" s="209" t="s">
        <v>198</v>
      </c>
      <c r="H523" s="210">
        <v>0.627</v>
      </c>
      <c r="I523" s="211"/>
      <c r="J523" s="212">
        <f>ROUND(I523*H523,2)</f>
        <v>0</v>
      </c>
      <c r="K523" s="208" t="s">
        <v>154</v>
      </c>
      <c r="L523" s="46"/>
      <c r="M523" s="213" t="s">
        <v>19</v>
      </c>
      <c r="N523" s="214" t="s">
        <v>43</v>
      </c>
      <c r="O523" s="86"/>
      <c r="P523" s="215">
        <f>O523*H523</f>
        <v>0</v>
      </c>
      <c r="Q523" s="215">
        <v>0</v>
      </c>
      <c r="R523" s="215">
        <f>Q523*H523</f>
        <v>0</v>
      </c>
      <c r="S523" s="215">
        <v>0</v>
      </c>
      <c r="T523" s="216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17" t="s">
        <v>227</v>
      </c>
      <c r="AT523" s="217" t="s">
        <v>150</v>
      </c>
      <c r="AU523" s="217" t="s">
        <v>82</v>
      </c>
      <c r="AY523" s="19" t="s">
        <v>148</v>
      </c>
      <c r="BE523" s="218">
        <f>IF(N523="základní",J523,0)</f>
        <v>0</v>
      </c>
      <c r="BF523" s="218">
        <f>IF(N523="snížená",J523,0)</f>
        <v>0</v>
      </c>
      <c r="BG523" s="218">
        <f>IF(N523="zákl. přenesená",J523,0)</f>
        <v>0</v>
      </c>
      <c r="BH523" s="218">
        <f>IF(N523="sníž. přenesená",J523,0)</f>
        <v>0</v>
      </c>
      <c r="BI523" s="218">
        <f>IF(N523="nulová",J523,0)</f>
        <v>0</v>
      </c>
      <c r="BJ523" s="19" t="s">
        <v>80</v>
      </c>
      <c r="BK523" s="218">
        <f>ROUND(I523*H523,2)</f>
        <v>0</v>
      </c>
      <c r="BL523" s="19" t="s">
        <v>227</v>
      </c>
      <c r="BM523" s="217" t="s">
        <v>1114</v>
      </c>
    </row>
    <row r="524" spans="1:63" s="12" customFormat="1" ht="22.8" customHeight="1">
      <c r="A524" s="12"/>
      <c r="B524" s="190"/>
      <c r="C524" s="191"/>
      <c r="D524" s="192" t="s">
        <v>71</v>
      </c>
      <c r="E524" s="204" t="s">
        <v>1115</v>
      </c>
      <c r="F524" s="204" t="s">
        <v>1116</v>
      </c>
      <c r="G524" s="191"/>
      <c r="H524" s="191"/>
      <c r="I524" s="194"/>
      <c r="J524" s="205">
        <f>BK524</f>
        <v>0</v>
      </c>
      <c r="K524" s="191"/>
      <c r="L524" s="196"/>
      <c r="M524" s="197"/>
      <c r="N524" s="198"/>
      <c r="O524" s="198"/>
      <c r="P524" s="199">
        <f>SUM(P525:P564)</f>
        <v>0</v>
      </c>
      <c r="Q524" s="198"/>
      <c r="R524" s="199">
        <f>SUM(R525:R564)</f>
        <v>0.69764</v>
      </c>
      <c r="S524" s="198"/>
      <c r="T524" s="200">
        <f>SUM(T525:T564)</f>
        <v>0.49023999999999995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01" t="s">
        <v>82</v>
      </c>
      <c r="AT524" s="202" t="s">
        <v>71</v>
      </c>
      <c r="AU524" s="202" t="s">
        <v>80</v>
      </c>
      <c r="AY524" s="201" t="s">
        <v>148</v>
      </c>
      <c r="BK524" s="203">
        <f>SUM(BK525:BK564)</f>
        <v>0</v>
      </c>
    </row>
    <row r="525" spans="1:65" s="2" customFormat="1" ht="24.15" customHeight="1">
      <c r="A525" s="40"/>
      <c r="B525" s="41"/>
      <c r="C525" s="206" t="s">
        <v>1117</v>
      </c>
      <c r="D525" s="206" t="s">
        <v>150</v>
      </c>
      <c r="E525" s="207" t="s">
        <v>1118</v>
      </c>
      <c r="F525" s="208" t="s">
        <v>1119</v>
      </c>
      <c r="G525" s="209" t="s">
        <v>1042</v>
      </c>
      <c r="H525" s="210">
        <v>8</v>
      </c>
      <c r="I525" s="211"/>
      <c r="J525" s="212">
        <f>ROUND(I525*H525,2)</f>
        <v>0</v>
      </c>
      <c r="K525" s="208" t="s">
        <v>154</v>
      </c>
      <c r="L525" s="46"/>
      <c r="M525" s="213" t="s">
        <v>19</v>
      </c>
      <c r="N525" s="214" t="s">
        <v>43</v>
      </c>
      <c r="O525" s="86"/>
      <c r="P525" s="215">
        <f>O525*H525</f>
        <v>0</v>
      </c>
      <c r="Q525" s="215">
        <v>0</v>
      </c>
      <c r="R525" s="215">
        <f>Q525*H525</f>
        <v>0</v>
      </c>
      <c r="S525" s="215">
        <v>0.01933</v>
      </c>
      <c r="T525" s="216">
        <f>S525*H525</f>
        <v>0.15464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17" t="s">
        <v>227</v>
      </c>
      <c r="AT525" s="217" t="s">
        <v>150</v>
      </c>
      <c r="AU525" s="217" t="s">
        <v>82</v>
      </c>
      <c r="AY525" s="19" t="s">
        <v>148</v>
      </c>
      <c r="BE525" s="218">
        <f>IF(N525="základní",J525,0)</f>
        <v>0</v>
      </c>
      <c r="BF525" s="218">
        <f>IF(N525="snížená",J525,0)</f>
        <v>0</v>
      </c>
      <c r="BG525" s="218">
        <f>IF(N525="zákl. přenesená",J525,0)</f>
        <v>0</v>
      </c>
      <c r="BH525" s="218">
        <f>IF(N525="sníž. přenesená",J525,0)</f>
        <v>0</v>
      </c>
      <c r="BI525" s="218">
        <f>IF(N525="nulová",J525,0)</f>
        <v>0</v>
      </c>
      <c r="BJ525" s="19" t="s">
        <v>80</v>
      </c>
      <c r="BK525" s="218">
        <f>ROUND(I525*H525,2)</f>
        <v>0</v>
      </c>
      <c r="BL525" s="19" t="s">
        <v>227</v>
      </c>
      <c r="BM525" s="217" t="s">
        <v>1120</v>
      </c>
    </row>
    <row r="526" spans="1:51" s="13" customFormat="1" ht="12">
      <c r="A526" s="13"/>
      <c r="B526" s="219"/>
      <c r="C526" s="220"/>
      <c r="D526" s="221" t="s">
        <v>157</v>
      </c>
      <c r="E526" s="222" t="s">
        <v>19</v>
      </c>
      <c r="F526" s="223" t="s">
        <v>1121</v>
      </c>
      <c r="G526" s="220"/>
      <c r="H526" s="224">
        <v>5</v>
      </c>
      <c r="I526" s="225"/>
      <c r="J526" s="220"/>
      <c r="K526" s="220"/>
      <c r="L526" s="226"/>
      <c r="M526" s="227"/>
      <c r="N526" s="228"/>
      <c r="O526" s="228"/>
      <c r="P526" s="228"/>
      <c r="Q526" s="228"/>
      <c r="R526" s="228"/>
      <c r="S526" s="228"/>
      <c r="T526" s="22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0" t="s">
        <v>157</v>
      </c>
      <c r="AU526" s="230" t="s">
        <v>82</v>
      </c>
      <c r="AV526" s="13" t="s">
        <v>82</v>
      </c>
      <c r="AW526" s="13" t="s">
        <v>33</v>
      </c>
      <c r="AX526" s="13" t="s">
        <v>72</v>
      </c>
      <c r="AY526" s="230" t="s">
        <v>148</v>
      </c>
    </row>
    <row r="527" spans="1:51" s="13" customFormat="1" ht="12">
      <c r="A527" s="13"/>
      <c r="B527" s="219"/>
      <c r="C527" s="220"/>
      <c r="D527" s="221" t="s">
        <v>157</v>
      </c>
      <c r="E527" s="222" t="s">
        <v>19</v>
      </c>
      <c r="F527" s="223" t="s">
        <v>653</v>
      </c>
      <c r="G527" s="220"/>
      <c r="H527" s="224">
        <v>3</v>
      </c>
      <c r="I527" s="225"/>
      <c r="J527" s="220"/>
      <c r="K527" s="220"/>
      <c r="L527" s="226"/>
      <c r="M527" s="227"/>
      <c r="N527" s="228"/>
      <c r="O527" s="228"/>
      <c r="P527" s="228"/>
      <c r="Q527" s="228"/>
      <c r="R527" s="228"/>
      <c r="S527" s="228"/>
      <c r="T527" s="22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0" t="s">
        <v>157</v>
      </c>
      <c r="AU527" s="230" t="s">
        <v>82</v>
      </c>
      <c r="AV527" s="13" t="s">
        <v>82</v>
      </c>
      <c r="AW527" s="13" t="s">
        <v>33</v>
      </c>
      <c r="AX527" s="13" t="s">
        <v>72</v>
      </c>
      <c r="AY527" s="230" t="s">
        <v>148</v>
      </c>
    </row>
    <row r="528" spans="1:51" s="14" customFormat="1" ht="12">
      <c r="A528" s="14"/>
      <c r="B528" s="241"/>
      <c r="C528" s="242"/>
      <c r="D528" s="221" t="s">
        <v>157</v>
      </c>
      <c r="E528" s="243" t="s">
        <v>19</v>
      </c>
      <c r="F528" s="244" t="s">
        <v>226</v>
      </c>
      <c r="G528" s="242"/>
      <c r="H528" s="245">
        <v>8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1" t="s">
        <v>157</v>
      </c>
      <c r="AU528" s="251" t="s">
        <v>82</v>
      </c>
      <c r="AV528" s="14" t="s">
        <v>155</v>
      </c>
      <c r="AW528" s="14" t="s">
        <v>33</v>
      </c>
      <c r="AX528" s="14" t="s">
        <v>80</v>
      </c>
      <c r="AY528" s="251" t="s">
        <v>148</v>
      </c>
    </row>
    <row r="529" spans="1:65" s="2" customFormat="1" ht="14.4" customHeight="1">
      <c r="A529" s="40"/>
      <c r="B529" s="41"/>
      <c r="C529" s="206" t="s">
        <v>1122</v>
      </c>
      <c r="D529" s="206" t="s">
        <v>150</v>
      </c>
      <c r="E529" s="207" t="s">
        <v>1123</v>
      </c>
      <c r="F529" s="208" t="s">
        <v>1124</v>
      </c>
      <c r="G529" s="209" t="s">
        <v>1042</v>
      </c>
      <c r="H529" s="210">
        <v>5</v>
      </c>
      <c r="I529" s="211"/>
      <c r="J529" s="212">
        <f>ROUND(I529*H529,2)</f>
        <v>0</v>
      </c>
      <c r="K529" s="208" t="s">
        <v>154</v>
      </c>
      <c r="L529" s="46"/>
      <c r="M529" s="213" t="s">
        <v>19</v>
      </c>
      <c r="N529" s="214" t="s">
        <v>43</v>
      </c>
      <c r="O529" s="86"/>
      <c r="P529" s="215">
        <f>O529*H529</f>
        <v>0</v>
      </c>
      <c r="Q529" s="215">
        <v>0</v>
      </c>
      <c r="R529" s="215">
        <f>Q529*H529</f>
        <v>0</v>
      </c>
      <c r="S529" s="215">
        <v>0.01946</v>
      </c>
      <c r="T529" s="216">
        <f>S529*H529</f>
        <v>0.09730000000000001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227</v>
      </c>
      <c r="AT529" s="217" t="s">
        <v>150</v>
      </c>
      <c r="AU529" s="217" t="s">
        <v>82</v>
      </c>
      <c r="AY529" s="19" t="s">
        <v>148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80</v>
      </c>
      <c r="BK529" s="218">
        <f>ROUND(I529*H529,2)</f>
        <v>0</v>
      </c>
      <c r="BL529" s="19" t="s">
        <v>227</v>
      </c>
      <c r="BM529" s="217" t="s">
        <v>1125</v>
      </c>
    </row>
    <row r="530" spans="1:51" s="13" customFormat="1" ht="12">
      <c r="A530" s="13"/>
      <c r="B530" s="219"/>
      <c r="C530" s="220"/>
      <c r="D530" s="221" t="s">
        <v>157</v>
      </c>
      <c r="E530" s="222" t="s">
        <v>19</v>
      </c>
      <c r="F530" s="223" t="s">
        <v>1126</v>
      </c>
      <c r="G530" s="220"/>
      <c r="H530" s="224">
        <v>3</v>
      </c>
      <c r="I530" s="225"/>
      <c r="J530" s="220"/>
      <c r="K530" s="220"/>
      <c r="L530" s="226"/>
      <c r="M530" s="227"/>
      <c r="N530" s="228"/>
      <c r="O530" s="228"/>
      <c r="P530" s="228"/>
      <c r="Q530" s="228"/>
      <c r="R530" s="228"/>
      <c r="S530" s="228"/>
      <c r="T530" s="22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0" t="s">
        <v>157</v>
      </c>
      <c r="AU530" s="230" t="s">
        <v>82</v>
      </c>
      <c r="AV530" s="13" t="s">
        <v>82</v>
      </c>
      <c r="AW530" s="13" t="s">
        <v>33</v>
      </c>
      <c r="AX530" s="13" t="s">
        <v>72</v>
      </c>
      <c r="AY530" s="230" t="s">
        <v>148</v>
      </c>
    </row>
    <row r="531" spans="1:51" s="13" customFormat="1" ht="12">
      <c r="A531" s="13"/>
      <c r="B531" s="219"/>
      <c r="C531" s="220"/>
      <c r="D531" s="221" t="s">
        <v>157</v>
      </c>
      <c r="E531" s="222" t="s">
        <v>19</v>
      </c>
      <c r="F531" s="223" t="s">
        <v>1127</v>
      </c>
      <c r="G531" s="220"/>
      <c r="H531" s="224">
        <v>2</v>
      </c>
      <c r="I531" s="225"/>
      <c r="J531" s="220"/>
      <c r="K531" s="220"/>
      <c r="L531" s="226"/>
      <c r="M531" s="227"/>
      <c r="N531" s="228"/>
      <c r="O531" s="228"/>
      <c r="P531" s="228"/>
      <c r="Q531" s="228"/>
      <c r="R531" s="228"/>
      <c r="S531" s="228"/>
      <c r="T531" s="22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0" t="s">
        <v>157</v>
      </c>
      <c r="AU531" s="230" t="s">
        <v>82</v>
      </c>
      <c r="AV531" s="13" t="s">
        <v>82</v>
      </c>
      <c r="AW531" s="13" t="s">
        <v>33</v>
      </c>
      <c r="AX531" s="13" t="s">
        <v>72</v>
      </c>
      <c r="AY531" s="230" t="s">
        <v>148</v>
      </c>
    </row>
    <row r="532" spans="1:51" s="14" customFormat="1" ht="12">
      <c r="A532" s="14"/>
      <c r="B532" s="241"/>
      <c r="C532" s="242"/>
      <c r="D532" s="221" t="s">
        <v>157</v>
      </c>
      <c r="E532" s="243" t="s">
        <v>19</v>
      </c>
      <c r="F532" s="244" t="s">
        <v>226</v>
      </c>
      <c r="G532" s="242"/>
      <c r="H532" s="245">
        <v>5</v>
      </c>
      <c r="I532" s="246"/>
      <c r="J532" s="242"/>
      <c r="K532" s="242"/>
      <c r="L532" s="247"/>
      <c r="M532" s="248"/>
      <c r="N532" s="249"/>
      <c r="O532" s="249"/>
      <c r="P532" s="249"/>
      <c r="Q532" s="249"/>
      <c r="R532" s="249"/>
      <c r="S532" s="249"/>
      <c r="T532" s="25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51" t="s">
        <v>157</v>
      </c>
      <c r="AU532" s="251" t="s">
        <v>82</v>
      </c>
      <c r="AV532" s="14" t="s">
        <v>155</v>
      </c>
      <c r="AW532" s="14" t="s">
        <v>33</v>
      </c>
      <c r="AX532" s="14" t="s">
        <v>80</v>
      </c>
      <c r="AY532" s="251" t="s">
        <v>148</v>
      </c>
    </row>
    <row r="533" spans="1:65" s="2" customFormat="1" ht="24.15" customHeight="1">
      <c r="A533" s="40"/>
      <c r="B533" s="41"/>
      <c r="C533" s="206" t="s">
        <v>1128</v>
      </c>
      <c r="D533" s="206" t="s">
        <v>150</v>
      </c>
      <c r="E533" s="207" t="s">
        <v>1129</v>
      </c>
      <c r="F533" s="208" t="s">
        <v>1130</v>
      </c>
      <c r="G533" s="209" t="s">
        <v>1042</v>
      </c>
      <c r="H533" s="210">
        <v>2</v>
      </c>
      <c r="I533" s="211"/>
      <c r="J533" s="212">
        <f>ROUND(I533*H533,2)</f>
        <v>0</v>
      </c>
      <c r="K533" s="208" t="s">
        <v>154</v>
      </c>
      <c r="L533" s="46"/>
      <c r="M533" s="213" t="s">
        <v>19</v>
      </c>
      <c r="N533" s="214" t="s">
        <v>43</v>
      </c>
      <c r="O533" s="86"/>
      <c r="P533" s="215">
        <f>O533*H533</f>
        <v>0</v>
      </c>
      <c r="Q533" s="215">
        <v>0</v>
      </c>
      <c r="R533" s="215">
        <f>Q533*H533</f>
        <v>0</v>
      </c>
      <c r="S533" s="215">
        <v>0.088</v>
      </c>
      <c r="T533" s="216">
        <f>S533*H533</f>
        <v>0.176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227</v>
      </c>
      <c r="AT533" s="217" t="s">
        <v>150</v>
      </c>
      <c r="AU533" s="217" t="s">
        <v>82</v>
      </c>
      <c r="AY533" s="19" t="s">
        <v>148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80</v>
      </c>
      <c r="BK533" s="218">
        <f>ROUND(I533*H533,2)</f>
        <v>0</v>
      </c>
      <c r="BL533" s="19" t="s">
        <v>227</v>
      </c>
      <c r="BM533" s="217" t="s">
        <v>1131</v>
      </c>
    </row>
    <row r="534" spans="1:65" s="2" customFormat="1" ht="24.15" customHeight="1">
      <c r="A534" s="40"/>
      <c r="B534" s="41"/>
      <c r="C534" s="206" t="s">
        <v>1132</v>
      </c>
      <c r="D534" s="206" t="s">
        <v>150</v>
      </c>
      <c r="E534" s="207" t="s">
        <v>1133</v>
      </c>
      <c r="F534" s="208" t="s">
        <v>1134</v>
      </c>
      <c r="G534" s="209" t="s">
        <v>1042</v>
      </c>
      <c r="H534" s="210">
        <v>2</v>
      </c>
      <c r="I534" s="211"/>
      <c r="J534" s="212">
        <f>ROUND(I534*H534,2)</f>
        <v>0</v>
      </c>
      <c r="K534" s="208" t="s">
        <v>154</v>
      </c>
      <c r="L534" s="46"/>
      <c r="M534" s="213" t="s">
        <v>19</v>
      </c>
      <c r="N534" s="214" t="s">
        <v>43</v>
      </c>
      <c r="O534" s="86"/>
      <c r="P534" s="215">
        <f>O534*H534</f>
        <v>0</v>
      </c>
      <c r="Q534" s="215">
        <v>0</v>
      </c>
      <c r="R534" s="215">
        <f>Q534*H534</f>
        <v>0</v>
      </c>
      <c r="S534" s="215">
        <v>0.0245</v>
      </c>
      <c r="T534" s="216">
        <f>S534*H534</f>
        <v>0.049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17" t="s">
        <v>227</v>
      </c>
      <c r="AT534" s="217" t="s">
        <v>150</v>
      </c>
      <c r="AU534" s="217" t="s">
        <v>82</v>
      </c>
      <c r="AY534" s="19" t="s">
        <v>148</v>
      </c>
      <c r="BE534" s="218">
        <f>IF(N534="základní",J534,0)</f>
        <v>0</v>
      </c>
      <c r="BF534" s="218">
        <f>IF(N534="snížená",J534,0)</f>
        <v>0</v>
      </c>
      <c r="BG534" s="218">
        <f>IF(N534="zákl. přenesená",J534,0)</f>
        <v>0</v>
      </c>
      <c r="BH534" s="218">
        <f>IF(N534="sníž. přenesená",J534,0)</f>
        <v>0</v>
      </c>
      <c r="BI534" s="218">
        <f>IF(N534="nulová",J534,0)</f>
        <v>0</v>
      </c>
      <c r="BJ534" s="19" t="s">
        <v>80</v>
      </c>
      <c r="BK534" s="218">
        <f>ROUND(I534*H534,2)</f>
        <v>0</v>
      </c>
      <c r="BL534" s="19" t="s">
        <v>227</v>
      </c>
      <c r="BM534" s="217" t="s">
        <v>1135</v>
      </c>
    </row>
    <row r="535" spans="1:51" s="13" customFormat="1" ht="12">
      <c r="A535" s="13"/>
      <c r="B535" s="219"/>
      <c r="C535" s="220"/>
      <c r="D535" s="221" t="s">
        <v>157</v>
      </c>
      <c r="E535" s="222" t="s">
        <v>19</v>
      </c>
      <c r="F535" s="223" t="s">
        <v>1136</v>
      </c>
      <c r="G535" s="220"/>
      <c r="H535" s="224">
        <v>2</v>
      </c>
      <c r="I535" s="225"/>
      <c r="J535" s="220"/>
      <c r="K535" s="220"/>
      <c r="L535" s="226"/>
      <c r="M535" s="227"/>
      <c r="N535" s="228"/>
      <c r="O535" s="228"/>
      <c r="P535" s="228"/>
      <c r="Q535" s="228"/>
      <c r="R535" s="228"/>
      <c r="S535" s="228"/>
      <c r="T535" s="22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0" t="s">
        <v>157</v>
      </c>
      <c r="AU535" s="230" t="s">
        <v>82</v>
      </c>
      <c r="AV535" s="13" t="s">
        <v>82</v>
      </c>
      <c r="AW535" s="13" t="s">
        <v>33</v>
      </c>
      <c r="AX535" s="13" t="s">
        <v>80</v>
      </c>
      <c r="AY535" s="230" t="s">
        <v>148</v>
      </c>
    </row>
    <row r="536" spans="1:65" s="2" customFormat="1" ht="14.4" customHeight="1">
      <c r="A536" s="40"/>
      <c r="B536" s="41"/>
      <c r="C536" s="206" t="s">
        <v>1137</v>
      </c>
      <c r="D536" s="206" t="s">
        <v>150</v>
      </c>
      <c r="E536" s="207" t="s">
        <v>1138</v>
      </c>
      <c r="F536" s="208" t="s">
        <v>1139</v>
      </c>
      <c r="G536" s="209" t="s">
        <v>530</v>
      </c>
      <c r="H536" s="210">
        <v>9</v>
      </c>
      <c r="I536" s="211"/>
      <c r="J536" s="212">
        <f>ROUND(I536*H536,2)</f>
        <v>0</v>
      </c>
      <c r="K536" s="208" t="s">
        <v>154</v>
      </c>
      <c r="L536" s="46"/>
      <c r="M536" s="213" t="s">
        <v>19</v>
      </c>
      <c r="N536" s="214" t="s">
        <v>43</v>
      </c>
      <c r="O536" s="86"/>
      <c r="P536" s="215">
        <f>O536*H536</f>
        <v>0</v>
      </c>
      <c r="Q536" s="215">
        <v>0.00187</v>
      </c>
      <c r="R536" s="215">
        <f>Q536*H536</f>
        <v>0.016829999999999998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227</v>
      </c>
      <c r="AT536" s="217" t="s">
        <v>150</v>
      </c>
      <c r="AU536" s="217" t="s">
        <v>82</v>
      </c>
      <c r="AY536" s="19" t="s">
        <v>148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80</v>
      </c>
      <c r="BK536" s="218">
        <f>ROUND(I536*H536,2)</f>
        <v>0</v>
      </c>
      <c r="BL536" s="19" t="s">
        <v>227</v>
      </c>
      <c r="BM536" s="217" t="s">
        <v>1140</v>
      </c>
    </row>
    <row r="537" spans="1:65" s="2" customFormat="1" ht="24.15" customHeight="1">
      <c r="A537" s="40"/>
      <c r="B537" s="41"/>
      <c r="C537" s="206" t="s">
        <v>1141</v>
      </c>
      <c r="D537" s="206" t="s">
        <v>150</v>
      </c>
      <c r="E537" s="207" t="s">
        <v>1142</v>
      </c>
      <c r="F537" s="208" t="s">
        <v>1143</v>
      </c>
      <c r="G537" s="209" t="s">
        <v>1042</v>
      </c>
      <c r="H537" s="210">
        <v>9</v>
      </c>
      <c r="I537" s="211"/>
      <c r="J537" s="212">
        <f>ROUND(I537*H537,2)</f>
        <v>0</v>
      </c>
      <c r="K537" s="208" t="s">
        <v>154</v>
      </c>
      <c r="L537" s="46"/>
      <c r="M537" s="213" t="s">
        <v>19</v>
      </c>
      <c r="N537" s="214" t="s">
        <v>43</v>
      </c>
      <c r="O537" s="86"/>
      <c r="P537" s="215">
        <f>O537*H537</f>
        <v>0</v>
      </c>
      <c r="Q537" s="215">
        <v>0.00376</v>
      </c>
      <c r="R537" s="215">
        <f>Q537*H537</f>
        <v>0.03384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227</v>
      </c>
      <c r="AT537" s="217" t="s">
        <v>150</v>
      </c>
      <c r="AU537" s="217" t="s">
        <v>82</v>
      </c>
      <c r="AY537" s="19" t="s">
        <v>148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80</v>
      </c>
      <c r="BK537" s="218">
        <f>ROUND(I537*H537,2)</f>
        <v>0</v>
      </c>
      <c r="BL537" s="19" t="s">
        <v>227</v>
      </c>
      <c r="BM537" s="217" t="s">
        <v>1144</v>
      </c>
    </row>
    <row r="538" spans="1:65" s="2" customFormat="1" ht="24.15" customHeight="1">
      <c r="A538" s="40"/>
      <c r="B538" s="41"/>
      <c r="C538" s="206" t="s">
        <v>1145</v>
      </c>
      <c r="D538" s="206" t="s">
        <v>150</v>
      </c>
      <c r="E538" s="207" t="s">
        <v>1146</v>
      </c>
      <c r="F538" s="208" t="s">
        <v>1147</v>
      </c>
      <c r="G538" s="209" t="s">
        <v>1042</v>
      </c>
      <c r="H538" s="210">
        <v>3</v>
      </c>
      <c r="I538" s="211"/>
      <c r="J538" s="212">
        <f>ROUND(I538*H538,2)</f>
        <v>0</v>
      </c>
      <c r="K538" s="208" t="s">
        <v>154</v>
      </c>
      <c r="L538" s="46"/>
      <c r="M538" s="213" t="s">
        <v>19</v>
      </c>
      <c r="N538" s="214" t="s">
        <v>43</v>
      </c>
      <c r="O538" s="86"/>
      <c r="P538" s="215">
        <f>O538*H538</f>
        <v>0</v>
      </c>
      <c r="Q538" s="215">
        <v>0.01697</v>
      </c>
      <c r="R538" s="215">
        <f>Q538*H538</f>
        <v>0.05091</v>
      </c>
      <c r="S538" s="215">
        <v>0</v>
      </c>
      <c r="T538" s="216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17" t="s">
        <v>227</v>
      </c>
      <c r="AT538" s="217" t="s">
        <v>150</v>
      </c>
      <c r="AU538" s="217" t="s">
        <v>82</v>
      </c>
      <c r="AY538" s="19" t="s">
        <v>148</v>
      </c>
      <c r="BE538" s="218">
        <f>IF(N538="základní",J538,0)</f>
        <v>0</v>
      </c>
      <c r="BF538" s="218">
        <f>IF(N538="snížená",J538,0)</f>
        <v>0</v>
      </c>
      <c r="BG538" s="218">
        <f>IF(N538="zákl. přenesená",J538,0)</f>
        <v>0</v>
      </c>
      <c r="BH538" s="218">
        <f>IF(N538="sníž. přenesená",J538,0)</f>
        <v>0</v>
      </c>
      <c r="BI538" s="218">
        <f>IF(N538="nulová",J538,0)</f>
        <v>0</v>
      </c>
      <c r="BJ538" s="19" t="s">
        <v>80</v>
      </c>
      <c r="BK538" s="218">
        <f>ROUND(I538*H538,2)</f>
        <v>0</v>
      </c>
      <c r="BL538" s="19" t="s">
        <v>227</v>
      </c>
      <c r="BM538" s="217" t="s">
        <v>1148</v>
      </c>
    </row>
    <row r="539" spans="1:65" s="2" customFormat="1" ht="24.15" customHeight="1">
      <c r="A539" s="40"/>
      <c r="B539" s="41"/>
      <c r="C539" s="206" t="s">
        <v>1149</v>
      </c>
      <c r="D539" s="206" t="s">
        <v>150</v>
      </c>
      <c r="E539" s="207" t="s">
        <v>1150</v>
      </c>
      <c r="F539" s="208" t="s">
        <v>1151</v>
      </c>
      <c r="G539" s="209" t="s">
        <v>530</v>
      </c>
      <c r="H539" s="210">
        <v>6</v>
      </c>
      <c r="I539" s="211"/>
      <c r="J539" s="212">
        <f>ROUND(I539*H539,2)</f>
        <v>0</v>
      </c>
      <c r="K539" s="208" t="s">
        <v>19</v>
      </c>
      <c r="L539" s="46"/>
      <c r="M539" s="213" t="s">
        <v>19</v>
      </c>
      <c r="N539" s="214" t="s">
        <v>43</v>
      </c>
      <c r="O539" s="86"/>
      <c r="P539" s="215">
        <f>O539*H539</f>
        <v>0</v>
      </c>
      <c r="Q539" s="215">
        <v>0.0232</v>
      </c>
      <c r="R539" s="215">
        <f>Q539*H539</f>
        <v>0.1392</v>
      </c>
      <c r="S539" s="215">
        <v>0</v>
      </c>
      <c r="T539" s="216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227</v>
      </c>
      <c r="AT539" s="217" t="s">
        <v>150</v>
      </c>
      <c r="AU539" s="217" t="s">
        <v>82</v>
      </c>
      <c r="AY539" s="19" t="s">
        <v>148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80</v>
      </c>
      <c r="BK539" s="218">
        <f>ROUND(I539*H539,2)</f>
        <v>0</v>
      </c>
      <c r="BL539" s="19" t="s">
        <v>227</v>
      </c>
      <c r="BM539" s="217" t="s">
        <v>1152</v>
      </c>
    </row>
    <row r="540" spans="1:51" s="13" customFormat="1" ht="12">
      <c r="A540" s="13"/>
      <c r="B540" s="219"/>
      <c r="C540" s="220"/>
      <c r="D540" s="221" t="s">
        <v>157</v>
      </c>
      <c r="E540" s="222" t="s">
        <v>19</v>
      </c>
      <c r="F540" s="223" t="s">
        <v>1153</v>
      </c>
      <c r="G540" s="220"/>
      <c r="H540" s="224">
        <v>6</v>
      </c>
      <c r="I540" s="225"/>
      <c r="J540" s="220"/>
      <c r="K540" s="220"/>
      <c r="L540" s="226"/>
      <c r="M540" s="227"/>
      <c r="N540" s="228"/>
      <c r="O540" s="228"/>
      <c r="P540" s="228"/>
      <c r="Q540" s="228"/>
      <c r="R540" s="228"/>
      <c r="S540" s="228"/>
      <c r="T540" s="22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0" t="s">
        <v>157</v>
      </c>
      <c r="AU540" s="230" t="s">
        <v>82</v>
      </c>
      <c r="AV540" s="13" t="s">
        <v>82</v>
      </c>
      <c r="AW540" s="13" t="s">
        <v>33</v>
      </c>
      <c r="AX540" s="13" t="s">
        <v>80</v>
      </c>
      <c r="AY540" s="230" t="s">
        <v>148</v>
      </c>
    </row>
    <row r="541" spans="1:65" s="2" customFormat="1" ht="24.15" customHeight="1">
      <c r="A541" s="40"/>
      <c r="B541" s="41"/>
      <c r="C541" s="206" t="s">
        <v>1154</v>
      </c>
      <c r="D541" s="206" t="s">
        <v>150</v>
      </c>
      <c r="E541" s="207" t="s">
        <v>1155</v>
      </c>
      <c r="F541" s="208" t="s">
        <v>1156</v>
      </c>
      <c r="G541" s="209" t="s">
        <v>530</v>
      </c>
      <c r="H541" s="210">
        <v>5</v>
      </c>
      <c r="I541" s="211"/>
      <c r="J541" s="212">
        <f>ROUND(I541*H541,2)</f>
        <v>0</v>
      </c>
      <c r="K541" s="208" t="s">
        <v>19</v>
      </c>
      <c r="L541" s="46"/>
      <c r="M541" s="213" t="s">
        <v>19</v>
      </c>
      <c r="N541" s="214" t="s">
        <v>43</v>
      </c>
      <c r="O541" s="86"/>
      <c r="P541" s="215">
        <f>O541*H541</f>
        <v>0</v>
      </c>
      <c r="Q541" s="215">
        <v>0.0232</v>
      </c>
      <c r="R541" s="215">
        <f>Q541*H541</f>
        <v>0.11599999999999999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227</v>
      </c>
      <c r="AT541" s="217" t="s">
        <v>150</v>
      </c>
      <c r="AU541" s="217" t="s">
        <v>82</v>
      </c>
      <c r="AY541" s="19" t="s">
        <v>148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80</v>
      </c>
      <c r="BK541" s="218">
        <f>ROUND(I541*H541,2)</f>
        <v>0</v>
      </c>
      <c r="BL541" s="19" t="s">
        <v>227</v>
      </c>
      <c r="BM541" s="217" t="s">
        <v>1157</v>
      </c>
    </row>
    <row r="542" spans="1:65" s="2" customFormat="1" ht="24.15" customHeight="1">
      <c r="A542" s="40"/>
      <c r="B542" s="41"/>
      <c r="C542" s="206" t="s">
        <v>1158</v>
      </c>
      <c r="D542" s="206" t="s">
        <v>150</v>
      </c>
      <c r="E542" s="207" t="s">
        <v>1159</v>
      </c>
      <c r="F542" s="208" t="s">
        <v>1160</v>
      </c>
      <c r="G542" s="209" t="s">
        <v>1042</v>
      </c>
      <c r="H542" s="210">
        <v>3</v>
      </c>
      <c r="I542" s="211"/>
      <c r="J542" s="212">
        <f>ROUND(I542*H542,2)</f>
        <v>0</v>
      </c>
      <c r="K542" s="208" t="s">
        <v>19</v>
      </c>
      <c r="L542" s="46"/>
      <c r="M542" s="213" t="s">
        <v>19</v>
      </c>
      <c r="N542" s="214" t="s">
        <v>43</v>
      </c>
      <c r="O542" s="86"/>
      <c r="P542" s="215">
        <f>O542*H542</f>
        <v>0</v>
      </c>
      <c r="Q542" s="215">
        <v>0.01197</v>
      </c>
      <c r="R542" s="215">
        <f>Q542*H542</f>
        <v>0.03591</v>
      </c>
      <c r="S542" s="215">
        <v>0</v>
      </c>
      <c r="T542" s="216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17" t="s">
        <v>227</v>
      </c>
      <c r="AT542" s="217" t="s">
        <v>150</v>
      </c>
      <c r="AU542" s="217" t="s">
        <v>82</v>
      </c>
      <c r="AY542" s="19" t="s">
        <v>148</v>
      </c>
      <c r="BE542" s="218">
        <f>IF(N542="základní",J542,0)</f>
        <v>0</v>
      </c>
      <c r="BF542" s="218">
        <f>IF(N542="snížená",J542,0)</f>
        <v>0</v>
      </c>
      <c r="BG542" s="218">
        <f>IF(N542="zákl. přenesená",J542,0)</f>
        <v>0</v>
      </c>
      <c r="BH542" s="218">
        <f>IF(N542="sníž. přenesená",J542,0)</f>
        <v>0</v>
      </c>
      <c r="BI542" s="218">
        <f>IF(N542="nulová",J542,0)</f>
        <v>0</v>
      </c>
      <c r="BJ542" s="19" t="s">
        <v>80</v>
      </c>
      <c r="BK542" s="218">
        <f>ROUND(I542*H542,2)</f>
        <v>0</v>
      </c>
      <c r="BL542" s="19" t="s">
        <v>227</v>
      </c>
      <c r="BM542" s="217" t="s">
        <v>1161</v>
      </c>
    </row>
    <row r="543" spans="1:51" s="13" customFormat="1" ht="12">
      <c r="A543" s="13"/>
      <c r="B543" s="219"/>
      <c r="C543" s="220"/>
      <c r="D543" s="221" t="s">
        <v>157</v>
      </c>
      <c r="E543" s="222" t="s">
        <v>19</v>
      </c>
      <c r="F543" s="223" t="s">
        <v>1162</v>
      </c>
      <c r="G543" s="220"/>
      <c r="H543" s="224">
        <v>3</v>
      </c>
      <c r="I543" s="225"/>
      <c r="J543" s="220"/>
      <c r="K543" s="220"/>
      <c r="L543" s="226"/>
      <c r="M543" s="227"/>
      <c r="N543" s="228"/>
      <c r="O543" s="228"/>
      <c r="P543" s="228"/>
      <c r="Q543" s="228"/>
      <c r="R543" s="228"/>
      <c r="S543" s="228"/>
      <c r="T543" s="22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0" t="s">
        <v>157</v>
      </c>
      <c r="AU543" s="230" t="s">
        <v>82</v>
      </c>
      <c r="AV543" s="13" t="s">
        <v>82</v>
      </c>
      <c r="AW543" s="13" t="s">
        <v>33</v>
      </c>
      <c r="AX543" s="13" t="s">
        <v>80</v>
      </c>
      <c r="AY543" s="230" t="s">
        <v>148</v>
      </c>
    </row>
    <row r="544" spans="1:65" s="2" customFormat="1" ht="37.8" customHeight="1">
      <c r="A544" s="40"/>
      <c r="B544" s="41"/>
      <c r="C544" s="206" t="s">
        <v>1163</v>
      </c>
      <c r="D544" s="206" t="s">
        <v>150</v>
      </c>
      <c r="E544" s="207" t="s">
        <v>1164</v>
      </c>
      <c r="F544" s="208" t="s">
        <v>1165</v>
      </c>
      <c r="G544" s="209" t="s">
        <v>1042</v>
      </c>
      <c r="H544" s="210">
        <v>4</v>
      </c>
      <c r="I544" s="211"/>
      <c r="J544" s="212">
        <f>ROUND(I544*H544,2)</f>
        <v>0</v>
      </c>
      <c r="K544" s="208" t="s">
        <v>19</v>
      </c>
      <c r="L544" s="46"/>
      <c r="M544" s="213" t="s">
        <v>19</v>
      </c>
      <c r="N544" s="214" t="s">
        <v>43</v>
      </c>
      <c r="O544" s="86"/>
      <c r="P544" s="215">
        <f>O544*H544</f>
        <v>0</v>
      </c>
      <c r="Q544" s="215">
        <v>0.01197</v>
      </c>
      <c r="R544" s="215">
        <f>Q544*H544</f>
        <v>0.04788</v>
      </c>
      <c r="S544" s="215">
        <v>0</v>
      </c>
      <c r="T544" s="216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227</v>
      </c>
      <c r="AT544" s="217" t="s">
        <v>150</v>
      </c>
      <c r="AU544" s="217" t="s">
        <v>82</v>
      </c>
      <c r="AY544" s="19" t="s">
        <v>148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80</v>
      </c>
      <c r="BK544" s="218">
        <f>ROUND(I544*H544,2)</f>
        <v>0</v>
      </c>
      <c r="BL544" s="19" t="s">
        <v>227</v>
      </c>
      <c r="BM544" s="217" t="s">
        <v>1166</v>
      </c>
    </row>
    <row r="545" spans="1:51" s="13" customFormat="1" ht="12">
      <c r="A545" s="13"/>
      <c r="B545" s="219"/>
      <c r="C545" s="220"/>
      <c r="D545" s="221" t="s">
        <v>157</v>
      </c>
      <c r="E545" s="222" t="s">
        <v>19</v>
      </c>
      <c r="F545" s="223" t="s">
        <v>1167</v>
      </c>
      <c r="G545" s="220"/>
      <c r="H545" s="224">
        <v>4</v>
      </c>
      <c r="I545" s="225"/>
      <c r="J545" s="220"/>
      <c r="K545" s="220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157</v>
      </c>
      <c r="AU545" s="230" t="s">
        <v>82</v>
      </c>
      <c r="AV545" s="13" t="s">
        <v>82</v>
      </c>
      <c r="AW545" s="13" t="s">
        <v>33</v>
      </c>
      <c r="AX545" s="13" t="s">
        <v>80</v>
      </c>
      <c r="AY545" s="230" t="s">
        <v>148</v>
      </c>
    </row>
    <row r="546" spans="1:65" s="2" customFormat="1" ht="14.4" customHeight="1">
      <c r="A546" s="40"/>
      <c r="B546" s="41"/>
      <c r="C546" s="206" t="s">
        <v>1168</v>
      </c>
      <c r="D546" s="206" t="s">
        <v>150</v>
      </c>
      <c r="E546" s="207" t="s">
        <v>1169</v>
      </c>
      <c r="F546" s="208" t="s">
        <v>1170</v>
      </c>
      <c r="G546" s="209" t="s">
        <v>1042</v>
      </c>
      <c r="H546" s="210">
        <v>3</v>
      </c>
      <c r="I546" s="211"/>
      <c r="J546" s="212">
        <f>ROUND(I546*H546,2)</f>
        <v>0</v>
      </c>
      <c r="K546" s="208" t="s">
        <v>154</v>
      </c>
      <c r="L546" s="46"/>
      <c r="M546" s="213" t="s">
        <v>19</v>
      </c>
      <c r="N546" s="214" t="s">
        <v>43</v>
      </c>
      <c r="O546" s="86"/>
      <c r="P546" s="215">
        <f>O546*H546</f>
        <v>0</v>
      </c>
      <c r="Q546" s="215">
        <v>0.04853</v>
      </c>
      <c r="R546" s="215">
        <f>Q546*H546</f>
        <v>0.14559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227</v>
      </c>
      <c r="AT546" s="217" t="s">
        <v>150</v>
      </c>
      <c r="AU546" s="217" t="s">
        <v>82</v>
      </c>
      <c r="AY546" s="19" t="s">
        <v>148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80</v>
      </c>
      <c r="BK546" s="218">
        <f>ROUND(I546*H546,2)</f>
        <v>0</v>
      </c>
      <c r="BL546" s="19" t="s">
        <v>227</v>
      </c>
      <c r="BM546" s="217" t="s">
        <v>1171</v>
      </c>
    </row>
    <row r="547" spans="1:65" s="2" customFormat="1" ht="14.4" customHeight="1">
      <c r="A547" s="40"/>
      <c r="B547" s="41"/>
      <c r="C547" s="206" t="s">
        <v>1172</v>
      </c>
      <c r="D547" s="206" t="s">
        <v>150</v>
      </c>
      <c r="E547" s="207" t="s">
        <v>1173</v>
      </c>
      <c r="F547" s="208" t="s">
        <v>1174</v>
      </c>
      <c r="G547" s="209" t="s">
        <v>1042</v>
      </c>
      <c r="H547" s="210">
        <v>3</v>
      </c>
      <c r="I547" s="211"/>
      <c r="J547" s="212">
        <f>ROUND(I547*H547,2)</f>
        <v>0</v>
      </c>
      <c r="K547" s="208" t="s">
        <v>19</v>
      </c>
      <c r="L547" s="46"/>
      <c r="M547" s="213" t="s">
        <v>19</v>
      </c>
      <c r="N547" s="214" t="s">
        <v>43</v>
      </c>
      <c r="O547" s="86"/>
      <c r="P547" s="215">
        <f>O547*H547</f>
        <v>0</v>
      </c>
      <c r="Q547" s="215">
        <v>0.02216</v>
      </c>
      <c r="R547" s="215">
        <f>Q547*H547</f>
        <v>0.06648</v>
      </c>
      <c r="S547" s="215">
        <v>0</v>
      </c>
      <c r="T547" s="216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7" t="s">
        <v>227</v>
      </c>
      <c r="AT547" s="217" t="s">
        <v>150</v>
      </c>
      <c r="AU547" s="217" t="s">
        <v>82</v>
      </c>
      <c r="AY547" s="19" t="s">
        <v>148</v>
      </c>
      <c r="BE547" s="218">
        <f>IF(N547="základní",J547,0)</f>
        <v>0</v>
      </c>
      <c r="BF547" s="218">
        <f>IF(N547="snížená",J547,0)</f>
        <v>0</v>
      </c>
      <c r="BG547" s="218">
        <f>IF(N547="zákl. přenesená",J547,0)</f>
        <v>0</v>
      </c>
      <c r="BH547" s="218">
        <f>IF(N547="sníž. přenesená",J547,0)</f>
        <v>0</v>
      </c>
      <c r="BI547" s="218">
        <f>IF(N547="nulová",J547,0)</f>
        <v>0</v>
      </c>
      <c r="BJ547" s="19" t="s">
        <v>80</v>
      </c>
      <c r="BK547" s="218">
        <f>ROUND(I547*H547,2)</f>
        <v>0</v>
      </c>
      <c r="BL547" s="19" t="s">
        <v>227</v>
      </c>
      <c r="BM547" s="217" t="s">
        <v>1175</v>
      </c>
    </row>
    <row r="548" spans="1:65" s="2" customFormat="1" ht="24.15" customHeight="1">
      <c r="A548" s="40"/>
      <c r="B548" s="41"/>
      <c r="C548" s="206" t="s">
        <v>1176</v>
      </c>
      <c r="D548" s="206" t="s">
        <v>150</v>
      </c>
      <c r="E548" s="207" t="s">
        <v>1177</v>
      </c>
      <c r="F548" s="208" t="s">
        <v>1178</v>
      </c>
      <c r="G548" s="209" t="s">
        <v>1042</v>
      </c>
      <c r="H548" s="210">
        <v>9</v>
      </c>
      <c r="I548" s="211"/>
      <c r="J548" s="212">
        <f>ROUND(I548*H548,2)</f>
        <v>0</v>
      </c>
      <c r="K548" s="208" t="s">
        <v>154</v>
      </c>
      <c r="L548" s="46"/>
      <c r="M548" s="213" t="s">
        <v>19</v>
      </c>
      <c r="N548" s="214" t="s">
        <v>43</v>
      </c>
      <c r="O548" s="86"/>
      <c r="P548" s="215">
        <f>O548*H548</f>
        <v>0</v>
      </c>
      <c r="Q548" s="215">
        <v>0.00052</v>
      </c>
      <c r="R548" s="215">
        <f>Q548*H548</f>
        <v>0.004679999999999999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227</v>
      </c>
      <c r="AT548" s="217" t="s">
        <v>150</v>
      </c>
      <c r="AU548" s="217" t="s">
        <v>82</v>
      </c>
      <c r="AY548" s="19" t="s">
        <v>148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80</v>
      </c>
      <c r="BK548" s="218">
        <f>ROUND(I548*H548,2)</f>
        <v>0</v>
      </c>
      <c r="BL548" s="19" t="s">
        <v>227</v>
      </c>
      <c r="BM548" s="217" t="s">
        <v>1179</v>
      </c>
    </row>
    <row r="549" spans="1:65" s="2" customFormat="1" ht="24.15" customHeight="1">
      <c r="A549" s="40"/>
      <c r="B549" s="41"/>
      <c r="C549" s="206" t="s">
        <v>1180</v>
      </c>
      <c r="D549" s="206" t="s">
        <v>150</v>
      </c>
      <c r="E549" s="207" t="s">
        <v>1181</v>
      </c>
      <c r="F549" s="208" t="s">
        <v>1182</v>
      </c>
      <c r="G549" s="209" t="s">
        <v>1042</v>
      </c>
      <c r="H549" s="210">
        <v>7</v>
      </c>
      <c r="I549" s="211"/>
      <c r="J549" s="212">
        <f>ROUND(I549*H549,2)</f>
        <v>0</v>
      </c>
      <c r="K549" s="208" t="s">
        <v>154</v>
      </c>
      <c r="L549" s="46"/>
      <c r="M549" s="213" t="s">
        <v>19</v>
      </c>
      <c r="N549" s="214" t="s">
        <v>43</v>
      </c>
      <c r="O549" s="86"/>
      <c r="P549" s="215">
        <f>O549*H549</f>
        <v>0</v>
      </c>
      <c r="Q549" s="215">
        <v>0.00052</v>
      </c>
      <c r="R549" s="215">
        <f>Q549*H549</f>
        <v>0.0036399999999999996</v>
      </c>
      <c r="S549" s="215">
        <v>0</v>
      </c>
      <c r="T549" s="216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17" t="s">
        <v>227</v>
      </c>
      <c r="AT549" s="217" t="s">
        <v>150</v>
      </c>
      <c r="AU549" s="217" t="s">
        <v>82</v>
      </c>
      <c r="AY549" s="19" t="s">
        <v>148</v>
      </c>
      <c r="BE549" s="218">
        <f>IF(N549="základní",J549,0)</f>
        <v>0</v>
      </c>
      <c r="BF549" s="218">
        <f>IF(N549="snížená",J549,0)</f>
        <v>0</v>
      </c>
      <c r="BG549" s="218">
        <f>IF(N549="zákl. přenesená",J549,0)</f>
        <v>0</v>
      </c>
      <c r="BH549" s="218">
        <f>IF(N549="sníž. přenesená",J549,0)</f>
        <v>0</v>
      </c>
      <c r="BI549" s="218">
        <f>IF(N549="nulová",J549,0)</f>
        <v>0</v>
      </c>
      <c r="BJ549" s="19" t="s">
        <v>80</v>
      </c>
      <c r="BK549" s="218">
        <f>ROUND(I549*H549,2)</f>
        <v>0</v>
      </c>
      <c r="BL549" s="19" t="s">
        <v>227</v>
      </c>
      <c r="BM549" s="217" t="s">
        <v>1183</v>
      </c>
    </row>
    <row r="550" spans="1:65" s="2" customFormat="1" ht="24.15" customHeight="1">
      <c r="A550" s="40"/>
      <c r="B550" s="41"/>
      <c r="C550" s="206" t="s">
        <v>1184</v>
      </c>
      <c r="D550" s="206" t="s">
        <v>150</v>
      </c>
      <c r="E550" s="207" t="s">
        <v>1185</v>
      </c>
      <c r="F550" s="208" t="s">
        <v>1186</v>
      </c>
      <c r="G550" s="209" t="s">
        <v>1042</v>
      </c>
      <c r="H550" s="210">
        <v>7</v>
      </c>
      <c r="I550" s="211"/>
      <c r="J550" s="212">
        <f>ROUND(I550*H550,2)</f>
        <v>0</v>
      </c>
      <c r="K550" s="208" t="s">
        <v>154</v>
      </c>
      <c r="L550" s="46"/>
      <c r="M550" s="213" t="s">
        <v>19</v>
      </c>
      <c r="N550" s="214" t="s">
        <v>43</v>
      </c>
      <c r="O550" s="86"/>
      <c r="P550" s="215">
        <f>O550*H550</f>
        <v>0</v>
      </c>
      <c r="Q550" s="215">
        <v>0.00052</v>
      </c>
      <c r="R550" s="215">
        <f>Q550*H550</f>
        <v>0.0036399999999999996</v>
      </c>
      <c r="S550" s="215">
        <v>0</v>
      </c>
      <c r="T550" s="216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7" t="s">
        <v>227</v>
      </c>
      <c r="AT550" s="217" t="s">
        <v>150</v>
      </c>
      <c r="AU550" s="217" t="s">
        <v>82</v>
      </c>
      <c r="AY550" s="19" t="s">
        <v>148</v>
      </c>
      <c r="BE550" s="218">
        <f>IF(N550="základní",J550,0)</f>
        <v>0</v>
      </c>
      <c r="BF550" s="218">
        <f>IF(N550="snížená",J550,0)</f>
        <v>0</v>
      </c>
      <c r="BG550" s="218">
        <f>IF(N550="zákl. přenesená",J550,0)</f>
        <v>0</v>
      </c>
      <c r="BH550" s="218">
        <f>IF(N550="sníž. přenesená",J550,0)</f>
        <v>0</v>
      </c>
      <c r="BI550" s="218">
        <f>IF(N550="nulová",J550,0)</f>
        <v>0</v>
      </c>
      <c r="BJ550" s="19" t="s">
        <v>80</v>
      </c>
      <c r="BK550" s="218">
        <f>ROUND(I550*H550,2)</f>
        <v>0</v>
      </c>
      <c r="BL550" s="19" t="s">
        <v>227</v>
      </c>
      <c r="BM550" s="217" t="s">
        <v>1187</v>
      </c>
    </row>
    <row r="551" spans="1:65" s="2" customFormat="1" ht="14.4" customHeight="1">
      <c r="A551" s="40"/>
      <c r="B551" s="41"/>
      <c r="C551" s="206" t="s">
        <v>1188</v>
      </c>
      <c r="D551" s="206" t="s">
        <v>150</v>
      </c>
      <c r="E551" s="207" t="s">
        <v>1189</v>
      </c>
      <c r="F551" s="208" t="s">
        <v>1190</v>
      </c>
      <c r="G551" s="209" t="s">
        <v>1042</v>
      </c>
      <c r="H551" s="210">
        <v>5</v>
      </c>
      <c r="I551" s="211"/>
      <c r="J551" s="212">
        <f>ROUND(I551*H551,2)</f>
        <v>0</v>
      </c>
      <c r="K551" s="208" t="s">
        <v>154</v>
      </c>
      <c r="L551" s="46"/>
      <c r="M551" s="213" t="s">
        <v>19</v>
      </c>
      <c r="N551" s="214" t="s">
        <v>43</v>
      </c>
      <c r="O551" s="86"/>
      <c r="P551" s="215">
        <f>O551*H551</f>
        <v>0</v>
      </c>
      <c r="Q551" s="215">
        <v>0</v>
      </c>
      <c r="R551" s="215">
        <f>Q551*H551</f>
        <v>0</v>
      </c>
      <c r="S551" s="215">
        <v>0.00086</v>
      </c>
      <c r="T551" s="216">
        <f>S551*H551</f>
        <v>0.0043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17" t="s">
        <v>227</v>
      </c>
      <c r="AT551" s="217" t="s">
        <v>150</v>
      </c>
      <c r="AU551" s="217" t="s">
        <v>82</v>
      </c>
      <c r="AY551" s="19" t="s">
        <v>148</v>
      </c>
      <c r="BE551" s="218">
        <f>IF(N551="základní",J551,0)</f>
        <v>0</v>
      </c>
      <c r="BF551" s="218">
        <f>IF(N551="snížená",J551,0)</f>
        <v>0</v>
      </c>
      <c r="BG551" s="218">
        <f>IF(N551="zákl. přenesená",J551,0)</f>
        <v>0</v>
      </c>
      <c r="BH551" s="218">
        <f>IF(N551="sníž. přenesená",J551,0)</f>
        <v>0</v>
      </c>
      <c r="BI551" s="218">
        <f>IF(N551="nulová",J551,0)</f>
        <v>0</v>
      </c>
      <c r="BJ551" s="19" t="s">
        <v>80</v>
      </c>
      <c r="BK551" s="218">
        <f>ROUND(I551*H551,2)</f>
        <v>0</v>
      </c>
      <c r="BL551" s="19" t="s">
        <v>227</v>
      </c>
      <c r="BM551" s="217" t="s">
        <v>1191</v>
      </c>
    </row>
    <row r="552" spans="1:65" s="2" customFormat="1" ht="24.15" customHeight="1">
      <c r="A552" s="40"/>
      <c r="B552" s="41"/>
      <c r="C552" s="206" t="s">
        <v>1192</v>
      </c>
      <c r="D552" s="206" t="s">
        <v>150</v>
      </c>
      <c r="E552" s="207" t="s">
        <v>1193</v>
      </c>
      <c r="F552" s="208" t="s">
        <v>1194</v>
      </c>
      <c r="G552" s="209" t="s">
        <v>530</v>
      </c>
      <c r="H552" s="210">
        <v>2</v>
      </c>
      <c r="I552" s="211"/>
      <c r="J552" s="212">
        <f>ROUND(I552*H552,2)</f>
        <v>0</v>
      </c>
      <c r="K552" s="208" t="s">
        <v>154</v>
      </c>
      <c r="L552" s="46"/>
      <c r="M552" s="213" t="s">
        <v>19</v>
      </c>
      <c r="N552" s="214" t="s">
        <v>43</v>
      </c>
      <c r="O552" s="86"/>
      <c r="P552" s="215">
        <f>O552*H552</f>
        <v>0</v>
      </c>
      <c r="Q552" s="215">
        <v>0</v>
      </c>
      <c r="R552" s="215">
        <f>Q552*H552</f>
        <v>0</v>
      </c>
      <c r="S552" s="215">
        <v>0.00225</v>
      </c>
      <c r="T552" s="216">
        <f>S552*H552</f>
        <v>0.0045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227</v>
      </c>
      <c r="AT552" s="217" t="s">
        <v>150</v>
      </c>
      <c r="AU552" s="217" t="s">
        <v>82</v>
      </c>
      <c r="AY552" s="19" t="s">
        <v>148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80</v>
      </c>
      <c r="BK552" s="218">
        <f>ROUND(I552*H552,2)</f>
        <v>0</v>
      </c>
      <c r="BL552" s="19" t="s">
        <v>227</v>
      </c>
      <c r="BM552" s="217" t="s">
        <v>1195</v>
      </c>
    </row>
    <row r="553" spans="1:65" s="2" customFormat="1" ht="24.15" customHeight="1">
      <c r="A553" s="40"/>
      <c r="B553" s="41"/>
      <c r="C553" s="206" t="s">
        <v>1196</v>
      </c>
      <c r="D553" s="206" t="s">
        <v>150</v>
      </c>
      <c r="E553" s="207" t="s">
        <v>1193</v>
      </c>
      <c r="F553" s="208" t="s">
        <v>1194</v>
      </c>
      <c r="G553" s="209" t="s">
        <v>530</v>
      </c>
      <c r="H553" s="210">
        <v>2</v>
      </c>
      <c r="I553" s="211"/>
      <c r="J553" s="212">
        <f>ROUND(I553*H553,2)</f>
        <v>0</v>
      </c>
      <c r="K553" s="208" t="s">
        <v>154</v>
      </c>
      <c r="L553" s="46"/>
      <c r="M553" s="213" t="s">
        <v>19</v>
      </c>
      <c r="N553" s="214" t="s">
        <v>43</v>
      </c>
      <c r="O553" s="86"/>
      <c r="P553" s="215">
        <f>O553*H553</f>
        <v>0</v>
      </c>
      <c r="Q553" s="215">
        <v>0</v>
      </c>
      <c r="R553" s="215">
        <f>Q553*H553</f>
        <v>0</v>
      </c>
      <c r="S553" s="215">
        <v>0.00225</v>
      </c>
      <c r="T553" s="216">
        <f>S553*H553</f>
        <v>0.0045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227</v>
      </c>
      <c r="AT553" s="217" t="s">
        <v>150</v>
      </c>
      <c r="AU553" s="217" t="s">
        <v>82</v>
      </c>
      <c r="AY553" s="19" t="s">
        <v>148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80</v>
      </c>
      <c r="BK553" s="218">
        <f>ROUND(I553*H553,2)</f>
        <v>0</v>
      </c>
      <c r="BL553" s="19" t="s">
        <v>227</v>
      </c>
      <c r="BM553" s="217" t="s">
        <v>1197</v>
      </c>
    </row>
    <row r="554" spans="1:65" s="2" customFormat="1" ht="24.15" customHeight="1">
      <c r="A554" s="40"/>
      <c r="B554" s="41"/>
      <c r="C554" s="206" t="s">
        <v>1198</v>
      </c>
      <c r="D554" s="206" t="s">
        <v>150</v>
      </c>
      <c r="E554" s="207" t="s">
        <v>1199</v>
      </c>
      <c r="F554" s="208" t="s">
        <v>1200</v>
      </c>
      <c r="G554" s="209" t="s">
        <v>530</v>
      </c>
      <c r="H554" s="210">
        <v>7</v>
      </c>
      <c r="I554" s="211"/>
      <c r="J554" s="212">
        <f>ROUND(I554*H554,2)</f>
        <v>0</v>
      </c>
      <c r="K554" s="208" t="s">
        <v>154</v>
      </c>
      <c r="L554" s="46"/>
      <c r="M554" s="213" t="s">
        <v>19</v>
      </c>
      <c r="N554" s="214" t="s">
        <v>43</v>
      </c>
      <c r="O554" s="86"/>
      <c r="P554" s="215">
        <f>O554*H554</f>
        <v>0</v>
      </c>
      <c r="Q554" s="215">
        <v>0.00016</v>
      </c>
      <c r="R554" s="215">
        <f>Q554*H554</f>
        <v>0.0011200000000000001</v>
      </c>
      <c r="S554" s="215">
        <v>0</v>
      </c>
      <c r="T554" s="21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227</v>
      </c>
      <c r="AT554" s="217" t="s">
        <v>150</v>
      </c>
      <c r="AU554" s="217" t="s">
        <v>82</v>
      </c>
      <c r="AY554" s="19" t="s">
        <v>148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80</v>
      </c>
      <c r="BK554" s="218">
        <f>ROUND(I554*H554,2)</f>
        <v>0</v>
      </c>
      <c r="BL554" s="19" t="s">
        <v>227</v>
      </c>
      <c r="BM554" s="217" t="s">
        <v>1201</v>
      </c>
    </row>
    <row r="555" spans="1:65" s="2" customFormat="1" ht="24.15" customHeight="1">
      <c r="A555" s="40"/>
      <c r="B555" s="41"/>
      <c r="C555" s="231" t="s">
        <v>1202</v>
      </c>
      <c r="D555" s="231" t="s">
        <v>214</v>
      </c>
      <c r="E555" s="232" t="s">
        <v>1203</v>
      </c>
      <c r="F555" s="233" t="s">
        <v>1204</v>
      </c>
      <c r="G555" s="234" t="s">
        <v>530</v>
      </c>
      <c r="H555" s="235">
        <v>7</v>
      </c>
      <c r="I555" s="236"/>
      <c r="J555" s="237">
        <f>ROUND(I555*H555,2)</f>
        <v>0</v>
      </c>
      <c r="K555" s="233" t="s">
        <v>154</v>
      </c>
      <c r="L555" s="238"/>
      <c r="M555" s="239" t="s">
        <v>19</v>
      </c>
      <c r="N555" s="240" t="s">
        <v>43</v>
      </c>
      <c r="O555" s="86"/>
      <c r="P555" s="215">
        <f>O555*H555</f>
        <v>0</v>
      </c>
      <c r="Q555" s="215">
        <v>0.0018</v>
      </c>
      <c r="R555" s="215">
        <f>Q555*H555</f>
        <v>0.0126</v>
      </c>
      <c r="S555" s="215">
        <v>0</v>
      </c>
      <c r="T555" s="216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17" t="s">
        <v>311</v>
      </c>
      <c r="AT555" s="217" t="s">
        <v>214</v>
      </c>
      <c r="AU555" s="217" t="s">
        <v>82</v>
      </c>
      <c r="AY555" s="19" t="s">
        <v>148</v>
      </c>
      <c r="BE555" s="218">
        <f>IF(N555="základní",J555,0)</f>
        <v>0</v>
      </c>
      <c r="BF555" s="218">
        <f>IF(N555="snížená",J555,0)</f>
        <v>0</v>
      </c>
      <c r="BG555" s="218">
        <f>IF(N555="zákl. přenesená",J555,0)</f>
        <v>0</v>
      </c>
      <c r="BH555" s="218">
        <f>IF(N555="sníž. přenesená",J555,0)</f>
        <v>0</v>
      </c>
      <c r="BI555" s="218">
        <f>IF(N555="nulová",J555,0)</f>
        <v>0</v>
      </c>
      <c r="BJ555" s="19" t="s">
        <v>80</v>
      </c>
      <c r="BK555" s="218">
        <f>ROUND(I555*H555,2)</f>
        <v>0</v>
      </c>
      <c r="BL555" s="19" t="s">
        <v>227</v>
      </c>
      <c r="BM555" s="217" t="s">
        <v>1205</v>
      </c>
    </row>
    <row r="556" spans="1:65" s="2" customFormat="1" ht="24.15" customHeight="1">
      <c r="A556" s="40"/>
      <c r="B556" s="41"/>
      <c r="C556" s="206" t="s">
        <v>1206</v>
      </c>
      <c r="D556" s="206" t="s">
        <v>150</v>
      </c>
      <c r="E556" s="207" t="s">
        <v>1207</v>
      </c>
      <c r="F556" s="208" t="s">
        <v>1208</v>
      </c>
      <c r="G556" s="209" t="s">
        <v>1042</v>
      </c>
      <c r="H556" s="210">
        <v>20</v>
      </c>
      <c r="I556" s="211"/>
      <c r="J556" s="212">
        <f>ROUND(I556*H556,2)</f>
        <v>0</v>
      </c>
      <c r="K556" s="208" t="s">
        <v>154</v>
      </c>
      <c r="L556" s="46"/>
      <c r="M556" s="213" t="s">
        <v>19</v>
      </c>
      <c r="N556" s="214" t="s">
        <v>43</v>
      </c>
      <c r="O556" s="86"/>
      <c r="P556" s="215">
        <f>O556*H556</f>
        <v>0</v>
      </c>
      <c r="Q556" s="215">
        <v>9E-05</v>
      </c>
      <c r="R556" s="215">
        <f>Q556*H556</f>
        <v>0.0018000000000000002</v>
      </c>
      <c r="S556" s="215">
        <v>0</v>
      </c>
      <c r="T556" s="216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7" t="s">
        <v>227</v>
      </c>
      <c r="AT556" s="217" t="s">
        <v>150</v>
      </c>
      <c r="AU556" s="217" t="s">
        <v>82</v>
      </c>
      <c r="AY556" s="19" t="s">
        <v>148</v>
      </c>
      <c r="BE556" s="218">
        <f>IF(N556="základní",J556,0)</f>
        <v>0</v>
      </c>
      <c r="BF556" s="218">
        <f>IF(N556="snížená",J556,0)</f>
        <v>0</v>
      </c>
      <c r="BG556" s="218">
        <f>IF(N556="zákl. přenesená",J556,0)</f>
        <v>0</v>
      </c>
      <c r="BH556" s="218">
        <f>IF(N556="sníž. přenesená",J556,0)</f>
        <v>0</v>
      </c>
      <c r="BI556" s="218">
        <f>IF(N556="nulová",J556,0)</f>
        <v>0</v>
      </c>
      <c r="BJ556" s="19" t="s">
        <v>80</v>
      </c>
      <c r="BK556" s="218">
        <f>ROUND(I556*H556,2)</f>
        <v>0</v>
      </c>
      <c r="BL556" s="19" t="s">
        <v>227</v>
      </c>
      <c r="BM556" s="217" t="s">
        <v>1209</v>
      </c>
    </row>
    <row r="557" spans="1:65" s="2" customFormat="1" ht="24.15" customHeight="1">
      <c r="A557" s="40"/>
      <c r="B557" s="41"/>
      <c r="C557" s="231" t="s">
        <v>1210</v>
      </c>
      <c r="D557" s="231" t="s">
        <v>214</v>
      </c>
      <c r="E557" s="232" t="s">
        <v>1211</v>
      </c>
      <c r="F557" s="233" t="s">
        <v>1212</v>
      </c>
      <c r="G557" s="234" t="s">
        <v>530</v>
      </c>
      <c r="H557" s="235">
        <v>20</v>
      </c>
      <c r="I557" s="236"/>
      <c r="J557" s="237">
        <f>ROUND(I557*H557,2)</f>
        <v>0</v>
      </c>
      <c r="K557" s="233" t="s">
        <v>154</v>
      </c>
      <c r="L557" s="238"/>
      <c r="M557" s="239" t="s">
        <v>19</v>
      </c>
      <c r="N557" s="240" t="s">
        <v>43</v>
      </c>
      <c r="O557" s="86"/>
      <c r="P557" s="215">
        <f>O557*H557</f>
        <v>0</v>
      </c>
      <c r="Q557" s="215">
        <v>0.00031</v>
      </c>
      <c r="R557" s="215">
        <f>Q557*H557</f>
        <v>0.0062</v>
      </c>
      <c r="S557" s="215">
        <v>0</v>
      </c>
      <c r="T557" s="216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17" t="s">
        <v>186</v>
      </c>
      <c r="AT557" s="217" t="s">
        <v>214</v>
      </c>
      <c r="AU557" s="217" t="s">
        <v>82</v>
      </c>
      <c r="AY557" s="19" t="s">
        <v>148</v>
      </c>
      <c r="BE557" s="218">
        <f>IF(N557="základní",J557,0)</f>
        <v>0</v>
      </c>
      <c r="BF557" s="218">
        <f>IF(N557="snížená",J557,0)</f>
        <v>0</v>
      </c>
      <c r="BG557" s="218">
        <f>IF(N557="zákl. přenesená",J557,0)</f>
        <v>0</v>
      </c>
      <c r="BH557" s="218">
        <f>IF(N557="sníž. přenesená",J557,0)</f>
        <v>0</v>
      </c>
      <c r="BI557" s="218">
        <f>IF(N557="nulová",J557,0)</f>
        <v>0</v>
      </c>
      <c r="BJ557" s="19" t="s">
        <v>80</v>
      </c>
      <c r="BK557" s="218">
        <f>ROUND(I557*H557,2)</f>
        <v>0</v>
      </c>
      <c r="BL557" s="19" t="s">
        <v>155</v>
      </c>
      <c r="BM557" s="217" t="s">
        <v>1213</v>
      </c>
    </row>
    <row r="558" spans="1:65" s="2" customFormat="1" ht="24.15" customHeight="1">
      <c r="A558" s="40"/>
      <c r="B558" s="41"/>
      <c r="C558" s="206" t="s">
        <v>1214</v>
      </c>
      <c r="D558" s="206" t="s">
        <v>150</v>
      </c>
      <c r="E558" s="207" t="s">
        <v>1215</v>
      </c>
      <c r="F558" s="208" t="s">
        <v>1216</v>
      </c>
      <c r="G558" s="209" t="s">
        <v>530</v>
      </c>
      <c r="H558" s="210">
        <v>3</v>
      </c>
      <c r="I558" s="211"/>
      <c r="J558" s="212">
        <f>ROUND(I558*H558,2)</f>
        <v>0</v>
      </c>
      <c r="K558" s="208" t="s">
        <v>154</v>
      </c>
      <c r="L558" s="46"/>
      <c r="M558" s="213" t="s">
        <v>19</v>
      </c>
      <c r="N558" s="214" t="s">
        <v>43</v>
      </c>
      <c r="O558" s="86"/>
      <c r="P558" s="215">
        <f>O558*H558</f>
        <v>0</v>
      </c>
      <c r="Q558" s="215">
        <v>0.00013</v>
      </c>
      <c r="R558" s="215">
        <f>Q558*H558</f>
        <v>0.00038999999999999994</v>
      </c>
      <c r="S558" s="215">
        <v>0</v>
      </c>
      <c r="T558" s="216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17" t="s">
        <v>227</v>
      </c>
      <c r="AT558" s="217" t="s">
        <v>150</v>
      </c>
      <c r="AU558" s="217" t="s">
        <v>82</v>
      </c>
      <c r="AY558" s="19" t="s">
        <v>148</v>
      </c>
      <c r="BE558" s="218">
        <f>IF(N558="základní",J558,0)</f>
        <v>0</v>
      </c>
      <c r="BF558" s="218">
        <f>IF(N558="snížená",J558,0)</f>
        <v>0</v>
      </c>
      <c r="BG558" s="218">
        <f>IF(N558="zákl. přenesená",J558,0)</f>
        <v>0</v>
      </c>
      <c r="BH558" s="218">
        <f>IF(N558="sníž. přenesená",J558,0)</f>
        <v>0</v>
      </c>
      <c r="BI558" s="218">
        <f>IF(N558="nulová",J558,0)</f>
        <v>0</v>
      </c>
      <c r="BJ558" s="19" t="s">
        <v>80</v>
      </c>
      <c r="BK558" s="218">
        <f>ROUND(I558*H558,2)</f>
        <v>0</v>
      </c>
      <c r="BL558" s="19" t="s">
        <v>227</v>
      </c>
      <c r="BM558" s="217" t="s">
        <v>1217</v>
      </c>
    </row>
    <row r="559" spans="1:65" s="2" customFormat="1" ht="14.4" customHeight="1">
      <c r="A559" s="40"/>
      <c r="B559" s="41"/>
      <c r="C559" s="231" t="s">
        <v>1218</v>
      </c>
      <c r="D559" s="231" t="s">
        <v>214</v>
      </c>
      <c r="E559" s="232" t="s">
        <v>1219</v>
      </c>
      <c r="F559" s="233" t="s">
        <v>1220</v>
      </c>
      <c r="G559" s="234" t="s">
        <v>530</v>
      </c>
      <c r="H559" s="235">
        <v>3</v>
      </c>
      <c r="I559" s="236"/>
      <c r="J559" s="237">
        <f>ROUND(I559*H559,2)</f>
        <v>0</v>
      </c>
      <c r="K559" s="233" t="s">
        <v>154</v>
      </c>
      <c r="L559" s="238"/>
      <c r="M559" s="239" t="s">
        <v>19</v>
      </c>
      <c r="N559" s="240" t="s">
        <v>43</v>
      </c>
      <c r="O559" s="86"/>
      <c r="P559" s="215">
        <f>O559*H559</f>
        <v>0</v>
      </c>
      <c r="Q559" s="215">
        <v>0.0018</v>
      </c>
      <c r="R559" s="215">
        <f>Q559*H559</f>
        <v>0.0054</v>
      </c>
      <c r="S559" s="215">
        <v>0</v>
      </c>
      <c r="T559" s="216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7" t="s">
        <v>311</v>
      </c>
      <c r="AT559" s="217" t="s">
        <v>214</v>
      </c>
      <c r="AU559" s="217" t="s">
        <v>82</v>
      </c>
      <c r="AY559" s="19" t="s">
        <v>148</v>
      </c>
      <c r="BE559" s="218">
        <f>IF(N559="základní",J559,0)</f>
        <v>0</v>
      </c>
      <c r="BF559" s="218">
        <f>IF(N559="snížená",J559,0)</f>
        <v>0</v>
      </c>
      <c r="BG559" s="218">
        <f>IF(N559="zákl. přenesená",J559,0)</f>
        <v>0</v>
      </c>
      <c r="BH559" s="218">
        <f>IF(N559="sníž. přenesená",J559,0)</f>
        <v>0</v>
      </c>
      <c r="BI559" s="218">
        <f>IF(N559="nulová",J559,0)</f>
        <v>0</v>
      </c>
      <c r="BJ559" s="19" t="s">
        <v>80</v>
      </c>
      <c r="BK559" s="218">
        <f>ROUND(I559*H559,2)</f>
        <v>0</v>
      </c>
      <c r="BL559" s="19" t="s">
        <v>227</v>
      </c>
      <c r="BM559" s="217" t="s">
        <v>1221</v>
      </c>
    </row>
    <row r="560" spans="1:65" s="2" customFormat="1" ht="37.8" customHeight="1">
      <c r="A560" s="40"/>
      <c r="B560" s="41"/>
      <c r="C560" s="206" t="s">
        <v>1222</v>
      </c>
      <c r="D560" s="206" t="s">
        <v>150</v>
      </c>
      <c r="E560" s="207" t="s">
        <v>1223</v>
      </c>
      <c r="F560" s="208" t="s">
        <v>1224</v>
      </c>
      <c r="G560" s="209" t="s">
        <v>530</v>
      </c>
      <c r="H560" s="210">
        <v>3</v>
      </c>
      <c r="I560" s="211"/>
      <c r="J560" s="212">
        <f>ROUND(I560*H560,2)</f>
        <v>0</v>
      </c>
      <c r="K560" s="208" t="s">
        <v>154</v>
      </c>
      <c r="L560" s="46"/>
      <c r="M560" s="213" t="s">
        <v>19</v>
      </c>
      <c r="N560" s="214" t="s">
        <v>43</v>
      </c>
      <c r="O560" s="86"/>
      <c r="P560" s="215">
        <f>O560*H560</f>
        <v>0</v>
      </c>
      <c r="Q560" s="215">
        <v>0.00074</v>
      </c>
      <c r="R560" s="215">
        <f>Q560*H560</f>
        <v>0.0022199999999999998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227</v>
      </c>
      <c r="AT560" s="217" t="s">
        <v>150</v>
      </c>
      <c r="AU560" s="217" t="s">
        <v>82</v>
      </c>
      <c r="AY560" s="19" t="s">
        <v>148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80</v>
      </c>
      <c r="BK560" s="218">
        <f>ROUND(I560*H560,2)</f>
        <v>0</v>
      </c>
      <c r="BL560" s="19" t="s">
        <v>227</v>
      </c>
      <c r="BM560" s="217" t="s">
        <v>1225</v>
      </c>
    </row>
    <row r="561" spans="1:65" s="2" customFormat="1" ht="24.15" customHeight="1">
      <c r="A561" s="40"/>
      <c r="B561" s="41"/>
      <c r="C561" s="206" t="s">
        <v>1226</v>
      </c>
      <c r="D561" s="206" t="s">
        <v>150</v>
      </c>
      <c r="E561" s="207" t="s">
        <v>1227</v>
      </c>
      <c r="F561" s="208" t="s">
        <v>1228</v>
      </c>
      <c r="G561" s="209" t="s">
        <v>530</v>
      </c>
      <c r="H561" s="210">
        <v>7</v>
      </c>
      <c r="I561" s="211"/>
      <c r="J561" s="212">
        <f>ROUND(I561*H561,2)</f>
        <v>0</v>
      </c>
      <c r="K561" s="208" t="s">
        <v>154</v>
      </c>
      <c r="L561" s="46"/>
      <c r="M561" s="213" t="s">
        <v>19</v>
      </c>
      <c r="N561" s="214" t="s">
        <v>43</v>
      </c>
      <c r="O561" s="86"/>
      <c r="P561" s="215">
        <f>O561*H561</f>
        <v>0</v>
      </c>
      <c r="Q561" s="215">
        <v>0.00014</v>
      </c>
      <c r="R561" s="215">
        <f>Q561*H561</f>
        <v>0.00098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227</v>
      </c>
      <c r="AT561" s="217" t="s">
        <v>150</v>
      </c>
      <c r="AU561" s="217" t="s">
        <v>82</v>
      </c>
      <c r="AY561" s="19" t="s">
        <v>148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80</v>
      </c>
      <c r="BK561" s="218">
        <f>ROUND(I561*H561,2)</f>
        <v>0</v>
      </c>
      <c r="BL561" s="19" t="s">
        <v>227</v>
      </c>
      <c r="BM561" s="217" t="s">
        <v>1229</v>
      </c>
    </row>
    <row r="562" spans="1:65" s="2" customFormat="1" ht="14.4" customHeight="1">
      <c r="A562" s="40"/>
      <c r="B562" s="41"/>
      <c r="C562" s="231" t="s">
        <v>1230</v>
      </c>
      <c r="D562" s="231" t="s">
        <v>214</v>
      </c>
      <c r="E562" s="232" t="s">
        <v>1231</v>
      </c>
      <c r="F562" s="233" t="s">
        <v>1232</v>
      </c>
      <c r="G562" s="234" t="s">
        <v>530</v>
      </c>
      <c r="H562" s="235">
        <v>7</v>
      </c>
      <c r="I562" s="236"/>
      <c r="J562" s="237">
        <f>ROUND(I562*H562,2)</f>
        <v>0</v>
      </c>
      <c r="K562" s="233" t="s">
        <v>154</v>
      </c>
      <c r="L562" s="238"/>
      <c r="M562" s="239" t="s">
        <v>19</v>
      </c>
      <c r="N562" s="240" t="s">
        <v>43</v>
      </c>
      <c r="O562" s="86"/>
      <c r="P562" s="215">
        <f>O562*H562</f>
        <v>0</v>
      </c>
      <c r="Q562" s="215">
        <v>0.00031</v>
      </c>
      <c r="R562" s="215">
        <f>Q562*H562</f>
        <v>0.00217</v>
      </c>
      <c r="S562" s="215">
        <v>0</v>
      </c>
      <c r="T562" s="216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7" t="s">
        <v>311</v>
      </c>
      <c r="AT562" s="217" t="s">
        <v>214</v>
      </c>
      <c r="AU562" s="217" t="s">
        <v>82</v>
      </c>
      <c r="AY562" s="19" t="s">
        <v>148</v>
      </c>
      <c r="BE562" s="218">
        <f>IF(N562="základní",J562,0)</f>
        <v>0</v>
      </c>
      <c r="BF562" s="218">
        <f>IF(N562="snížená",J562,0)</f>
        <v>0</v>
      </c>
      <c r="BG562" s="218">
        <f>IF(N562="zákl. přenesená",J562,0)</f>
        <v>0</v>
      </c>
      <c r="BH562" s="218">
        <f>IF(N562="sníž. přenesená",J562,0)</f>
        <v>0</v>
      </c>
      <c r="BI562" s="218">
        <f>IF(N562="nulová",J562,0)</f>
        <v>0</v>
      </c>
      <c r="BJ562" s="19" t="s">
        <v>80</v>
      </c>
      <c r="BK562" s="218">
        <f>ROUND(I562*H562,2)</f>
        <v>0</v>
      </c>
      <c r="BL562" s="19" t="s">
        <v>227</v>
      </c>
      <c r="BM562" s="217" t="s">
        <v>1233</v>
      </c>
    </row>
    <row r="563" spans="1:65" s="2" customFormat="1" ht="24.15" customHeight="1">
      <c r="A563" s="40"/>
      <c r="B563" s="41"/>
      <c r="C563" s="206" t="s">
        <v>1234</v>
      </c>
      <c r="D563" s="206" t="s">
        <v>150</v>
      </c>
      <c r="E563" s="207" t="s">
        <v>1235</v>
      </c>
      <c r="F563" s="208" t="s">
        <v>1236</v>
      </c>
      <c r="G563" s="209" t="s">
        <v>530</v>
      </c>
      <c r="H563" s="210">
        <v>1</v>
      </c>
      <c r="I563" s="211"/>
      <c r="J563" s="212">
        <f>ROUND(I563*H563,2)</f>
        <v>0</v>
      </c>
      <c r="K563" s="208" t="s">
        <v>19</v>
      </c>
      <c r="L563" s="46"/>
      <c r="M563" s="213" t="s">
        <v>19</v>
      </c>
      <c r="N563" s="214" t="s">
        <v>43</v>
      </c>
      <c r="O563" s="86"/>
      <c r="P563" s="215">
        <f>O563*H563</f>
        <v>0</v>
      </c>
      <c r="Q563" s="215">
        <v>0.00016</v>
      </c>
      <c r="R563" s="215">
        <f>Q563*H563</f>
        <v>0.00016</v>
      </c>
      <c r="S563" s="215">
        <v>0</v>
      </c>
      <c r="T563" s="216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17" t="s">
        <v>227</v>
      </c>
      <c r="AT563" s="217" t="s">
        <v>150</v>
      </c>
      <c r="AU563" s="217" t="s">
        <v>82</v>
      </c>
      <c r="AY563" s="19" t="s">
        <v>148</v>
      </c>
      <c r="BE563" s="218">
        <f>IF(N563="základní",J563,0)</f>
        <v>0</v>
      </c>
      <c r="BF563" s="218">
        <f>IF(N563="snížená",J563,0)</f>
        <v>0</v>
      </c>
      <c r="BG563" s="218">
        <f>IF(N563="zákl. přenesená",J563,0)</f>
        <v>0</v>
      </c>
      <c r="BH563" s="218">
        <f>IF(N563="sníž. přenesená",J563,0)</f>
        <v>0</v>
      </c>
      <c r="BI563" s="218">
        <f>IF(N563="nulová",J563,0)</f>
        <v>0</v>
      </c>
      <c r="BJ563" s="19" t="s">
        <v>80</v>
      </c>
      <c r="BK563" s="218">
        <f>ROUND(I563*H563,2)</f>
        <v>0</v>
      </c>
      <c r="BL563" s="19" t="s">
        <v>227</v>
      </c>
      <c r="BM563" s="217" t="s">
        <v>1237</v>
      </c>
    </row>
    <row r="564" spans="1:65" s="2" customFormat="1" ht="49.05" customHeight="1">
      <c r="A564" s="40"/>
      <c r="B564" s="41"/>
      <c r="C564" s="206" t="s">
        <v>1238</v>
      </c>
      <c r="D564" s="206" t="s">
        <v>150</v>
      </c>
      <c r="E564" s="207" t="s">
        <v>1239</v>
      </c>
      <c r="F564" s="208" t="s">
        <v>1240</v>
      </c>
      <c r="G564" s="209" t="s">
        <v>198</v>
      </c>
      <c r="H564" s="210">
        <v>0.691</v>
      </c>
      <c r="I564" s="211"/>
      <c r="J564" s="212">
        <f>ROUND(I564*H564,2)</f>
        <v>0</v>
      </c>
      <c r="K564" s="208" t="s">
        <v>154</v>
      </c>
      <c r="L564" s="46"/>
      <c r="M564" s="213" t="s">
        <v>19</v>
      </c>
      <c r="N564" s="214" t="s">
        <v>43</v>
      </c>
      <c r="O564" s="86"/>
      <c r="P564" s="215">
        <f>O564*H564</f>
        <v>0</v>
      </c>
      <c r="Q564" s="215">
        <v>0</v>
      </c>
      <c r="R564" s="215">
        <f>Q564*H564</f>
        <v>0</v>
      </c>
      <c r="S564" s="215">
        <v>0</v>
      </c>
      <c r="T564" s="216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7" t="s">
        <v>227</v>
      </c>
      <c r="AT564" s="217" t="s">
        <v>150</v>
      </c>
      <c r="AU564" s="217" t="s">
        <v>82</v>
      </c>
      <c r="AY564" s="19" t="s">
        <v>148</v>
      </c>
      <c r="BE564" s="218">
        <f>IF(N564="základní",J564,0)</f>
        <v>0</v>
      </c>
      <c r="BF564" s="218">
        <f>IF(N564="snížená",J564,0)</f>
        <v>0</v>
      </c>
      <c r="BG564" s="218">
        <f>IF(N564="zákl. přenesená",J564,0)</f>
        <v>0</v>
      </c>
      <c r="BH564" s="218">
        <f>IF(N564="sníž. přenesená",J564,0)</f>
        <v>0</v>
      </c>
      <c r="BI564" s="218">
        <f>IF(N564="nulová",J564,0)</f>
        <v>0</v>
      </c>
      <c r="BJ564" s="19" t="s">
        <v>80</v>
      </c>
      <c r="BK564" s="218">
        <f>ROUND(I564*H564,2)</f>
        <v>0</v>
      </c>
      <c r="BL564" s="19" t="s">
        <v>227</v>
      </c>
      <c r="BM564" s="217" t="s">
        <v>1241</v>
      </c>
    </row>
    <row r="565" spans="1:63" s="12" customFormat="1" ht="22.8" customHeight="1">
      <c r="A565" s="12"/>
      <c r="B565" s="190"/>
      <c r="C565" s="191"/>
      <c r="D565" s="192" t="s">
        <v>71</v>
      </c>
      <c r="E565" s="204" t="s">
        <v>1242</v>
      </c>
      <c r="F565" s="204" t="s">
        <v>1243</v>
      </c>
      <c r="G565" s="191"/>
      <c r="H565" s="191"/>
      <c r="I565" s="194"/>
      <c r="J565" s="205">
        <f>BK565</f>
        <v>0</v>
      </c>
      <c r="K565" s="191"/>
      <c r="L565" s="196"/>
      <c r="M565" s="197"/>
      <c r="N565" s="198"/>
      <c r="O565" s="198"/>
      <c r="P565" s="199">
        <f>SUM(P566:P569)</f>
        <v>0</v>
      </c>
      <c r="Q565" s="198"/>
      <c r="R565" s="199">
        <f>SUM(R566:R569)</f>
        <v>0.22079999999999997</v>
      </c>
      <c r="S565" s="198"/>
      <c r="T565" s="200">
        <f>SUM(T566:T569)</f>
        <v>0</v>
      </c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R565" s="201" t="s">
        <v>82</v>
      </c>
      <c r="AT565" s="202" t="s">
        <v>71</v>
      </c>
      <c r="AU565" s="202" t="s">
        <v>80</v>
      </c>
      <c r="AY565" s="201" t="s">
        <v>148</v>
      </c>
      <c r="BK565" s="203">
        <f>SUM(BK566:BK569)</f>
        <v>0</v>
      </c>
    </row>
    <row r="566" spans="1:65" s="2" customFormat="1" ht="37.8" customHeight="1">
      <c r="A566" s="40"/>
      <c r="B566" s="41"/>
      <c r="C566" s="206" t="s">
        <v>1244</v>
      </c>
      <c r="D566" s="206" t="s">
        <v>150</v>
      </c>
      <c r="E566" s="207" t="s">
        <v>1245</v>
      </c>
      <c r="F566" s="208" t="s">
        <v>1246</v>
      </c>
      <c r="G566" s="209" t="s">
        <v>1042</v>
      </c>
      <c r="H566" s="210">
        <v>7</v>
      </c>
      <c r="I566" s="211"/>
      <c r="J566" s="212">
        <f>ROUND(I566*H566,2)</f>
        <v>0</v>
      </c>
      <c r="K566" s="208" t="s">
        <v>154</v>
      </c>
      <c r="L566" s="46"/>
      <c r="M566" s="213" t="s">
        <v>19</v>
      </c>
      <c r="N566" s="214" t="s">
        <v>43</v>
      </c>
      <c r="O566" s="86"/>
      <c r="P566" s="215">
        <f>O566*H566</f>
        <v>0</v>
      </c>
      <c r="Q566" s="215">
        <v>0.012</v>
      </c>
      <c r="R566" s="215">
        <f>Q566*H566</f>
        <v>0.084</v>
      </c>
      <c r="S566" s="215">
        <v>0</v>
      </c>
      <c r="T566" s="216">
        <f>S566*H566</f>
        <v>0</v>
      </c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R566" s="217" t="s">
        <v>227</v>
      </c>
      <c r="AT566" s="217" t="s">
        <v>150</v>
      </c>
      <c r="AU566" s="217" t="s">
        <v>82</v>
      </c>
      <c r="AY566" s="19" t="s">
        <v>148</v>
      </c>
      <c r="BE566" s="218">
        <f>IF(N566="základní",J566,0)</f>
        <v>0</v>
      </c>
      <c r="BF566" s="218">
        <f>IF(N566="snížená",J566,0)</f>
        <v>0</v>
      </c>
      <c r="BG566" s="218">
        <f>IF(N566="zákl. přenesená",J566,0)</f>
        <v>0</v>
      </c>
      <c r="BH566" s="218">
        <f>IF(N566="sníž. přenesená",J566,0)</f>
        <v>0</v>
      </c>
      <c r="BI566" s="218">
        <f>IF(N566="nulová",J566,0)</f>
        <v>0</v>
      </c>
      <c r="BJ566" s="19" t="s">
        <v>80</v>
      </c>
      <c r="BK566" s="218">
        <f>ROUND(I566*H566,2)</f>
        <v>0</v>
      </c>
      <c r="BL566" s="19" t="s">
        <v>227</v>
      </c>
      <c r="BM566" s="217" t="s">
        <v>1247</v>
      </c>
    </row>
    <row r="567" spans="1:65" s="2" customFormat="1" ht="37.8" customHeight="1">
      <c r="A567" s="40"/>
      <c r="B567" s="41"/>
      <c r="C567" s="206" t="s">
        <v>1248</v>
      </c>
      <c r="D567" s="206" t="s">
        <v>150</v>
      </c>
      <c r="E567" s="207" t="s">
        <v>1249</v>
      </c>
      <c r="F567" s="208" t="s">
        <v>1250</v>
      </c>
      <c r="G567" s="209" t="s">
        <v>1042</v>
      </c>
      <c r="H567" s="210">
        <v>9</v>
      </c>
      <c r="I567" s="211"/>
      <c r="J567" s="212">
        <f>ROUND(I567*H567,2)</f>
        <v>0</v>
      </c>
      <c r="K567" s="208" t="s">
        <v>154</v>
      </c>
      <c r="L567" s="46"/>
      <c r="M567" s="213" t="s">
        <v>19</v>
      </c>
      <c r="N567" s="214" t="s">
        <v>43</v>
      </c>
      <c r="O567" s="86"/>
      <c r="P567" s="215">
        <f>O567*H567</f>
        <v>0</v>
      </c>
      <c r="Q567" s="215">
        <v>0.01505</v>
      </c>
      <c r="R567" s="215">
        <f>Q567*H567</f>
        <v>0.13545</v>
      </c>
      <c r="S567" s="215">
        <v>0</v>
      </c>
      <c r="T567" s="216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7" t="s">
        <v>227</v>
      </c>
      <c r="AT567" s="217" t="s">
        <v>150</v>
      </c>
      <c r="AU567" s="217" t="s">
        <v>82</v>
      </c>
      <c r="AY567" s="19" t="s">
        <v>148</v>
      </c>
      <c r="BE567" s="218">
        <f>IF(N567="základní",J567,0)</f>
        <v>0</v>
      </c>
      <c r="BF567" s="218">
        <f>IF(N567="snížená",J567,0)</f>
        <v>0</v>
      </c>
      <c r="BG567" s="218">
        <f>IF(N567="zákl. přenesená",J567,0)</f>
        <v>0</v>
      </c>
      <c r="BH567" s="218">
        <f>IF(N567="sníž. přenesená",J567,0)</f>
        <v>0</v>
      </c>
      <c r="BI567" s="218">
        <f>IF(N567="nulová",J567,0)</f>
        <v>0</v>
      </c>
      <c r="BJ567" s="19" t="s">
        <v>80</v>
      </c>
      <c r="BK567" s="218">
        <f>ROUND(I567*H567,2)</f>
        <v>0</v>
      </c>
      <c r="BL567" s="19" t="s">
        <v>227</v>
      </c>
      <c r="BM567" s="217" t="s">
        <v>1251</v>
      </c>
    </row>
    <row r="568" spans="1:65" s="2" customFormat="1" ht="24.15" customHeight="1">
      <c r="A568" s="40"/>
      <c r="B568" s="41"/>
      <c r="C568" s="206" t="s">
        <v>1252</v>
      </c>
      <c r="D568" s="206" t="s">
        <v>150</v>
      </c>
      <c r="E568" s="207" t="s">
        <v>1253</v>
      </c>
      <c r="F568" s="208" t="s">
        <v>1254</v>
      </c>
      <c r="G568" s="209" t="s">
        <v>1042</v>
      </c>
      <c r="H568" s="210">
        <v>9</v>
      </c>
      <c r="I568" s="211"/>
      <c r="J568" s="212">
        <f>ROUND(I568*H568,2)</f>
        <v>0</v>
      </c>
      <c r="K568" s="208" t="s">
        <v>154</v>
      </c>
      <c r="L568" s="46"/>
      <c r="M568" s="213" t="s">
        <v>19</v>
      </c>
      <c r="N568" s="214" t="s">
        <v>43</v>
      </c>
      <c r="O568" s="86"/>
      <c r="P568" s="215">
        <f>O568*H568</f>
        <v>0</v>
      </c>
      <c r="Q568" s="215">
        <v>0.00015</v>
      </c>
      <c r="R568" s="215">
        <f>Q568*H568</f>
        <v>0.0013499999999999999</v>
      </c>
      <c r="S568" s="215">
        <v>0</v>
      </c>
      <c r="T568" s="216">
        <f>S568*H568</f>
        <v>0</v>
      </c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R568" s="217" t="s">
        <v>227</v>
      </c>
      <c r="AT568" s="217" t="s">
        <v>150</v>
      </c>
      <c r="AU568" s="217" t="s">
        <v>82</v>
      </c>
      <c r="AY568" s="19" t="s">
        <v>148</v>
      </c>
      <c r="BE568" s="218">
        <f>IF(N568="základní",J568,0)</f>
        <v>0</v>
      </c>
      <c r="BF568" s="218">
        <f>IF(N568="snížená",J568,0)</f>
        <v>0</v>
      </c>
      <c r="BG568" s="218">
        <f>IF(N568="zákl. přenesená",J568,0)</f>
        <v>0</v>
      </c>
      <c r="BH568" s="218">
        <f>IF(N568="sníž. přenesená",J568,0)</f>
        <v>0</v>
      </c>
      <c r="BI568" s="218">
        <f>IF(N568="nulová",J568,0)</f>
        <v>0</v>
      </c>
      <c r="BJ568" s="19" t="s">
        <v>80</v>
      </c>
      <c r="BK568" s="218">
        <f>ROUND(I568*H568,2)</f>
        <v>0</v>
      </c>
      <c r="BL568" s="19" t="s">
        <v>227</v>
      </c>
      <c r="BM568" s="217" t="s">
        <v>1255</v>
      </c>
    </row>
    <row r="569" spans="1:65" s="2" customFormat="1" ht="49.05" customHeight="1">
      <c r="A569" s="40"/>
      <c r="B569" s="41"/>
      <c r="C569" s="206" t="s">
        <v>1256</v>
      </c>
      <c r="D569" s="206" t="s">
        <v>150</v>
      </c>
      <c r="E569" s="207" t="s">
        <v>1257</v>
      </c>
      <c r="F569" s="208" t="s">
        <v>1258</v>
      </c>
      <c r="G569" s="209" t="s">
        <v>198</v>
      </c>
      <c r="H569" s="210">
        <v>0.221</v>
      </c>
      <c r="I569" s="211"/>
      <c r="J569" s="212">
        <f>ROUND(I569*H569,2)</f>
        <v>0</v>
      </c>
      <c r="K569" s="208" t="s">
        <v>154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0</v>
      </c>
      <c r="R569" s="215">
        <f>Q569*H569</f>
        <v>0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227</v>
      </c>
      <c r="AT569" s="217" t="s">
        <v>150</v>
      </c>
      <c r="AU569" s="217" t="s">
        <v>82</v>
      </c>
      <c r="AY569" s="19" t="s">
        <v>148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80</v>
      </c>
      <c r="BK569" s="218">
        <f>ROUND(I569*H569,2)</f>
        <v>0</v>
      </c>
      <c r="BL569" s="19" t="s">
        <v>227</v>
      </c>
      <c r="BM569" s="217" t="s">
        <v>1259</v>
      </c>
    </row>
    <row r="570" spans="1:63" s="12" customFormat="1" ht="22.8" customHeight="1">
      <c r="A570" s="12"/>
      <c r="B570" s="190"/>
      <c r="C570" s="191"/>
      <c r="D570" s="192" t="s">
        <v>71</v>
      </c>
      <c r="E570" s="204" t="s">
        <v>1260</v>
      </c>
      <c r="F570" s="204" t="s">
        <v>1261</v>
      </c>
      <c r="G570" s="191"/>
      <c r="H570" s="191"/>
      <c r="I570" s="194"/>
      <c r="J570" s="205">
        <f>BK570</f>
        <v>0</v>
      </c>
      <c r="K570" s="191"/>
      <c r="L570" s="196"/>
      <c r="M570" s="197"/>
      <c r="N570" s="198"/>
      <c r="O570" s="198"/>
      <c r="P570" s="199">
        <f>SUM(P571:P580)</f>
        <v>0</v>
      </c>
      <c r="Q570" s="198"/>
      <c r="R570" s="199">
        <f>SUM(R571:R580)</f>
        <v>0.04424</v>
      </c>
      <c r="S570" s="198"/>
      <c r="T570" s="200">
        <f>SUM(T571:T580)</f>
        <v>0</v>
      </c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R570" s="201" t="s">
        <v>82</v>
      </c>
      <c r="AT570" s="202" t="s">
        <v>71</v>
      </c>
      <c r="AU570" s="202" t="s">
        <v>80</v>
      </c>
      <c r="AY570" s="201" t="s">
        <v>148</v>
      </c>
      <c r="BK570" s="203">
        <f>SUM(BK571:BK580)</f>
        <v>0</v>
      </c>
    </row>
    <row r="571" spans="1:65" s="2" customFormat="1" ht="24.15" customHeight="1">
      <c r="A571" s="40"/>
      <c r="B571" s="41"/>
      <c r="C571" s="206" t="s">
        <v>1262</v>
      </c>
      <c r="D571" s="206" t="s">
        <v>150</v>
      </c>
      <c r="E571" s="207" t="s">
        <v>1263</v>
      </c>
      <c r="F571" s="208" t="s">
        <v>1264</v>
      </c>
      <c r="G571" s="209" t="s">
        <v>288</v>
      </c>
      <c r="H571" s="210">
        <v>25</v>
      </c>
      <c r="I571" s="211"/>
      <c r="J571" s="212">
        <f>ROUND(I571*H571,2)</f>
        <v>0</v>
      </c>
      <c r="K571" s="208" t="s">
        <v>154</v>
      </c>
      <c r="L571" s="46"/>
      <c r="M571" s="213" t="s">
        <v>19</v>
      </c>
      <c r="N571" s="214" t="s">
        <v>43</v>
      </c>
      <c r="O571" s="86"/>
      <c r="P571" s="215">
        <f>O571*H571</f>
        <v>0</v>
      </c>
      <c r="Q571" s="215">
        <v>0.0007</v>
      </c>
      <c r="R571" s="215">
        <f>Q571*H571</f>
        <v>0.017499999999999998</v>
      </c>
      <c r="S571" s="215">
        <v>0</v>
      </c>
      <c r="T571" s="216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7" t="s">
        <v>227</v>
      </c>
      <c r="AT571" s="217" t="s">
        <v>150</v>
      </c>
      <c r="AU571" s="217" t="s">
        <v>82</v>
      </c>
      <c r="AY571" s="19" t="s">
        <v>148</v>
      </c>
      <c r="BE571" s="218">
        <f>IF(N571="základní",J571,0)</f>
        <v>0</v>
      </c>
      <c r="BF571" s="218">
        <f>IF(N571="snížená",J571,0)</f>
        <v>0</v>
      </c>
      <c r="BG571" s="218">
        <f>IF(N571="zákl. přenesená",J571,0)</f>
        <v>0</v>
      </c>
      <c r="BH571" s="218">
        <f>IF(N571="sníž. přenesená",J571,0)</f>
        <v>0</v>
      </c>
      <c r="BI571" s="218">
        <f>IF(N571="nulová",J571,0)</f>
        <v>0</v>
      </c>
      <c r="BJ571" s="19" t="s">
        <v>80</v>
      </c>
      <c r="BK571" s="218">
        <f>ROUND(I571*H571,2)</f>
        <v>0</v>
      </c>
      <c r="BL571" s="19" t="s">
        <v>227</v>
      </c>
      <c r="BM571" s="217" t="s">
        <v>1265</v>
      </c>
    </row>
    <row r="572" spans="1:65" s="2" customFormat="1" ht="24.15" customHeight="1">
      <c r="A572" s="40"/>
      <c r="B572" s="41"/>
      <c r="C572" s="206" t="s">
        <v>1266</v>
      </c>
      <c r="D572" s="206" t="s">
        <v>150</v>
      </c>
      <c r="E572" s="207" t="s">
        <v>1267</v>
      </c>
      <c r="F572" s="208" t="s">
        <v>1268</v>
      </c>
      <c r="G572" s="209" t="s">
        <v>288</v>
      </c>
      <c r="H572" s="210">
        <v>12</v>
      </c>
      <c r="I572" s="211"/>
      <c r="J572" s="212">
        <f>ROUND(I572*H572,2)</f>
        <v>0</v>
      </c>
      <c r="K572" s="208" t="s">
        <v>154</v>
      </c>
      <c r="L572" s="46"/>
      <c r="M572" s="213" t="s">
        <v>19</v>
      </c>
      <c r="N572" s="214" t="s">
        <v>43</v>
      </c>
      <c r="O572" s="86"/>
      <c r="P572" s="215">
        <f>O572*H572</f>
        <v>0</v>
      </c>
      <c r="Q572" s="215">
        <v>0.00127</v>
      </c>
      <c r="R572" s="215">
        <f>Q572*H572</f>
        <v>0.01524</v>
      </c>
      <c r="S572" s="215">
        <v>0</v>
      </c>
      <c r="T572" s="216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17" t="s">
        <v>227</v>
      </c>
      <c r="AT572" s="217" t="s">
        <v>150</v>
      </c>
      <c r="AU572" s="217" t="s">
        <v>82</v>
      </c>
      <c r="AY572" s="19" t="s">
        <v>148</v>
      </c>
      <c r="BE572" s="218">
        <f>IF(N572="základní",J572,0)</f>
        <v>0</v>
      </c>
      <c r="BF572" s="218">
        <f>IF(N572="snížená",J572,0)</f>
        <v>0</v>
      </c>
      <c r="BG572" s="218">
        <f>IF(N572="zákl. přenesená",J572,0)</f>
        <v>0</v>
      </c>
      <c r="BH572" s="218">
        <f>IF(N572="sníž. přenesená",J572,0)</f>
        <v>0</v>
      </c>
      <c r="BI572" s="218">
        <f>IF(N572="nulová",J572,0)</f>
        <v>0</v>
      </c>
      <c r="BJ572" s="19" t="s">
        <v>80</v>
      </c>
      <c r="BK572" s="218">
        <f>ROUND(I572*H572,2)</f>
        <v>0</v>
      </c>
      <c r="BL572" s="19" t="s">
        <v>227</v>
      </c>
      <c r="BM572" s="217" t="s">
        <v>1269</v>
      </c>
    </row>
    <row r="573" spans="1:65" s="2" customFormat="1" ht="24.15" customHeight="1">
      <c r="A573" s="40"/>
      <c r="B573" s="41"/>
      <c r="C573" s="206" t="s">
        <v>1270</v>
      </c>
      <c r="D573" s="206" t="s">
        <v>150</v>
      </c>
      <c r="E573" s="207" t="s">
        <v>1271</v>
      </c>
      <c r="F573" s="208" t="s">
        <v>1272</v>
      </c>
      <c r="G573" s="209" t="s">
        <v>288</v>
      </c>
      <c r="H573" s="210">
        <v>5</v>
      </c>
      <c r="I573" s="211"/>
      <c r="J573" s="212">
        <f>ROUND(I573*H573,2)</f>
        <v>0</v>
      </c>
      <c r="K573" s="208" t="s">
        <v>154</v>
      </c>
      <c r="L573" s="46"/>
      <c r="M573" s="213" t="s">
        <v>19</v>
      </c>
      <c r="N573" s="214" t="s">
        <v>43</v>
      </c>
      <c r="O573" s="86"/>
      <c r="P573" s="215">
        <f>O573*H573</f>
        <v>0</v>
      </c>
      <c r="Q573" s="215">
        <v>0.002</v>
      </c>
      <c r="R573" s="215">
        <f>Q573*H573</f>
        <v>0.01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227</v>
      </c>
      <c r="AT573" s="217" t="s">
        <v>150</v>
      </c>
      <c r="AU573" s="217" t="s">
        <v>82</v>
      </c>
      <c r="AY573" s="19" t="s">
        <v>148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80</v>
      </c>
      <c r="BK573" s="218">
        <f>ROUND(I573*H573,2)</f>
        <v>0</v>
      </c>
      <c r="BL573" s="19" t="s">
        <v>227</v>
      </c>
      <c r="BM573" s="217" t="s">
        <v>1273</v>
      </c>
    </row>
    <row r="574" spans="1:65" s="2" customFormat="1" ht="24.15" customHeight="1">
      <c r="A574" s="40"/>
      <c r="B574" s="41"/>
      <c r="C574" s="206" t="s">
        <v>1274</v>
      </c>
      <c r="D574" s="206" t="s">
        <v>150</v>
      </c>
      <c r="E574" s="207" t="s">
        <v>1275</v>
      </c>
      <c r="F574" s="208" t="s">
        <v>1276</v>
      </c>
      <c r="G574" s="209" t="s">
        <v>530</v>
      </c>
      <c r="H574" s="210">
        <v>10</v>
      </c>
      <c r="I574" s="211"/>
      <c r="J574" s="212">
        <f>ROUND(I574*H574,2)</f>
        <v>0</v>
      </c>
      <c r="K574" s="208" t="s">
        <v>154</v>
      </c>
      <c r="L574" s="46"/>
      <c r="M574" s="213" t="s">
        <v>19</v>
      </c>
      <c r="N574" s="214" t="s">
        <v>43</v>
      </c>
      <c r="O574" s="86"/>
      <c r="P574" s="215">
        <f>O574*H574</f>
        <v>0</v>
      </c>
      <c r="Q574" s="215">
        <v>3E-05</v>
      </c>
      <c r="R574" s="215">
        <f>Q574*H574</f>
        <v>0.00030000000000000003</v>
      </c>
      <c r="S574" s="215">
        <v>0</v>
      </c>
      <c r="T574" s="216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7" t="s">
        <v>227</v>
      </c>
      <c r="AT574" s="217" t="s">
        <v>150</v>
      </c>
      <c r="AU574" s="217" t="s">
        <v>82</v>
      </c>
      <c r="AY574" s="19" t="s">
        <v>148</v>
      </c>
      <c r="BE574" s="218">
        <f>IF(N574="základní",J574,0)</f>
        <v>0</v>
      </c>
      <c r="BF574" s="218">
        <f>IF(N574="snížená",J574,0)</f>
        <v>0</v>
      </c>
      <c r="BG574" s="218">
        <f>IF(N574="zákl. přenesená",J574,0)</f>
        <v>0</v>
      </c>
      <c r="BH574" s="218">
        <f>IF(N574="sníž. přenesená",J574,0)</f>
        <v>0</v>
      </c>
      <c r="BI574" s="218">
        <f>IF(N574="nulová",J574,0)</f>
        <v>0</v>
      </c>
      <c r="BJ574" s="19" t="s">
        <v>80</v>
      </c>
      <c r="BK574" s="218">
        <f>ROUND(I574*H574,2)</f>
        <v>0</v>
      </c>
      <c r="BL574" s="19" t="s">
        <v>227</v>
      </c>
      <c r="BM574" s="217" t="s">
        <v>1277</v>
      </c>
    </row>
    <row r="575" spans="1:65" s="2" customFormat="1" ht="24.15" customHeight="1">
      <c r="A575" s="40"/>
      <c r="B575" s="41"/>
      <c r="C575" s="206" t="s">
        <v>1278</v>
      </c>
      <c r="D575" s="206" t="s">
        <v>150</v>
      </c>
      <c r="E575" s="207" t="s">
        <v>1279</v>
      </c>
      <c r="F575" s="208" t="s">
        <v>1280</v>
      </c>
      <c r="G575" s="209" t="s">
        <v>530</v>
      </c>
      <c r="H575" s="210">
        <v>10</v>
      </c>
      <c r="I575" s="211"/>
      <c r="J575" s="212">
        <f>ROUND(I575*H575,2)</f>
        <v>0</v>
      </c>
      <c r="K575" s="208" t="s">
        <v>154</v>
      </c>
      <c r="L575" s="46"/>
      <c r="M575" s="213" t="s">
        <v>19</v>
      </c>
      <c r="N575" s="214" t="s">
        <v>43</v>
      </c>
      <c r="O575" s="86"/>
      <c r="P575" s="215">
        <f>O575*H575</f>
        <v>0</v>
      </c>
      <c r="Q575" s="215">
        <v>5E-05</v>
      </c>
      <c r="R575" s="215">
        <f>Q575*H575</f>
        <v>0.0005</v>
      </c>
      <c r="S575" s="215">
        <v>0</v>
      </c>
      <c r="T575" s="216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17" t="s">
        <v>227</v>
      </c>
      <c r="AT575" s="217" t="s">
        <v>150</v>
      </c>
      <c r="AU575" s="217" t="s">
        <v>82</v>
      </c>
      <c r="AY575" s="19" t="s">
        <v>148</v>
      </c>
      <c r="BE575" s="218">
        <f>IF(N575="základní",J575,0)</f>
        <v>0</v>
      </c>
      <c r="BF575" s="218">
        <f>IF(N575="snížená",J575,0)</f>
        <v>0</v>
      </c>
      <c r="BG575" s="218">
        <f>IF(N575="zákl. přenesená",J575,0)</f>
        <v>0</v>
      </c>
      <c r="BH575" s="218">
        <f>IF(N575="sníž. přenesená",J575,0)</f>
        <v>0</v>
      </c>
      <c r="BI575" s="218">
        <f>IF(N575="nulová",J575,0)</f>
        <v>0</v>
      </c>
      <c r="BJ575" s="19" t="s">
        <v>80</v>
      </c>
      <c r="BK575" s="218">
        <f>ROUND(I575*H575,2)</f>
        <v>0</v>
      </c>
      <c r="BL575" s="19" t="s">
        <v>227</v>
      </c>
      <c r="BM575" s="217" t="s">
        <v>1281</v>
      </c>
    </row>
    <row r="576" spans="1:65" s="2" customFormat="1" ht="24.15" customHeight="1">
      <c r="A576" s="40"/>
      <c r="B576" s="41"/>
      <c r="C576" s="206" t="s">
        <v>1282</v>
      </c>
      <c r="D576" s="206" t="s">
        <v>150</v>
      </c>
      <c r="E576" s="207" t="s">
        <v>1283</v>
      </c>
      <c r="F576" s="208" t="s">
        <v>1284</v>
      </c>
      <c r="G576" s="209" t="s">
        <v>530</v>
      </c>
      <c r="H576" s="210">
        <v>5</v>
      </c>
      <c r="I576" s="211"/>
      <c r="J576" s="212">
        <f>ROUND(I576*H576,2)</f>
        <v>0</v>
      </c>
      <c r="K576" s="208" t="s">
        <v>154</v>
      </c>
      <c r="L576" s="46"/>
      <c r="M576" s="213" t="s">
        <v>19</v>
      </c>
      <c r="N576" s="214" t="s">
        <v>43</v>
      </c>
      <c r="O576" s="86"/>
      <c r="P576" s="215">
        <f>O576*H576</f>
        <v>0</v>
      </c>
      <c r="Q576" s="215">
        <v>0.00014</v>
      </c>
      <c r="R576" s="215">
        <f>Q576*H576</f>
        <v>0.0006999999999999999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227</v>
      </c>
      <c r="AT576" s="217" t="s">
        <v>150</v>
      </c>
      <c r="AU576" s="217" t="s">
        <v>82</v>
      </c>
      <c r="AY576" s="19" t="s">
        <v>148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80</v>
      </c>
      <c r="BK576" s="218">
        <f>ROUND(I576*H576,2)</f>
        <v>0</v>
      </c>
      <c r="BL576" s="19" t="s">
        <v>227</v>
      </c>
      <c r="BM576" s="217" t="s">
        <v>1285</v>
      </c>
    </row>
    <row r="577" spans="1:65" s="2" customFormat="1" ht="24.15" customHeight="1">
      <c r="A577" s="40"/>
      <c r="B577" s="41"/>
      <c r="C577" s="206" t="s">
        <v>1286</v>
      </c>
      <c r="D577" s="206" t="s">
        <v>150</v>
      </c>
      <c r="E577" s="207" t="s">
        <v>1287</v>
      </c>
      <c r="F577" s="208" t="s">
        <v>1288</v>
      </c>
      <c r="G577" s="209" t="s">
        <v>288</v>
      </c>
      <c r="H577" s="210">
        <v>42</v>
      </c>
      <c r="I577" s="211"/>
      <c r="J577" s="212">
        <f>ROUND(I577*H577,2)</f>
        <v>0</v>
      </c>
      <c r="K577" s="208" t="s">
        <v>154</v>
      </c>
      <c r="L577" s="46"/>
      <c r="M577" s="213" t="s">
        <v>19</v>
      </c>
      <c r="N577" s="214" t="s">
        <v>43</v>
      </c>
      <c r="O577" s="86"/>
      <c r="P577" s="215">
        <f>O577*H577</f>
        <v>0</v>
      </c>
      <c r="Q577" s="215">
        <v>0</v>
      </c>
      <c r="R577" s="215">
        <f>Q577*H577</f>
        <v>0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227</v>
      </c>
      <c r="AT577" s="217" t="s">
        <v>150</v>
      </c>
      <c r="AU577" s="217" t="s">
        <v>82</v>
      </c>
      <c r="AY577" s="19" t="s">
        <v>148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80</v>
      </c>
      <c r="BK577" s="218">
        <f>ROUND(I577*H577,2)</f>
        <v>0</v>
      </c>
      <c r="BL577" s="19" t="s">
        <v>227</v>
      </c>
      <c r="BM577" s="217" t="s">
        <v>1289</v>
      </c>
    </row>
    <row r="578" spans="1:51" s="13" customFormat="1" ht="12">
      <c r="A578" s="13"/>
      <c r="B578" s="219"/>
      <c r="C578" s="220"/>
      <c r="D578" s="221" t="s">
        <v>157</v>
      </c>
      <c r="E578" s="222" t="s">
        <v>19</v>
      </c>
      <c r="F578" s="223" t="s">
        <v>1290</v>
      </c>
      <c r="G578" s="220"/>
      <c r="H578" s="224">
        <v>42</v>
      </c>
      <c r="I578" s="225"/>
      <c r="J578" s="220"/>
      <c r="K578" s="220"/>
      <c r="L578" s="226"/>
      <c r="M578" s="227"/>
      <c r="N578" s="228"/>
      <c r="O578" s="228"/>
      <c r="P578" s="228"/>
      <c r="Q578" s="228"/>
      <c r="R578" s="228"/>
      <c r="S578" s="228"/>
      <c r="T578" s="22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0" t="s">
        <v>157</v>
      </c>
      <c r="AU578" s="230" t="s">
        <v>82</v>
      </c>
      <c r="AV578" s="13" t="s">
        <v>82</v>
      </c>
      <c r="AW578" s="13" t="s">
        <v>33</v>
      </c>
      <c r="AX578" s="13" t="s">
        <v>80</v>
      </c>
      <c r="AY578" s="230" t="s">
        <v>148</v>
      </c>
    </row>
    <row r="579" spans="1:65" s="2" customFormat="1" ht="24.15" customHeight="1">
      <c r="A579" s="40"/>
      <c r="B579" s="41"/>
      <c r="C579" s="206" t="s">
        <v>1291</v>
      </c>
      <c r="D579" s="273" t="s">
        <v>150</v>
      </c>
      <c r="E579" s="207" t="s">
        <v>1292</v>
      </c>
      <c r="F579" s="208" t="s">
        <v>1293</v>
      </c>
      <c r="G579" s="209" t="s">
        <v>685</v>
      </c>
      <c r="H579" s="210">
        <v>50</v>
      </c>
      <c r="I579" s="211"/>
      <c r="J579" s="212">
        <f>ROUND(I579*H579,2)</f>
        <v>0</v>
      </c>
      <c r="K579" s="208" t="s">
        <v>19</v>
      </c>
      <c r="L579" s="46"/>
      <c r="M579" s="213" t="s">
        <v>19</v>
      </c>
      <c r="N579" s="214" t="s">
        <v>43</v>
      </c>
      <c r="O579" s="86"/>
      <c r="P579" s="215">
        <f>O579*H579</f>
        <v>0</v>
      </c>
      <c r="Q579" s="215">
        <v>0</v>
      </c>
      <c r="R579" s="215">
        <f>Q579*H579</f>
        <v>0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227</v>
      </c>
      <c r="AT579" s="217" t="s">
        <v>150</v>
      </c>
      <c r="AU579" s="217" t="s">
        <v>82</v>
      </c>
      <c r="AY579" s="19" t="s">
        <v>148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80</v>
      </c>
      <c r="BK579" s="218">
        <f>ROUND(I579*H579,2)</f>
        <v>0</v>
      </c>
      <c r="BL579" s="19" t="s">
        <v>227</v>
      </c>
      <c r="BM579" s="217" t="s">
        <v>1294</v>
      </c>
    </row>
    <row r="580" spans="1:65" s="2" customFormat="1" ht="37.8" customHeight="1">
      <c r="A580" s="40"/>
      <c r="B580" s="41"/>
      <c r="C580" s="206" t="s">
        <v>1295</v>
      </c>
      <c r="D580" s="206" t="s">
        <v>150</v>
      </c>
      <c r="E580" s="207" t="s">
        <v>1296</v>
      </c>
      <c r="F580" s="208" t="s">
        <v>1297</v>
      </c>
      <c r="G580" s="209" t="s">
        <v>198</v>
      </c>
      <c r="H580" s="210">
        <v>0.044</v>
      </c>
      <c r="I580" s="211"/>
      <c r="J580" s="212">
        <f>ROUND(I580*H580,2)</f>
        <v>0</v>
      </c>
      <c r="K580" s="208" t="s">
        <v>154</v>
      </c>
      <c r="L580" s="46"/>
      <c r="M580" s="213" t="s">
        <v>19</v>
      </c>
      <c r="N580" s="214" t="s">
        <v>43</v>
      </c>
      <c r="O580" s="86"/>
      <c r="P580" s="215">
        <f>O580*H580</f>
        <v>0</v>
      </c>
      <c r="Q580" s="215">
        <v>0</v>
      </c>
      <c r="R580" s="215">
        <f>Q580*H580</f>
        <v>0</v>
      </c>
      <c r="S580" s="215">
        <v>0</v>
      </c>
      <c r="T580" s="216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17" t="s">
        <v>227</v>
      </c>
      <c r="AT580" s="217" t="s">
        <v>150</v>
      </c>
      <c r="AU580" s="217" t="s">
        <v>82</v>
      </c>
      <c r="AY580" s="19" t="s">
        <v>148</v>
      </c>
      <c r="BE580" s="218">
        <f>IF(N580="základní",J580,0)</f>
        <v>0</v>
      </c>
      <c r="BF580" s="218">
        <f>IF(N580="snížená",J580,0)</f>
        <v>0</v>
      </c>
      <c r="BG580" s="218">
        <f>IF(N580="zákl. přenesená",J580,0)</f>
        <v>0</v>
      </c>
      <c r="BH580" s="218">
        <f>IF(N580="sníž. přenesená",J580,0)</f>
        <v>0</v>
      </c>
      <c r="BI580" s="218">
        <f>IF(N580="nulová",J580,0)</f>
        <v>0</v>
      </c>
      <c r="BJ580" s="19" t="s">
        <v>80</v>
      </c>
      <c r="BK580" s="218">
        <f>ROUND(I580*H580,2)</f>
        <v>0</v>
      </c>
      <c r="BL580" s="19" t="s">
        <v>227</v>
      </c>
      <c r="BM580" s="217" t="s">
        <v>1298</v>
      </c>
    </row>
    <row r="581" spans="1:63" s="12" customFormat="1" ht="22.8" customHeight="1">
      <c r="A581" s="12"/>
      <c r="B581" s="190"/>
      <c r="C581" s="191"/>
      <c r="D581" s="192" t="s">
        <v>71</v>
      </c>
      <c r="E581" s="204" t="s">
        <v>1299</v>
      </c>
      <c r="F581" s="204" t="s">
        <v>1300</v>
      </c>
      <c r="G581" s="191"/>
      <c r="H581" s="191"/>
      <c r="I581" s="194"/>
      <c r="J581" s="205">
        <f>BK581</f>
        <v>0</v>
      </c>
      <c r="K581" s="191"/>
      <c r="L581" s="196"/>
      <c r="M581" s="197"/>
      <c r="N581" s="198"/>
      <c r="O581" s="198"/>
      <c r="P581" s="199">
        <f>SUM(P582:P603)</f>
        <v>0</v>
      </c>
      <c r="Q581" s="198"/>
      <c r="R581" s="199">
        <f>SUM(R582:R603)</f>
        <v>1.22916</v>
      </c>
      <c r="S581" s="198"/>
      <c r="T581" s="200">
        <f>SUM(T582:T603)</f>
        <v>0.8755000000000001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01" t="s">
        <v>82</v>
      </c>
      <c r="AT581" s="202" t="s">
        <v>71</v>
      </c>
      <c r="AU581" s="202" t="s">
        <v>80</v>
      </c>
      <c r="AY581" s="201" t="s">
        <v>148</v>
      </c>
      <c r="BK581" s="203">
        <f>SUM(BK582:BK603)</f>
        <v>0</v>
      </c>
    </row>
    <row r="582" spans="1:65" s="2" customFormat="1" ht="37.8" customHeight="1">
      <c r="A582" s="40"/>
      <c r="B582" s="41"/>
      <c r="C582" s="206" t="s">
        <v>1301</v>
      </c>
      <c r="D582" s="206" t="s">
        <v>150</v>
      </c>
      <c r="E582" s="207" t="s">
        <v>1302</v>
      </c>
      <c r="F582" s="208" t="s">
        <v>1303</v>
      </c>
      <c r="G582" s="209" t="s">
        <v>530</v>
      </c>
      <c r="H582" s="210">
        <v>19</v>
      </c>
      <c r="I582" s="211"/>
      <c r="J582" s="212">
        <f>ROUND(I582*H582,2)</f>
        <v>0</v>
      </c>
      <c r="K582" s="208" t="s">
        <v>154</v>
      </c>
      <c r="L582" s="46"/>
      <c r="M582" s="213" t="s">
        <v>19</v>
      </c>
      <c r="N582" s="214" t="s">
        <v>43</v>
      </c>
      <c r="O582" s="86"/>
      <c r="P582" s="215">
        <f>O582*H582</f>
        <v>0</v>
      </c>
      <c r="Q582" s="215">
        <v>0</v>
      </c>
      <c r="R582" s="215">
        <f>Q582*H582</f>
        <v>0</v>
      </c>
      <c r="S582" s="215">
        <v>0</v>
      </c>
      <c r="T582" s="216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17" t="s">
        <v>227</v>
      </c>
      <c r="AT582" s="217" t="s">
        <v>150</v>
      </c>
      <c r="AU582" s="217" t="s">
        <v>82</v>
      </c>
      <c r="AY582" s="19" t="s">
        <v>148</v>
      </c>
      <c r="BE582" s="218">
        <f>IF(N582="základní",J582,0)</f>
        <v>0</v>
      </c>
      <c r="BF582" s="218">
        <f>IF(N582="snížená",J582,0)</f>
        <v>0</v>
      </c>
      <c r="BG582" s="218">
        <f>IF(N582="zákl. přenesená",J582,0)</f>
        <v>0</v>
      </c>
      <c r="BH582" s="218">
        <f>IF(N582="sníž. přenesená",J582,0)</f>
        <v>0</v>
      </c>
      <c r="BI582" s="218">
        <f>IF(N582="nulová",J582,0)</f>
        <v>0</v>
      </c>
      <c r="BJ582" s="19" t="s">
        <v>80</v>
      </c>
      <c r="BK582" s="218">
        <f>ROUND(I582*H582,2)</f>
        <v>0</v>
      </c>
      <c r="BL582" s="19" t="s">
        <v>227</v>
      </c>
      <c r="BM582" s="217" t="s">
        <v>1304</v>
      </c>
    </row>
    <row r="583" spans="1:65" s="2" customFormat="1" ht="14.4" customHeight="1">
      <c r="A583" s="40"/>
      <c r="B583" s="41"/>
      <c r="C583" s="206" t="s">
        <v>1305</v>
      </c>
      <c r="D583" s="206" t="s">
        <v>150</v>
      </c>
      <c r="E583" s="207" t="s">
        <v>1306</v>
      </c>
      <c r="F583" s="208" t="s">
        <v>1307</v>
      </c>
      <c r="G583" s="209" t="s">
        <v>153</v>
      </c>
      <c r="H583" s="210">
        <v>25</v>
      </c>
      <c r="I583" s="211"/>
      <c r="J583" s="212">
        <f>ROUND(I583*H583,2)</f>
        <v>0</v>
      </c>
      <c r="K583" s="208" t="s">
        <v>154</v>
      </c>
      <c r="L583" s="46"/>
      <c r="M583" s="213" t="s">
        <v>19</v>
      </c>
      <c r="N583" s="214" t="s">
        <v>43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0.0238</v>
      </c>
      <c r="T583" s="216">
        <f>S583*H583</f>
        <v>0.5950000000000001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227</v>
      </c>
      <c r="AT583" s="217" t="s">
        <v>150</v>
      </c>
      <c r="AU583" s="217" t="s">
        <v>82</v>
      </c>
      <c r="AY583" s="19" t="s">
        <v>148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80</v>
      </c>
      <c r="BK583" s="218">
        <f>ROUND(I583*H583,2)</f>
        <v>0</v>
      </c>
      <c r="BL583" s="19" t="s">
        <v>227</v>
      </c>
      <c r="BM583" s="217" t="s">
        <v>1308</v>
      </c>
    </row>
    <row r="584" spans="1:51" s="13" customFormat="1" ht="12">
      <c r="A584" s="13"/>
      <c r="B584" s="219"/>
      <c r="C584" s="220"/>
      <c r="D584" s="221" t="s">
        <v>157</v>
      </c>
      <c r="E584" s="222" t="s">
        <v>19</v>
      </c>
      <c r="F584" s="223" t="s">
        <v>1309</v>
      </c>
      <c r="G584" s="220"/>
      <c r="H584" s="224">
        <v>25</v>
      </c>
      <c r="I584" s="225"/>
      <c r="J584" s="220"/>
      <c r="K584" s="220"/>
      <c r="L584" s="226"/>
      <c r="M584" s="227"/>
      <c r="N584" s="228"/>
      <c r="O584" s="228"/>
      <c r="P584" s="228"/>
      <c r="Q584" s="228"/>
      <c r="R584" s="228"/>
      <c r="S584" s="228"/>
      <c r="T584" s="22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0" t="s">
        <v>157</v>
      </c>
      <c r="AU584" s="230" t="s">
        <v>82</v>
      </c>
      <c r="AV584" s="13" t="s">
        <v>82</v>
      </c>
      <c r="AW584" s="13" t="s">
        <v>33</v>
      </c>
      <c r="AX584" s="13" t="s">
        <v>80</v>
      </c>
      <c r="AY584" s="230" t="s">
        <v>148</v>
      </c>
    </row>
    <row r="585" spans="1:65" s="2" customFormat="1" ht="24.15" customHeight="1">
      <c r="A585" s="40"/>
      <c r="B585" s="41"/>
      <c r="C585" s="206" t="s">
        <v>1310</v>
      </c>
      <c r="D585" s="206" t="s">
        <v>150</v>
      </c>
      <c r="E585" s="207" t="s">
        <v>1311</v>
      </c>
      <c r="F585" s="208" t="s">
        <v>1312</v>
      </c>
      <c r="G585" s="209" t="s">
        <v>530</v>
      </c>
      <c r="H585" s="210">
        <v>6</v>
      </c>
      <c r="I585" s="211"/>
      <c r="J585" s="212">
        <f>ROUND(I585*H585,2)</f>
        <v>0</v>
      </c>
      <c r="K585" s="208" t="s">
        <v>154</v>
      </c>
      <c r="L585" s="46"/>
      <c r="M585" s="213" t="s">
        <v>19</v>
      </c>
      <c r="N585" s="214" t="s">
        <v>43</v>
      </c>
      <c r="O585" s="86"/>
      <c r="P585" s="215">
        <f>O585*H585</f>
        <v>0</v>
      </c>
      <c r="Q585" s="215">
        <v>8E-05</v>
      </c>
      <c r="R585" s="215">
        <f>Q585*H585</f>
        <v>0.00048000000000000007</v>
      </c>
      <c r="S585" s="215">
        <v>0.04675</v>
      </c>
      <c r="T585" s="216">
        <f>S585*H585</f>
        <v>0.28049999999999997</v>
      </c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R585" s="217" t="s">
        <v>227</v>
      </c>
      <c r="AT585" s="217" t="s">
        <v>150</v>
      </c>
      <c r="AU585" s="217" t="s">
        <v>82</v>
      </c>
      <c r="AY585" s="19" t="s">
        <v>148</v>
      </c>
      <c r="BE585" s="218">
        <f>IF(N585="základní",J585,0)</f>
        <v>0</v>
      </c>
      <c r="BF585" s="218">
        <f>IF(N585="snížená",J585,0)</f>
        <v>0</v>
      </c>
      <c r="BG585" s="218">
        <f>IF(N585="zákl. přenesená",J585,0)</f>
        <v>0</v>
      </c>
      <c r="BH585" s="218">
        <f>IF(N585="sníž. přenesená",J585,0)</f>
        <v>0</v>
      </c>
      <c r="BI585" s="218">
        <f>IF(N585="nulová",J585,0)</f>
        <v>0</v>
      </c>
      <c r="BJ585" s="19" t="s">
        <v>80</v>
      </c>
      <c r="BK585" s="218">
        <f>ROUND(I585*H585,2)</f>
        <v>0</v>
      </c>
      <c r="BL585" s="19" t="s">
        <v>227</v>
      </c>
      <c r="BM585" s="217" t="s">
        <v>1313</v>
      </c>
    </row>
    <row r="586" spans="1:65" s="2" customFormat="1" ht="14.4" customHeight="1">
      <c r="A586" s="40"/>
      <c r="B586" s="41"/>
      <c r="C586" s="206" t="s">
        <v>1314</v>
      </c>
      <c r="D586" s="206" t="s">
        <v>150</v>
      </c>
      <c r="E586" s="207" t="s">
        <v>1315</v>
      </c>
      <c r="F586" s="208" t="s">
        <v>1316</v>
      </c>
      <c r="G586" s="209" t="s">
        <v>530</v>
      </c>
      <c r="H586" s="210">
        <v>19</v>
      </c>
      <c r="I586" s="211"/>
      <c r="J586" s="212">
        <f>ROUND(I586*H586,2)</f>
        <v>0</v>
      </c>
      <c r="K586" s="208" t="s">
        <v>19</v>
      </c>
      <c r="L586" s="46"/>
      <c r="M586" s="213" t="s">
        <v>19</v>
      </c>
      <c r="N586" s="214" t="s">
        <v>43</v>
      </c>
      <c r="O586" s="86"/>
      <c r="P586" s="215">
        <f>O586*H586</f>
        <v>0</v>
      </c>
      <c r="Q586" s="215">
        <v>0</v>
      </c>
      <c r="R586" s="215">
        <f>Q586*H586</f>
        <v>0</v>
      </c>
      <c r="S586" s="215">
        <v>0</v>
      </c>
      <c r="T586" s="216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17" t="s">
        <v>227</v>
      </c>
      <c r="AT586" s="217" t="s">
        <v>150</v>
      </c>
      <c r="AU586" s="217" t="s">
        <v>82</v>
      </c>
      <c r="AY586" s="19" t="s">
        <v>148</v>
      </c>
      <c r="BE586" s="218">
        <f>IF(N586="základní",J586,0)</f>
        <v>0</v>
      </c>
      <c r="BF586" s="218">
        <f>IF(N586="snížená",J586,0)</f>
        <v>0</v>
      </c>
      <c r="BG586" s="218">
        <f>IF(N586="zákl. přenesená",J586,0)</f>
        <v>0</v>
      </c>
      <c r="BH586" s="218">
        <f>IF(N586="sníž. přenesená",J586,0)</f>
        <v>0</v>
      </c>
      <c r="BI586" s="218">
        <f>IF(N586="nulová",J586,0)</f>
        <v>0</v>
      </c>
      <c r="BJ586" s="19" t="s">
        <v>80</v>
      </c>
      <c r="BK586" s="218">
        <f>ROUND(I586*H586,2)</f>
        <v>0</v>
      </c>
      <c r="BL586" s="19" t="s">
        <v>227</v>
      </c>
      <c r="BM586" s="217" t="s">
        <v>1317</v>
      </c>
    </row>
    <row r="587" spans="1:65" s="2" customFormat="1" ht="37.8" customHeight="1">
      <c r="A587" s="40"/>
      <c r="B587" s="41"/>
      <c r="C587" s="206" t="s">
        <v>1318</v>
      </c>
      <c r="D587" s="206" t="s">
        <v>150</v>
      </c>
      <c r="E587" s="207" t="s">
        <v>1319</v>
      </c>
      <c r="F587" s="208" t="s">
        <v>1320</v>
      </c>
      <c r="G587" s="209" t="s">
        <v>530</v>
      </c>
      <c r="H587" s="210">
        <v>1</v>
      </c>
      <c r="I587" s="211"/>
      <c r="J587" s="212">
        <f>ROUND(I587*H587,2)</f>
        <v>0</v>
      </c>
      <c r="K587" s="208" t="s">
        <v>154</v>
      </c>
      <c r="L587" s="46"/>
      <c r="M587" s="213" t="s">
        <v>19</v>
      </c>
      <c r="N587" s="214" t="s">
        <v>43</v>
      </c>
      <c r="O587" s="86"/>
      <c r="P587" s="215">
        <f>O587*H587</f>
        <v>0</v>
      </c>
      <c r="Q587" s="215">
        <v>0.01956</v>
      </c>
      <c r="R587" s="215">
        <f>Q587*H587</f>
        <v>0.01956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227</v>
      </c>
      <c r="AT587" s="217" t="s">
        <v>150</v>
      </c>
      <c r="AU587" s="217" t="s">
        <v>82</v>
      </c>
      <c r="AY587" s="19" t="s">
        <v>148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80</v>
      </c>
      <c r="BK587" s="218">
        <f>ROUND(I587*H587,2)</f>
        <v>0</v>
      </c>
      <c r="BL587" s="19" t="s">
        <v>227</v>
      </c>
      <c r="BM587" s="217" t="s">
        <v>1321</v>
      </c>
    </row>
    <row r="588" spans="1:65" s="2" customFormat="1" ht="49.05" customHeight="1">
      <c r="A588" s="40"/>
      <c r="B588" s="41"/>
      <c r="C588" s="206" t="s">
        <v>1322</v>
      </c>
      <c r="D588" s="206" t="s">
        <v>150</v>
      </c>
      <c r="E588" s="207" t="s">
        <v>1323</v>
      </c>
      <c r="F588" s="208" t="s">
        <v>1324</v>
      </c>
      <c r="G588" s="209" t="s">
        <v>530</v>
      </c>
      <c r="H588" s="210">
        <v>1</v>
      </c>
      <c r="I588" s="211"/>
      <c r="J588" s="212">
        <f>ROUND(I588*H588,2)</f>
        <v>0</v>
      </c>
      <c r="K588" s="208" t="s">
        <v>154</v>
      </c>
      <c r="L588" s="46"/>
      <c r="M588" s="213" t="s">
        <v>19</v>
      </c>
      <c r="N588" s="214" t="s">
        <v>43</v>
      </c>
      <c r="O588" s="86"/>
      <c r="P588" s="215">
        <f>O588*H588</f>
        <v>0</v>
      </c>
      <c r="Q588" s="215">
        <v>0.058</v>
      </c>
      <c r="R588" s="215">
        <f>Q588*H588</f>
        <v>0.058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227</v>
      </c>
      <c r="AT588" s="217" t="s">
        <v>150</v>
      </c>
      <c r="AU588" s="217" t="s">
        <v>82</v>
      </c>
      <c r="AY588" s="19" t="s">
        <v>148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80</v>
      </c>
      <c r="BK588" s="218">
        <f>ROUND(I588*H588,2)</f>
        <v>0</v>
      </c>
      <c r="BL588" s="19" t="s">
        <v>227</v>
      </c>
      <c r="BM588" s="217" t="s">
        <v>1325</v>
      </c>
    </row>
    <row r="589" spans="1:65" s="2" customFormat="1" ht="49.05" customHeight="1">
      <c r="A589" s="40"/>
      <c r="B589" s="41"/>
      <c r="C589" s="206" t="s">
        <v>1326</v>
      </c>
      <c r="D589" s="206" t="s">
        <v>150</v>
      </c>
      <c r="E589" s="207" t="s">
        <v>1327</v>
      </c>
      <c r="F589" s="208" t="s">
        <v>1328</v>
      </c>
      <c r="G589" s="209" t="s">
        <v>530</v>
      </c>
      <c r="H589" s="210">
        <v>3</v>
      </c>
      <c r="I589" s="211"/>
      <c r="J589" s="212">
        <f>ROUND(I589*H589,2)</f>
        <v>0</v>
      </c>
      <c r="K589" s="208" t="s">
        <v>154</v>
      </c>
      <c r="L589" s="46"/>
      <c r="M589" s="213" t="s">
        <v>19</v>
      </c>
      <c r="N589" s="214" t="s">
        <v>43</v>
      </c>
      <c r="O589" s="86"/>
      <c r="P589" s="215">
        <f>O589*H589</f>
        <v>0</v>
      </c>
      <c r="Q589" s="215">
        <v>0.0622</v>
      </c>
      <c r="R589" s="215">
        <f>Q589*H589</f>
        <v>0.1866</v>
      </c>
      <c r="S589" s="215">
        <v>0</v>
      </c>
      <c r="T589" s="216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17" t="s">
        <v>227</v>
      </c>
      <c r="AT589" s="217" t="s">
        <v>150</v>
      </c>
      <c r="AU589" s="217" t="s">
        <v>82</v>
      </c>
      <c r="AY589" s="19" t="s">
        <v>148</v>
      </c>
      <c r="BE589" s="218">
        <f>IF(N589="základní",J589,0)</f>
        <v>0</v>
      </c>
      <c r="BF589" s="218">
        <f>IF(N589="snížená",J589,0)</f>
        <v>0</v>
      </c>
      <c r="BG589" s="218">
        <f>IF(N589="zákl. přenesená",J589,0)</f>
        <v>0</v>
      </c>
      <c r="BH589" s="218">
        <f>IF(N589="sníž. přenesená",J589,0)</f>
        <v>0</v>
      </c>
      <c r="BI589" s="218">
        <f>IF(N589="nulová",J589,0)</f>
        <v>0</v>
      </c>
      <c r="BJ589" s="19" t="s">
        <v>80</v>
      </c>
      <c r="BK589" s="218">
        <f>ROUND(I589*H589,2)</f>
        <v>0</v>
      </c>
      <c r="BL589" s="19" t="s">
        <v>227</v>
      </c>
      <c r="BM589" s="217" t="s">
        <v>1329</v>
      </c>
    </row>
    <row r="590" spans="1:65" s="2" customFormat="1" ht="49.05" customHeight="1">
      <c r="A590" s="40"/>
      <c r="B590" s="41"/>
      <c r="C590" s="206" t="s">
        <v>1330</v>
      </c>
      <c r="D590" s="206" t="s">
        <v>150</v>
      </c>
      <c r="E590" s="207" t="s">
        <v>1331</v>
      </c>
      <c r="F590" s="208" t="s">
        <v>1332</v>
      </c>
      <c r="G590" s="209" t="s">
        <v>530</v>
      </c>
      <c r="H590" s="210">
        <v>3</v>
      </c>
      <c r="I590" s="211"/>
      <c r="J590" s="212">
        <f>ROUND(I590*H590,2)</f>
        <v>0</v>
      </c>
      <c r="K590" s="208" t="s">
        <v>154</v>
      </c>
      <c r="L590" s="46"/>
      <c r="M590" s="213" t="s">
        <v>19</v>
      </c>
      <c r="N590" s="214" t="s">
        <v>43</v>
      </c>
      <c r="O590" s="86"/>
      <c r="P590" s="215">
        <f>O590*H590</f>
        <v>0</v>
      </c>
      <c r="Q590" s="215">
        <v>0.08032</v>
      </c>
      <c r="R590" s="215">
        <f>Q590*H590</f>
        <v>0.24096</v>
      </c>
      <c r="S590" s="215">
        <v>0</v>
      </c>
      <c r="T590" s="216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17" t="s">
        <v>227</v>
      </c>
      <c r="AT590" s="217" t="s">
        <v>150</v>
      </c>
      <c r="AU590" s="217" t="s">
        <v>82</v>
      </c>
      <c r="AY590" s="19" t="s">
        <v>148</v>
      </c>
      <c r="BE590" s="218">
        <f>IF(N590="základní",J590,0)</f>
        <v>0</v>
      </c>
      <c r="BF590" s="218">
        <f>IF(N590="snížená",J590,0)</f>
        <v>0</v>
      </c>
      <c r="BG590" s="218">
        <f>IF(N590="zákl. přenesená",J590,0)</f>
        <v>0</v>
      </c>
      <c r="BH590" s="218">
        <f>IF(N590="sníž. přenesená",J590,0)</f>
        <v>0</v>
      </c>
      <c r="BI590" s="218">
        <f>IF(N590="nulová",J590,0)</f>
        <v>0</v>
      </c>
      <c r="BJ590" s="19" t="s">
        <v>80</v>
      </c>
      <c r="BK590" s="218">
        <f>ROUND(I590*H590,2)</f>
        <v>0</v>
      </c>
      <c r="BL590" s="19" t="s">
        <v>227</v>
      </c>
      <c r="BM590" s="217" t="s">
        <v>1333</v>
      </c>
    </row>
    <row r="591" spans="1:65" s="2" customFormat="1" ht="49.05" customHeight="1">
      <c r="A591" s="40"/>
      <c r="B591" s="41"/>
      <c r="C591" s="206" t="s">
        <v>1334</v>
      </c>
      <c r="D591" s="206" t="s">
        <v>150</v>
      </c>
      <c r="E591" s="207" t="s">
        <v>1335</v>
      </c>
      <c r="F591" s="208" t="s">
        <v>1336</v>
      </c>
      <c r="G591" s="209" t="s">
        <v>530</v>
      </c>
      <c r="H591" s="210">
        <v>6</v>
      </c>
      <c r="I591" s="211"/>
      <c r="J591" s="212">
        <f>ROUND(I591*H591,2)</f>
        <v>0</v>
      </c>
      <c r="K591" s="208" t="s">
        <v>154</v>
      </c>
      <c r="L591" s="46"/>
      <c r="M591" s="213" t="s">
        <v>19</v>
      </c>
      <c r="N591" s="214" t="s">
        <v>43</v>
      </c>
      <c r="O591" s="86"/>
      <c r="P591" s="215">
        <f>O591*H591</f>
        <v>0</v>
      </c>
      <c r="Q591" s="215">
        <v>0.09148</v>
      </c>
      <c r="R591" s="215">
        <f>Q591*H591</f>
        <v>0.54888</v>
      </c>
      <c r="S591" s="215">
        <v>0</v>
      </c>
      <c r="T591" s="216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17" t="s">
        <v>227</v>
      </c>
      <c r="AT591" s="217" t="s">
        <v>150</v>
      </c>
      <c r="AU591" s="217" t="s">
        <v>82</v>
      </c>
      <c r="AY591" s="19" t="s">
        <v>148</v>
      </c>
      <c r="BE591" s="218">
        <f>IF(N591="základní",J591,0)</f>
        <v>0</v>
      </c>
      <c r="BF591" s="218">
        <f>IF(N591="snížená",J591,0)</f>
        <v>0</v>
      </c>
      <c r="BG591" s="218">
        <f>IF(N591="zákl. přenesená",J591,0)</f>
        <v>0</v>
      </c>
      <c r="BH591" s="218">
        <f>IF(N591="sníž. přenesená",J591,0)</f>
        <v>0</v>
      </c>
      <c r="BI591" s="218">
        <f>IF(N591="nulová",J591,0)</f>
        <v>0</v>
      </c>
      <c r="BJ591" s="19" t="s">
        <v>80</v>
      </c>
      <c r="BK591" s="218">
        <f>ROUND(I591*H591,2)</f>
        <v>0</v>
      </c>
      <c r="BL591" s="19" t="s">
        <v>227</v>
      </c>
      <c r="BM591" s="217" t="s">
        <v>1337</v>
      </c>
    </row>
    <row r="592" spans="1:65" s="2" customFormat="1" ht="37.8" customHeight="1">
      <c r="A592" s="40"/>
      <c r="B592" s="41"/>
      <c r="C592" s="206" t="s">
        <v>1338</v>
      </c>
      <c r="D592" s="206" t="s">
        <v>150</v>
      </c>
      <c r="E592" s="207" t="s">
        <v>1339</v>
      </c>
      <c r="F592" s="208" t="s">
        <v>1340</v>
      </c>
      <c r="G592" s="209" t="s">
        <v>530</v>
      </c>
      <c r="H592" s="210">
        <v>4</v>
      </c>
      <c r="I592" s="211"/>
      <c r="J592" s="212">
        <f>ROUND(I592*H592,2)</f>
        <v>0</v>
      </c>
      <c r="K592" s="208" t="s">
        <v>19</v>
      </c>
      <c r="L592" s="46"/>
      <c r="M592" s="213" t="s">
        <v>19</v>
      </c>
      <c r="N592" s="214" t="s">
        <v>43</v>
      </c>
      <c r="O592" s="86"/>
      <c r="P592" s="215">
        <f>O592*H592</f>
        <v>0</v>
      </c>
      <c r="Q592" s="215">
        <v>0.03692</v>
      </c>
      <c r="R592" s="215">
        <f>Q592*H592</f>
        <v>0.14768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227</v>
      </c>
      <c r="AT592" s="217" t="s">
        <v>150</v>
      </c>
      <c r="AU592" s="217" t="s">
        <v>82</v>
      </c>
      <c r="AY592" s="19" t="s">
        <v>148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80</v>
      </c>
      <c r="BK592" s="218">
        <f>ROUND(I592*H592,2)</f>
        <v>0</v>
      </c>
      <c r="BL592" s="19" t="s">
        <v>227</v>
      </c>
      <c r="BM592" s="217" t="s">
        <v>1341</v>
      </c>
    </row>
    <row r="593" spans="1:65" s="2" customFormat="1" ht="37.8" customHeight="1">
      <c r="A593" s="40"/>
      <c r="B593" s="41"/>
      <c r="C593" s="206" t="s">
        <v>1342</v>
      </c>
      <c r="D593" s="206" t="s">
        <v>150</v>
      </c>
      <c r="E593" s="207" t="s">
        <v>1343</v>
      </c>
      <c r="F593" s="208" t="s">
        <v>1344</v>
      </c>
      <c r="G593" s="209" t="s">
        <v>530</v>
      </c>
      <c r="H593" s="210">
        <v>1</v>
      </c>
      <c r="I593" s="211"/>
      <c r="J593" s="212">
        <f>ROUND(I593*H593,2)</f>
        <v>0</v>
      </c>
      <c r="K593" s="208" t="s">
        <v>19</v>
      </c>
      <c r="L593" s="46"/>
      <c r="M593" s="213" t="s">
        <v>19</v>
      </c>
      <c r="N593" s="214" t="s">
        <v>43</v>
      </c>
      <c r="O593" s="86"/>
      <c r="P593" s="215">
        <f>O593*H593</f>
        <v>0</v>
      </c>
      <c r="Q593" s="215">
        <v>0.027</v>
      </c>
      <c r="R593" s="215">
        <f>Q593*H593</f>
        <v>0.027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227</v>
      </c>
      <c r="AT593" s="217" t="s">
        <v>150</v>
      </c>
      <c r="AU593" s="217" t="s">
        <v>82</v>
      </c>
      <c r="AY593" s="19" t="s">
        <v>148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80</v>
      </c>
      <c r="BK593" s="218">
        <f>ROUND(I593*H593,2)</f>
        <v>0</v>
      </c>
      <c r="BL593" s="19" t="s">
        <v>227</v>
      </c>
      <c r="BM593" s="217" t="s">
        <v>1345</v>
      </c>
    </row>
    <row r="594" spans="1:65" s="2" customFormat="1" ht="14.4" customHeight="1">
      <c r="A594" s="40"/>
      <c r="B594" s="41"/>
      <c r="C594" s="206" t="s">
        <v>1346</v>
      </c>
      <c r="D594" s="206" t="s">
        <v>150</v>
      </c>
      <c r="E594" s="207" t="s">
        <v>1347</v>
      </c>
      <c r="F594" s="208" t="s">
        <v>1348</v>
      </c>
      <c r="G594" s="209" t="s">
        <v>530</v>
      </c>
      <c r="H594" s="210">
        <v>19</v>
      </c>
      <c r="I594" s="211"/>
      <c r="J594" s="212">
        <f>ROUND(I594*H594,2)</f>
        <v>0</v>
      </c>
      <c r="K594" s="208" t="s">
        <v>154</v>
      </c>
      <c r="L594" s="46"/>
      <c r="M594" s="213" t="s">
        <v>19</v>
      </c>
      <c r="N594" s="214" t="s">
        <v>43</v>
      </c>
      <c r="O594" s="86"/>
      <c r="P594" s="215">
        <f>O594*H594</f>
        <v>0</v>
      </c>
      <c r="Q594" s="215">
        <v>0</v>
      </c>
      <c r="R594" s="215">
        <f>Q594*H594</f>
        <v>0</v>
      </c>
      <c r="S594" s="215">
        <v>0</v>
      </c>
      <c r="T594" s="216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17" t="s">
        <v>227</v>
      </c>
      <c r="AT594" s="217" t="s">
        <v>150</v>
      </c>
      <c r="AU594" s="217" t="s">
        <v>82</v>
      </c>
      <c r="AY594" s="19" t="s">
        <v>148</v>
      </c>
      <c r="BE594" s="218">
        <f>IF(N594="základní",J594,0)</f>
        <v>0</v>
      </c>
      <c r="BF594" s="218">
        <f>IF(N594="snížená",J594,0)</f>
        <v>0</v>
      </c>
      <c r="BG594" s="218">
        <f>IF(N594="zákl. přenesená",J594,0)</f>
        <v>0</v>
      </c>
      <c r="BH594" s="218">
        <f>IF(N594="sníž. přenesená",J594,0)</f>
        <v>0</v>
      </c>
      <c r="BI594" s="218">
        <f>IF(N594="nulová",J594,0)</f>
        <v>0</v>
      </c>
      <c r="BJ594" s="19" t="s">
        <v>80</v>
      </c>
      <c r="BK594" s="218">
        <f>ROUND(I594*H594,2)</f>
        <v>0</v>
      </c>
      <c r="BL594" s="19" t="s">
        <v>227</v>
      </c>
      <c r="BM594" s="217" t="s">
        <v>1349</v>
      </c>
    </row>
    <row r="595" spans="1:65" s="2" customFormat="1" ht="37.8" customHeight="1">
      <c r="A595" s="40"/>
      <c r="B595" s="41"/>
      <c r="C595" s="206" t="s">
        <v>1350</v>
      </c>
      <c r="D595" s="206" t="s">
        <v>150</v>
      </c>
      <c r="E595" s="207" t="s">
        <v>1351</v>
      </c>
      <c r="F595" s="208" t="s">
        <v>1352</v>
      </c>
      <c r="G595" s="209" t="s">
        <v>153</v>
      </c>
      <c r="H595" s="210">
        <v>20.84</v>
      </c>
      <c r="I595" s="211"/>
      <c r="J595" s="212">
        <f>ROUND(I595*H595,2)</f>
        <v>0</v>
      </c>
      <c r="K595" s="208" t="s">
        <v>154</v>
      </c>
      <c r="L595" s="46"/>
      <c r="M595" s="213" t="s">
        <v>19</v>
      </c>
      <c r="N595" s="214" t="s">
        <v>43</v>
      </c>
      <c r="O595" s="86"/>
      <c r="P595" s="215">
        <f>O595*H595</f>
        <v>0</v>
      </c>
      <c r="Q595" s="215">
        <v>0</v>
      </c>
      <c r="R595" s="215">
        <f>Q595*H595</f>
        <v>0</v>
      </c>
      <c r="S595" s="215">
        <v>0</v>
      </c>
      <c r="T595" s="21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7" t="s">
        <v>227</v>
      </c>
      <c r="AT595" s="217" t="s">
        <v>150</v>
      </c>
      <c r="AU595" s="217" t="s">
        <v>82</v>
      </c>
      <c r="AY595" s="19" t="s">
        <v>148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9" t="s">
        <v>80</v>
      </c>
      <c r="BK595" s="218">
        <f>ROUND(I595*H595,2)</f>
        <v>0</v>
      </c>
      <c r="BL595" s="19" t="s">
        <v>227</v>
      </c>
      <c r="BM595" s="217" t="s">
        <v>1353</v>
      </c>
    </row>
    <row r="596" spans="1:51" s="13" customFormat="1" ht="12">
      <c r="A596" s="13"/>
      <c r="B596" s="219"/>
      <c r="C596" s="220"/>
      <c r="D596" s="221" t="s">
        <v>157</v>
      </c>
      <c r="E596" s="222" t="s">
        <v>19</v>
      </c>
      <c r="F596" s="223" t="s">
        <v>1354</v>
      </c>
      <c r="G596" s="220"/>
      <c r="H596" s="224">
        <v>20.84</v>
      </c>
      <c r="I596" s="225"/>
      <c r="J596" s="220"/>
      <c r="K596" s="220"/>
      <c r="L596" s="226"/>
      <c r="M596" s="227"/>
      <c r="N596" s="228"/>
      <c r="O596" s="228"/>
      <c r="P596" s="228"/>
      <c r="Q596" s="228"/>
      <c r="R596" s="228"/>
      <c r="S596" s="228"/>
      <c r="T596" s="229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0" t="s">
        <v>157</v>
      </c>
      <c r="AU596" s="230" t="s">
        <v>82</v>
      </c>
      <c r="AV596" s="13" t="s">
        <v>82</v>
      </c>
      <c r="AW596" s="13" t="s">
        <v>33</v>
      </c>
      <c r="AX596" s="13" t="s">
        <v>80</v>
      </c>
      <c r="AY596" s="230" t="s">
        <v>148</v>
      </c>
    </row>
    <row r="597" spans="1:65" s="2" customFormat="1" ht="24.15" customHeight="1">
      <c r="A597" s="40"/>
      <c r="B597" s="41"/>
      <c r="C597" s="206" t="s">
        <v>1355</v>
      </c>
      <c r="D597" s="273" t="s">
        <v>150</v>
      </c>
      <c r="E597" s="207" t="s">
        <v>1356</v>
      </c>
      <c r="F597" s="208" t="s">
        <v>1357</v>
      </c>
      <c r="G597" s="209" t="s">
        <v>685</v>
      </c>
      <c r="H597" s="210">
        <v>1</v>
      </c>
      <c r="I597" s="211"/>
      <c r="J597" s="212">
        <f>ROUND(I597*H597,2)</f>
        <v>0</v>
      </c>
      <c r="K597" s="208" t="s">
        <v>19</v>
      </c>
      <c r="L597" s="46"/>
      <c r="M597" s="213" t="s">
        <v>19</v>
      </c>
      <c r="N597" s="214" t="s">
        <v>43</v>
      </c>
      <c r="O597" s="86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7" t="s">
        <v>227</v>
      </c>
      <c r="AT597" s="217" t="s">
        <v>150</v>
      </c>
      <c r="AU597" s="217" t="s">
        <v>82</v>
      </c>
      <c r="AY597" s="19" t="s">
        <v>148</v>
      </c>
      <c r="BE597" s="218">
        <f>IF(N597="základní",J597,0)</f>
        <v>0</v>
      </c>
      <c r="BF597" s="218">
        <f>IF(N597="snížená",J597,0)</f>
        <v>0</v>
      </c>
      <c r="BG597" s="218">
        <f>IF(N597="zákl. přenesená",J597,0)</f>
        <v>0</v>
      </c>
      <c r="BH597" s="218">
        <f>IF(N597="sníž. přenesená",J597,0)</f>
        <v>0</v>
      </c>
      <c r="BI597" s="218">
        <f>IF(N597="nulová",J597,0)</f>
        <v>0</v>
      </c>
      <c r="BJ597" s="19" t="s">
        <v>80</v>
      </c>
      <c r="BK597" s="218">
        <f>ROUND(I597*H597,2)</f>
        <v>0</v>
      </c>
      <c r="BL597" s="19" t="s">
        <v>227</v>
      </c>
      <c r="BM597" s="217" t="s">
        <v>1358</v>
      </c>
    </row>
    <row r="598" spans="1:65" s="2" customFormat="1" ht="62.7" customHeight="1">
      <c r="A598" s="40"/>
      <c r="B598" s="41"/>
      <c r="C598" s="206" t="s">
        <v>1359</v>
      </c>
      <c r="D598" s="206" t="s">
        <v>150</v>
      </c>
      <c r="E598" s="207" t="s">
        <v>1360</v>
      </c>
      <c r="F598" s="208" t="s">
        <v>1361</v>
      </c>
      <c r="G598" s="209" t="s">
        <v>1362</v>
      </c>
      <c r="H598" s="210">
        <v>1</v>
      </c>
      <c r="I598" s="211"/>
      <c r="J598" s="212">
        <f>ROUND(I598*H598,2)</f>
        <v>0</v>
      </c>
      <c r="K598" s="208" t="s">
        <v>19</v>
      </c>
      <c r="L598" s="46"/>
      <c r="M598" s="213" t="s">
        <v>19</v>
      </c>
      <c r="N598" s="214" t="s">
        <v>43</v>
      </c>
      <c r="O598" s="86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17" t="s">
        <v>227</v>
      </c>
      <c r="AT598" s="217" t="s">
        <v>150</v>
      </c>
      <c r="AU598" s="217" t="s">
        <v>82</v>
      </c>
      <c r="AY598" s="19" t="s">
        <v>148</v>
      </c>
      <c r="BE598" s="218">
        <f>IF(N598="základní",J598,0)</f>
        <v>0</v>
      </c>
      <c r="BF598" s="218">
        <f>IF(N598="snížená",J598,0)</f>
        <v>0</v>
      </c>
      <c r="BG598" s="218">
        <f>IF(N598="zákl. přenesená",J598,0)</f>
        <v>0</v>
      </c>
      <c r="BH598" s="218">
        <f>IF(N598="sníž. přenesená",J598,0)</f>
        <v>0</v>
      </c>
      <c r="BI598" s="218">
        <f>IF(N598="nulová",J598,0)</f>
        <v>0</v>
      </c>
      <c r="BJ598" s="19" t="s">
        <v>80</v>
      </c>
      <c r="BK598" s="218">
        <f>ROUND(I598*H598,2)</f>
        <v>0</v>
      </c>
      <c r="BL598" s="19" t="s">
        <v>227</v>
      </c>
      <c r="BM598" s="217" t="s">
        <v>1363</v>
      </c>
    </row>
    <row r="599" spans="1:51" s="13" customFormat="1" ht="12">
      <c r="A599" s="13"/>
      <c r="B599" s="219"/>
      <c r="C599" s="220"/>
      <c r="D599" s="221" t="s">
        <v>157</v>
      </c>
      <c r="E599" s="222" t="s">
        <v>19</v>
      </c>
      <c r="F599" s="223" t="s">
        <v>1364</v>
      </c>
      <c r="G599" s="220"/>
      <c r="H599" s="224">
        <v>1</v>
      </c>
      <c r="I599" s="225"/>
      <c r="J599" s="220"/>
      <c r="K599" s="220"/>
      <c r="L599" s="226"/>
      <c r="M599" s="227"/>
      <c r="N599" s="228"/>
      <c r="O599" s="228"/>
      <c r="P599" s="228"/>
      <c r="Q599" s="228"/>
      <c r="R599" s="228"/>
      <c r="S599" s="228"/>
      <c r="T599" s="22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0" t="s">
        <v>157</v>
      </c>
      <c r="AU599" s="230" t="s">
        <v>82</v>
      </c>
      <c r="AV599" s="13" t="s">
        <v>82</v>
      </c>
      <c r="AW599" s="13" t="s">
        <v>33</v>
      </c>
      <c r="AX599" s="13" t="s">
        <v>72</v>
      </c>
      <c r="AY599" s="230" t="s">
        <v>148</v>
      </c>
    </row>
    <row r="600" spans="1:51" s="13" customFormat="1" ht="12">
      <c r="A600" s="13"/>
      <c r="B600" s="219"/>
      <c r="C600" s="220"/>
      <c r="D600" s="221" t="s">
        <v>157</v>
      </c>
      <c r="E600" s="222" t="s">
        <v>19</v>
      </c>
      <c r="F600" s="223" t="s">
        <v>1365</v>
      </c>
      <c r="G600" s="220"/>
      <c r="H600" s="224">
        <v>1</v>
      </c>
      <c r="I600" s="225"/>
      <c r="J600" s="220"/>
      <c r="K600" s="220"/>
      <c r="L600" s="226"/>
      <c r="M600" s="227"/>
      <c r="N600" s="228"/>
      <c r="O600" s="228"/>
      <c r="P600" s="228"/>
      <c r="Q600" s="228"/>
      <c r="R600" s="228"/>
      <c r="S600" s="228"/>
      <c r="T600" s="229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0" t="s">
        <v>157</v>
      </c>
      <c r="AU600" s="230" t="s">
        <v>82</v>
      </c>
      <c r="AV600" s="13" t="s">
        <v>82</v>
      </c>
      <c r="AW600" s="13" t="s">
        <v>33</v>
      </c>
      <c r="AX600" s="13" t="s">
        <v>72</v>
      </c>
      <c r="AY600" s="230" t="s">
        <v>148</v>
      </c>
    </row>
    <row r="601" spans="1:51" s="13" customFormat="1" ht="12">
      <c r="A601" s="13"/>
      <c r="B601" s="219"/>
      <c r="C601" s="220"/>
      <c r="D601" s="221" t="s">
        <v>157</v>
      </c>
      <c r="E601" s="222" t="s">
        <v>19</v>
      </c>
      <c r="F601" s="223" t="s">
        <v>1366</v>
      </c>
      <c r="G601" s="220"/>
      <c r="H601" s="224">
        <v>1</v>
      </c>
      <c r="I601" s="225"/>
      <c r="J601" s="220"/>
      <c r="K601" s="220"/>
      <c r="L601" s="226"/>
      <c r="M601" s="227"/>
      <c r="N601" s="228"/>
      <c r="O601" s="228"/>
      <c r="P601" s="228"/>
      <c r="Q601" s="228"/>
      <c r="R601" s="228"/>
      <c r="S601" s="228"/>
      <c r="T601" s="22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0" t="s">
        <v>157</v>
      </c>
      <c r="AU601" s="230" t="s">
        <v>82</v>
      </c>
      <c r="AV601" s="13" t="s">
        <v>82</v>
      </c>
      <c r="AW601" s="13" t="s">
        <v>33</v>
      </c>
      <c r="AX601" s="13" t="s">
        <v>72</v>
      </c>
      <c r="AY601" s="230" t="s">
        <v>148</v>
      </c>
    </row>
    <row r="602" spans="1:51" s="13" customFormat="1" ht="12">
      <c r="A602" s="13"/>
      <c r="B602" s="219"/>
      <c r="C602" s="220"/>
      <c r="D602" s="221" t="s">
        <v>157</v>
      </c>
      <c r="E602" s="222" t="s">
        <v>19</v>
      </c>
      <c r="F602" s="223" t="s">
        <v>1367</v>
      </c>
      <c r="G602" s="220"/>
      <c r="H602" s="224">
        <v>1</v>
      </c>
      <c r="I602" s="225"/>
      <c r="J602" s="220"/>
      <c r="K602" s="220"/>
      <c r="L602" s="226"/>
      <c r="M602" s="227"/>
      <c r="N602" s="228"/>
      <c r="O602" s="228"/>
      <c r="P602" s="228"/>
      <c r="Q602" s="228"/>
      <c r="R602" s="228"/>
      <c r="S602" s="228"/>
      <c r="T602" s="22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0" t="s">
        <v>157</v>
      </c>
      <c r="AU602" s="230" t="s">
        <v>82</v>
      </c>
      <c r="AV602" s="13" t="s">
        <v>82</v>
      </c>
      <c r="AW602" s="13" t="s">
        <v>33</v>
      </c>
      <c r="AX602" s="13" t="s">
        <v>80</v>
      </c>
      <c r="AY602" s="230" t="s">
        <v>148</v>
      </c>
    </row>
    <row r="603" spans="1:65" s="2" customFormat="1" ht="37.8" customHeight="1">
      <c r="A603" s="40"/>
      <c r="B603" s="41"/>
      <c r="C603" s="206" t="s">
        <v>1368</v>
      </c>
      <c r="D603" s="206" t="s">
        <v>150</v>
      </c>
      <c r="E603" s="207" t="s">
        <v>1369</v>
      </c>
      <c r="F603" s="208" t="s">
        <v>1370</v>
      </c>
      <c r="G603" s="209" t="s">
        <v>198</v>
      </c>
      <c r="H603" s="210">
        <v>1.229</v>
      </c>
      <c r="I603" s="211"/>
      <c r="J603" s="212">
        <f>ROUND(I603*H603,2)</f>
        <v>0</v>
      </c>
      <c r="K603" s="208" t="s">
        <v>154</v>
      </c>
      <c r="L603" s="46"/>
      <c r="M603" s="213" t="s">
        <v>19</v>
      </c>
      <c r="N603" s="214" t="s">
        <v>43</v>
      </c>
      <c r="O603" s="86"/>
      <c r="P603" s="215">
        <f>O603*H603</f>
        <v>0</v>
      </c>
      <c r="Q603" s="215">
        <v>0</v>
      </c>
      <c r="R603" s="215">
        <f>Q603*H603</f>
        <v>0</v>
      </c>
      <c r="S603" s="215">
        <v>0</v>
      </c>
      <c r="T603" s="216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7" t="s">
        <v>227</v>
      </c>
      <c r="AT603" s="217" t="s">
        <v>150</v>
      </c>
      <c r="AU603" s="217" t="s">
        <v>82</v>
      </c>
      <c r="AY603" s="19" t="s">
        <v>148</v>
      </c>
      <c r="BE603" s="218">
        <f>IF(N603="základní",J603,0)</f>
        <v>0</v>
      </c>
      <c r="BF603" s="218">
        <f>IF(N603="snížená",J603,0)</f>
        <v>0</v>
      </c>
      <c r="BG603" s="218">
        <f>IF(N603="zákl. přenesená",J603,0)</f>
        <v>0</v>
      </c>
      <c r="BH603" s="218">
        <f>IF(N603="sníž. přenesená",J603,0)</f>
        <v>0</v>
      </c>
      <c r="BI603" s="218">
        <f>IF(N603="nulová",J603,0)</f>
        <v>0</v>
      </c>
      <c r="BJ603" s="19" t="s">
        <v>80</v>
      </c>
      <c r="BK603" s="218">
        <f>ROUND(I603*H603,2)</f>
        <v>0</v>
      </c>
      <c r="BL603" s="19" t="s">
        <v>227</v>
      </c>
      <c r="BM603" s="217" t="s">
        <v>1371</v>
      </c>
    </row>
    <row r="604" spans="1:63" s="12" customFormat="1" ht="22.8" customHeight="1">
      <c r="A604" s="12"/>
      <c r="B604" s="190"/>
      <c r="C604" s="191"/>
      <c r="D604" s="192" t="s">
        <v>71</v>
      </c>
      <c r="E604" s="204" t="s">
        <v>1372</v>
      </c>
      <c r="F604" s="204" t="s">
        <v>1373</v>
      </c>
      <c r="G604" s="191"/>
      <c r="H604" s="191"/>
      <c r="I604" s="194"/>
      <c r="J604" s="205">
        <f>BK604</f>
        <v>0</v>
      </c>
      <c r="K604" s="191"/>
      <c r="L604" s="196"/>
      <c r="M604" s="197"/>
      <c r="N604" s="198"/>
      <c r="O604" s="198"/>
      <c r="P604" s="199">
        <f>SUM(P605:P621)</f>
        <v>0</v>
      </c>
      <c r="Q604" s="198"/>
      <c r="R604" s="199">
        <f>SUM(R605:R621)</f>
        <v>0.02706</v>
      </c>
      <c r="S604" s="198"/>
      <c r="T604" s="200">
        <f>SUM(T605:T621)</f>
        <v>0.724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01" t="s">
        <v>82</v>
      </c>
      <c r="AT604" s="202" t="s">
        <v>71</v>
      </c>
      <c r="AU604" s="202" t="s">
        <v>80</v>
      </c>
      <c r="AY604" s="201" t="s">
        <v>148</v>
      </c>
      <c r="BK604" s="203">
        <f>SUM(BK605:BK621)</f>
        <v>0</v>
      </c>
    </row>
    <row r="605" spans="1:65" s="2" customFormat="1" ht="37.8" customHeight="1">
      <c r="A605" s="40"/>
      <c r="B605" s="41"/>
      <c r="C605" s="206" t="s">
        <v>1374</v>
      </c>
      <c r="D605" s="206" t="s">
        <v>150</v>
      </c>
      <c r="E605" s="207" t="s">
        <v>1375</v>
      </c>
      <c r="F605" s="208" t="s">
        <v>1376</v>
      </c>
      <c r="G605" s="209" t="s">
        <v>530</v>
      </c>
      <c r="H605" s="210">
        <v>142</v>
      </c>
      <c r="I605" s="211"/>
      <c r="J605" s="212">
        <f>ROUND(I605*H605,2)</f>
        <v>0</v>
      </c>
      <c r="K605" s="208" t="s">
        <v>154</v>
      </c>
      <c r="L605" s="46"/>
      <c r="M605" s="213" t="s">
        <v>19</v>
      </c>
      <c r="N605" s="214" t="s">
        <v>43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0.002</v>
      </c>
      <c r="T605" s="216">
        <f>S605*H605</f>
        <v>0.28400000000000003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227</v>
      </c>
      <c r="AT605" s="217" t="s">
        <v>150</v>
      </c>
      <c r="AU605" s="217" t="s">
        <v>82</v>
      </c>
      <c r="AY605" s="19" t="s">
        <v>148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80</v>
      </c>
      <c r="BK605" s="218">
        <f>ROUND(I605*H605,2)</f>
        <v>0</v>
      </c>
      <c r="BL605" s="19" t="s">
        <v>227</v>
      </c>
      <c r="BM605" s="217" t="s">
        <v>1377</v>
      </c>
    </row>
    <row r="606" spans="1:65" s="2" customFormat="1" ht="37.8" customHeight="1">
      <c r="A606" s="40"/>
      <c r="B606" s="41"/>
      <c r="C606" s="206" t="s">
        <v>1378</v>
      </c>
      <c r="D606" s="206" t="s">
        <v>150</v>
      </c>
      <c r="E606" s="207" t="s">
        <v>1379</v>
      </c>
      <c r="F606" s="208" t="s">
        <v>1380</v>
      </c>
      <c r="G606" s="209" t="s">
        <v>288</v>
      </c>
      <c r="H606" s="210">
        <v>120</v>
      </c>
      <c r="I606" s="211"/>
      <c r="J606" s="212">
        <f>ROUND(I606*H606,2)</f>
        <v>0</v>
      </c>
      <c r="K606" s="208" t="s">
        <v>154</v>
      </c>
      <c r="L606" s="46"/>
      <c r="M606" s="213" t="s">
        <v>19</v>
      </c>
      <c r="N606" s="214" t="s">
        <v>43</v>
      </c>
      <c r="O606" s="86"/>
      <c r="P606" s="215">
        <f>O606*H606</f>
        <v>0</v>
      </c>
      <c r="Q606" s="215">
        <v>0</v>
      </c>
      <c r="R606" s="215">
        <f>Q606*H606</f>
        <v>0</v>
      </c>
      <c r="S606" s="215">
        <v>0</v>
      </c>
      <c r="T606" s="216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17" t="s">
        <v>227</v>
      </c>
      <c r="AT606" s="217" t="s">
        <v>150</v>
      </c>
      <c r="AU606" s="217" t="s">
        <v>82</v>
      </c>
      <c r="AY606" s="19" t="s">
        <v>148</v>
      </c>
      <c r="BE606" s="218">
        <f>IF(N606="základní",J606,0)</f>
        <v>0</v>
      </c>
      <c r="BF606" s="218">
        <f>IF(N606="snížená",J606,0)</f>
        <v>0</v>
      </c>
      <c r="BG606" s="218">
        <f>IF(N606="zákl. přenesená",J606,0)</f>
        <v>0</v>
      </c>
      <c r="BH606" s="218">
        <f>IF(N606="sníž. přenesená",J606,0)</f>
        <v>0</v>
      </c>
      <c r="BI606" s="218">
        <f>IF(N606="nulová",J606,0)</f>
        <v>0</v>
      </c>
      <c r="BJ606" s="19" t="s">
        <v>80</v>
      </c>
      <c r="BK606" s="218">
        <f>ROUND(I606*H606,2)</f>
        <v>0</v>
      </c>
      <c r="BL606" s="19" t="s">
        <v>227</v>
      </c>
      <c r="BM606" s="217" t="s">
        <v>1381</v>
      </c>
    </row>
    <row r="607" spans="1:65" s="2" customFormat="1" ht="14.4" customHeight="1">
      <c r="A607" s="40"/>
      <c r="B607" s="41"/>
      <c r="C607" s="231" t="s">
        <v>1382</v>
      </c>
      <c r="D607" s="231" t="s">
        <v>214</v>
      </c>
      <c r="E607" s="232" t="s">
        <v>1383</v>
      </c>
      <c r="F607" s="233" t="s">
        <v>1384</v>
      </c>
      <c r="G607" s="234" t="s">
        <v>288</v>
      </c>
      <c r="H607" s="235">
        <v>132</v>
      </c>
      <c r="I607" s="236"/>
      <c r="J607" s="237">
        <f>ROUND(I607*H607,2)</f>
        <v>0</v>
      </c>
      <c r="K607" s="233" t="s">
        <v>154</v>
      </c>
      <c r="L607" s="238"/>
      <c r="M607" s="239" t="s">
        <v>19</v>
      </c>
      <c r="N607" s="240" t="s">
        <v>43</v>
      </c>
      <c r="O607" s="86"/>
      <c r="P607" s="215">
        <f>O607*H607</f>
        <v>0</v>
      </c>
      <c r="Q607" s="215">
        <v>0.00012</v>
      </c>
      <c r="R607" s="215">
        <f>Q607*H607</f>
        <v>0.01584</v>
      </c>
      <c r="S607" s="215">
        <v>0</v>
      </c>
      <c r="T607" s="216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7" t="s">
        <v>311</v>
      </c>
      <c r="AT607" s="217" t="s">
        <v>214</v>
      </c>
      <c r="AU607" s="217" t="s">
        <v>82</v>
      </c>
      <c r="AY607" s="19" t="s">
        <v>148</v>
      </c>
      <c r="BE607" s="218">
        <f>IF(N607="základní",J607,0)</f>
        <v>0</v>
      </c>
      <c r="BF607" s="218">
        <f>IF(N607="snížená",J607,0)</f>
        <v>0</v>
      </c>
      <c r="BG607" s="218">
        <f>IF(N607="zákl. přenesená",J607,0)</f>
        <v>0</v>
      </c>
      <c r="BH607" s="218">
        <f>IF(N607="sníž. přenesená",J607,0)</f>
        <v>0</v>
      </c>
      <c r="BI607" s="218">
        <f>IF(N607="nulová",J607,0)</f>
        <v>0</v>
      </c>
      <c r="BJ607" s="19" t="s">
        <v>80</v>
      </c>
      <c r="BK607" s="218">
        <f>ROUND(I607*H607,2)</f>
        <v>0</v>
      </c>
      <c r="BL607" s="19" t="s">
        <v>227</v>
      </c>
      <c r="BM607" s="217" t="s">
        <v>1385</v>
      </c>
    </row>
    <row r="608" spans="1:51" s="13" customFormat="1" ht="12">
      <c r="A608" s="13"/>
      <c r="B608" s="219"/>
      <c r="C608" s="220"/>
      <c r="D608" s="221" t="s">
        <v>157</v>
      </c>
      <c r="E608" s="220"/>
      <c r="F608" s="223" t="s">
        <v>1386</v>
      </c>
      <c r="G608" s="220"/>
      <c r="H608" s="224">
        <v>132</v>
      </c>
      <c r="I608" s="225"/>
      <c r="J608" s="220"/>
      <c r="K608" s="220"/>
      <c r="L608" s="226"/>
      <c r="M608" s="227"/>
      <c r="N608" s="228"/>
      <c r="O608" s="228"/>
      <c r="P608" s="228"/>
      <c r="Q608" s="228"/>
      <c r="R608" s="228"/>
      <c r="S608" s="228"/>
      <c r="T608" s="22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0" t="s">
        <v>157</v>
      </c>
      <c r="AU608" s="230" t="s">
        <v>82</v>
      </c>
      <c r="AV608" s="13" t="s">
        <v>82</v>
      </c>
      <c r="AW608" s="13" t="s">
        <v>4</v>
      </c>
      <c r="AX608" s="13" t="s">
        <v>80</v>
      </c>
      <c r="AY608" s="230" t="s">
        <v>148</v>
      </c>
    </row>
    <row r="609" spans="1:65" s="2" customFormat="1" ht="37.8" customHeight="1">
      <c r="A609" s="40"/>
      <c r="B609" s="41"/>
      <c r="C609" s="206" t="s">
        <v>1387</v>
      </c>
      <c r="D609" s="206" t="s">
        <v>150</v>
      </c>
      <c r="E609" s="207" t="s">
        <v>1388</v>
      </c>
      <c r="F609" s="208" t="s">
        <v>1389</v>
      </c>
      <c r="G609" s="209" t="s">
        <v>288</v>
      </c>
      <c r="H609" s="210">
        <v>60</v>
      </c>
      <c r="I609" s="211"/>
      <c r="J609" s="212">
        <f>ROUND(I609*H609,2)</f>
        <v>0</v>
      </c>
      <c r="K609" s="208" t="s">
        <v>154</v>
      </c>
      <c r="L609" s="46"/>
      <c r="M609" s="213" t="s">
        <v>19</v>
      </c>
      <c r="N609" s="214" t="s">
        <v>43</v>
      </c>
      <c r="O609" s="86"/>
      <c r="P609" s="215">
        <f>O609*H609</f>
        <v>0</v>
      </c>
      <c r="Q609" s="215">
        <v>0</v>
      </c>
      <c r="R609" s="215">
        <f>Q609*H609</f>
        <v>0</v>
      </c>
      <c r="S609" s="215">
        <v>0</v>
      </c>
      <c r="T609" s="216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7" t="s">
        <v>227</v>
      </c>
      <c r="AT609" s="217" t="s">
        <v>150</v>
      </c>
      <c r="AU609" s="217" t="s">
        <v>82</v>
      </c>
      <c r="AY609" s="19" t="s">
        <v>148</v>
      </c>
      <c r="BE609" s="218">
        <f>IF(N609="základní",J609,0)</f>
        <v>0</v>
      </c>
      <c r="BF609" s="218">
        <f>IF(N609="snížená",J609,0)</f>
        <v>0</v>
      </c>
      <c r="BG609" s="218">
        <f>IF(N609="zákl. přenesená",J609,0)</f>
        <v>0</v>
      </c>
      <c r="BH609" s="218">
        <f>IF(N609="sníž. přenesená",J609,0)</f>
        <v>0</v>
      </c>
      <c r="BI609" s="218">
        <f>IF(N609="nulová",J609,0)</f>
        <v>0</v>
      </c>
      <c r="BJ609" s="19" t="s">
        <v>80</v>
      </c>
      <c r="BK609" s="218">
        <f>ROUND(I609*H609,2)</f>
        <v>0</v>
      </c>
      <c r="BL609" s="19" t="s">
        <v>227</v>
      </c>
      <c r="BM609" s="217" t="s">
        <v>1390</v>
      </c>
    </row>
    <row r="610" spans="1:65" s="2" customFormat="1" ht="14.4" customHeight="1">
      <c r="A610" s="40"/>
      <c r="B610" s="41"/>
      <c r="C610" s="231" t="s">
        <v>1391</v>
      </c>
      <c r="D610" s="231" t="s">
        <v>214</v>
      </c>
      <c r="E610" s="232" t="s">
        <v>1392</v>
      </c>
      <c r="F610" s="233" t="s">
        <v>1393</v>
      </c>
      <c r="G610" s="234" t="s">
        <v>288</v>
      </c>
      <c r="H610" s="235">
        <v>66</v>
      </c>
      <c r="I610" s="236"/>
      <c r="J610" s="237">
        <f>ROUND(I610*H610,2)</f>
        <v>0</v>
      </c>
      <c r="K610" s="233" t="s">
        <v>154</v>
      </c>
      <c r="L610" s="238"/>
      <c r="M610" s="239" t="s">
        <v>19</v>
      </c>
      <c r="N610" s="240" t="s">
        <v>43</v>
      </c>
      <c r="O610" s="86"/>
      <c r="P610" s="215">
        <f>O610*H610</f>
        <v>0</v>
      </c>
      <c r="Q610" s="215">
        <v>0.00017</v>
      </c>
      <c r="R610" s="215">
        <f>Q610*H610</f>
        <v>0.01122</v>
      </c>
      <c r="S610" s="215">
        <v>0</v>
      </c>
      <c r="T610" s="216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311</v>
      </c>
      <c r="AT610" s="217" t="s">
        <v>214</v>
      </c>
      <c r="AU610" s="217" t="s">
        <v>82</v>
      </c>
      <c r="AY610" s="19" t="s">
        <v>148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80</v>
      </c>
      <c r="BK610" s="218">
        <f>ROUND(I610*H610,2)</f>
        <v>0</v>
      </c>
      <c r="BL610" s="19" t="s">
        <v>227</v>
      </c>
      <c r="BM610" s="217" t="s">
        <v>1394</v>
      </c>
    </row>
    <row r="611" spans="1:51" s="13" customFormat="1" ht="12">
      <c r="A611" s="13"/>
      <c r="B611" s="219"/>
      <c r="C611" s="220"/>
      <c r="D611" s="221" t="s">
        <v>157</v>
      </c>
      <c r="E611" s="220"/>
      <c r="F611" s="223" t="s">
        <v>1395</v>
      </c>
      <c r="G611" s="220"/>
      <c r="H611" s="224">
        <v>66</v>
      </c>
      <c r="I611" s="225"/>
      <c r="J611" s="220"/>
      <c r="K611" s="220"/>
      <c r="L611" s="226"/>
      <c r="M611" s="227"/>
      <c r="N611" s="228"/>
      <c r="O611" s="228"/>
      <c r="P611" s="228"/>
      <c r="Q611" s="228"/>
      <c r="R611" s="228"/>
      <c r="S611" s="228"/>
      <c r="T611" s="22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0" t="s">
        <v>157</v>
      </c>
      <c r="AU611" s="230" t="s">
        <v>82</v>
      </c>
      <c r="AV611" s="13" t="s">
        <v>82</v>
      </c>
      <c r="AW611" s="13" t="s">
        <v>4</v>
      </c>
      <c r="AX611" s="13" t="s">
        <v>80</v>
      </c>
      <c r="AY611" s="230" t="s">
        <v>148</v>
      </c>
    </row>
    <row r="612" spans="1:65" s="2" customFormat="1" ht="24.15" customHeight="1">
      <c r="A612" s="40"/>
      <c r="B612" s="41"/>
      <c r="C612" s="206" t="s">
        <v>1396</v>
      </c>
      <c r="D612" s="206" t="s">
        <v>150</v>
      </c>
      <c r="E612" s="207" t="s">
        <v>1397</v>
      </c>
      <c r="F612" s="208" t="s">
        <v>1398</v>
      </c>
      <c r="G612" s="209" t="s">
        <v>530</v>
      </c>
      <c r="H612" s="210">
        <v>49</v>
      </c>
      <c r="I612" s="211"/>
      <c r="J612" s="212">
        <f>ROUND(I612*H612,2)</f>
        <v>0</v>
      </c>
      <c r="K612" s="208" t="s">
        <v>19</v>
      </c>
      <c r="L612" s="46"/>
      <c r="M612" s="213" t="s">
        <v>19</v>
      </c>
      <c r="N612" s="214" t="s">
        <v>43</v>
      </c>
      <c r="O612" s="86"/>
      <c r="P612" s="215">
        <f>O612*H612</f>
        <v>0</v>
      </c>
      <c r="Q612" s="215">
        <v>0</v>
      </c>
      <c r="R612" s="215">
        <f>Q612*H612</f>
        <v>0</v>
      </c>
      <c r="S612" s="215">
        <v>0</v>
      </c>
      <c r="T612" s="216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17" t="s">
        <v>227</v>
      </c>
      <c r="AT612" s="217" t="s">
        <v>150</v>
      </c>
      <c r="AU612" s="217" t="s">
        <v>82</v>
      </c>
      <c r="AY612" s="19" t="s">
        <v>148</v>
      </c>
      <c r="BE612" s="218">
        <f>IF(N612="základní",J612,0)</f>
        <v>0</v>
      </c>
      <c r="BF612" s="218">
        <f>IF(N612="snížená",J612,0)</f>
        <v>0</v>
      </c>
      <c r="BG612" s="218">
        <f>IF(N612="zákl. přenesená",J612,0)</f>
        <v>0</v>
      </c>
      <c r="BH612" s="218">
        <f>IF(N612="sníž. přenesená",J612,0)</f>
        <v>0</v>
      </c>
      <c r="BI612" s="218">
        <f>IF(N612="nulová",J612,0)</f>
        <v>0</v>
      </c>
      <c r="BJ612" s="19" t="s">
        <v>80</v>
      </c>
      <c r="BK612" s="218">
        <f>ROUND(I612*H612,2)</f>
        <v>0</v>
      </c>
      <c r="BL612" s="19" t="s">
        <v>227</v>
      </c>
      <c r="BM612" s="217" t="s">
        <v>1399</v>
      </c>
    </row>
    <row r="613" spans="1:65" s="2" customFormat="1" ht="24.15" customHeight="1">
      <c r="A613" s="40"/>
      <c r="B613" s="41"/>
      <c r="C613" s="206" t="s">
        <v>1400</v>
      </c>
      <c r="D613" s="206" t="s">
        <v>150</v>
      </c>
      <c r="E613" s="207" t="s">
        <v>1401</v>
      </c>
      <c r="F613" s="208" t="s">
        <v>1402</v>
      </c>
      <c r="G613" s="209" t="s">
        <v>530</v>
      </c>
      <c r="H613" s="210">
        <v>58</v>
      </c>
      <c r="I613" s="211"/>
      <c r="J613" s="212">
        <f>ROUND(I613*H613,2)</f>
        <v>0</v>
      </c>
      <c r="K613" s="208" t="s">
        <v>19</v>
      </c>
      <c r="L613" s="46"/>
      <c r="M613" s="213" t="s">
        <v>19</v>
      </c>
      <c r="N613" s="214" t="s">
        <v>43</v>
      </c>
      <c r="O613" s="86"/>
      <c r="P613" s="215">
        <f>O613*H613</f>
        <v>0</v>
      </c>
      <c r="Q613" s="215">
        <v>0</v>
      </c>
      <c r="R613" s="215">
        <f>Q613*H613</f>
        <v>0</v>
      </c>
      <c r="S613" s="215">
        <v>0</v>
      </c>
      <c r="T613" s="216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7" t="s">
        <v>227</v>
      </c>
      <c r="AT613" s="217" t="s">
        <v>150</v>
      </c>
      <c r="AU613" s="217" t="s">
        <v>82</v>
      </c>
      <c r="AY613" s="19" t="s">
        <v>148</v>
      </c>
      <c r="BE613" s="218">
        <f>IF(N613="základní",J613,0)</f>
        <v>0</v>
      </c>
      <c r="BF613" s="218">
        <f>IF(N613="snížená",J613,0)</f>
        <v>0</v>
      </c>
      <c r="BG613" s="218">
        <f>IF(N613="zákl. přenesená",J613,0)</f>
        <v>0</v>
      </c>
      <c r="BH613" s="218">
        <f>IF(N613="sníž. přenesená",J613,0)</f>
        <v>0</v>
      </c>
      <c r="BI613" s="218">
        <f>IF(N613="nulová",J613,0)</f>
        <v>0</v>
      </c>
      <c r="BJ613" s="19" t="s">
        <v>80</v>
      </c>
      <c r="BK613" s="218">
        <f>ROUND(I613*H613,2)</f>
        <v>0</v>
      </c>
      <c r="BL613" s="19" t="s">
        <v>227</v>
      </c>
      <c r="BM613" s="217" t="s">
        <v>1403</v>
      </c>
    </row>
    <row r="614" spans="1:65" s="2" customFormat="1" ht="24.15" customHeight="1">
      <c r="A614" s="40"/>
      <c r="B614" s="41"/>
      <c r="C614" s="206" t="s">
        <v>1404</v>
      </c>
      <c r="D614" s="206" t="s">
        <v>150</v>
      </c>
      <c r="E614" s="207" t="s">
        <v>1405</v>
      </c>
      <c r="F614" s="208" t="s">
        <v>1406</v>
      </c>
      <c r="G614" s="209" t="s">
        <v>530</v>
      </c>
      <c r="H614" s="210">
        <v>27</v>
      </c>
      <c r="I614" s="211"/>
      <c r="J614" s="212">
        <f>ROUND(I614*H614,2)</f>
        <v>0</v>
      </c>
      <c r="K614" s="208" t="s">
        <v>19</v>
      </c>
      <c r="L614" s="46"/>
      <c r="M614" s="213" t="s">
        <v>19</v>
      </c>
      <c r="N614" s="214" t="s">
        <v>43</v>
      </c>
      <c r="O614" s="86"/>
      <c r="P614" s="215">
        <f>O614*H614</f>
        <v>0</v>
      </c>
      <c r="Q614" s="215">
        <v>0</v>
      </c>
      <c r="R614" s="215">
        <f>Q614*H614</f>
        <v>0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227</v>
      </c>
      <c r="AT614" s="217" t="s">
        <v>150</v>
      </c>
      <c r="AU614" s="217" t="s">
        <v>82</v>
      </c>
      <c r="AY614" s="19" t="s">
        <v>148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80</v>
      </c>
      <c r="BK614" s="218">
        <f>ROUND(I614*H614,2)</f>
        <v>0</v>
      </c>
      <c r="BL614" s="19" t="s">
        <v>227</v>
      </c>
      <c r="BM614" s="217" t="s">
        <v>1407</v>
      </c>
    </row>
    <row r="615" spans="1:65" s="2" customFormat="1" ht="24.15" customHeight="1">
      <c r="A615" s="40"/>
      <c r="B615" s="41"/>
      <c r="C615" s="206" t="s">
        <v>1408</v>
      </c>
      <c r="D615" s="206" t="s">
        <v>150</v>
      </c>
      <c r="E615" s="207" t="s">
        <v>1409</v>
      </c>
      <c r="F615" s="208" t="s">
        <v>1410</v>
      </c>
      <c r="G615" s="209" t="s">
        <v>530</v>
      </c>
      <c r="H615" s="210">
        <v>3</v>
      </c>
      <c r="I615" s="211"/>
      <c r="J615" s="212">
        <f>ROUND(I615*H615,2)</f>
        <v>0</v>
      </c>
      <c r="K615" s="208" t="s">
        <v>19</v>
      </c>
      <c r="L615" s="46"/>
      <c r="M615" s="213" t="s">
        <v>19</v>
      </c>
      <c r="N615" s="214" t="s">
        <v>43</v>
      </c>
      <c r="O615" s="86"/>
      <c r="P615" s="215">
        <f>O615*H615</f>
        <v>0</v>
      </c>
      <c r="Q615" s="215">
        <v>0</v>
      </c>
      <c r="R615" s="215">
        <f>Q615*H615</f>
        <v>0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227</v>
      </c>
      <c r="AT615" s="217" t="s">
        <v>150</v>
      </c>
      <c r="AU615" s="217" t="s">
        <v>82</v>
      </c>
      <c r="AY615" s="19" t="s">
        <v>148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80</v>
      </c>
      <c r="BK615" s="218">
        <f>ROUND(I615*H615,2)</f>
        <v>0</v>
      </c>
      <c r="BL615" s="19" t="s">
        <v>227</v>
      </c>
      <c r="BM615" s="217" t="s">
        <v>1411</v>
      </c>
    </row>
    <row r="616" spans="1:65" s="2" customFormat="1" ht="14.4" customHeight="1">
      <c r="A616" s="40"/>
      <c r="B616" s="41"/>
      <c r="C616" s="206" t="s">
        <v>1412</v>
      </c>
      <c r="D616" s="273" t="s">
        <v>150</v>
      </c>
      <c r="E616" s="207" t="s">
        <v>1413</v>
      </c>
      <c r="F616" s="208" t="s">
        <v>1414</v>
      </c>
      <c r="G616" s="209" t="s">
        <v>1007</v>
      </c>
      <c r="H616" s="210">
        <v>20</v>
      </c>
      <c r="I616" s="211"/>
      <c r="J616" s="212">
        <f>ROUND(I616*H616,2)</f>
        <v>0</v>
      </c>
      <c r="K616" s="208" t="s">
        <v>19</v>
      </c>
      <c r="L616" s="46"/>
      <c r="M616" s="213" t="s">
        <v>19</v>
      </c>
      <c r="N616" s="214" t="s">
        <v>43</v>
      </c>
      <c r="O616" s="86"/>
      <c r="P616" s="215">
        <f>O616*H616</f>
        <v>0</v>
      </c>
      <c r="Q616" s="215">
        <v>0</v>
      </c>
      <c r="R616" s="215">
        <f>Q616*H616</f>
        <v>0</v>
      </c>
      <c r="S616" s="215">
        <v>0.002</v>
      </c>
      <c r="T616" s="216">
        <f>S616*H616</f>
        <v>0.04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17" t="s">
        <v>227</v>
      </c>
      <c r="AT616" s="217" t="s">
        <v>150</v>
      </c>
      <c r="AU616" s="217" t="s">
        <v>82</v>
      </c>
      <c r="AY616" s="19" t="s">
        <v>148</v>
      </c>
      <c r="BE616" s="218">
        <f>IF(N616="základní",J616,0)</f>
        <v>0</v>
      </c>
      <c r="BF616" s="218">
        <f>IF(N616="snížená",J616,0)</f>
        <v>0</v>
      </c>
      <c r="BG616" s="218">
        <f>IF(N616="zákl. přenesená",J616,0)</f>
        <v>0</v>
      </c>
      <c r="BH616" s="218">
        <f>IF(N616="sníž. přenesená",J616,0)</f>
        <v>0</v>
      </c>
      <c r="BI616" s="218">
        <f>IF(N616="nulová",J616,0)</f>
        <v>0</v>
      </c>
      <c r="BJ616" s="19" t="s">
        <v>80</v>
      </c>
      <c r="BK616" s="218">
        <f>ROUND(I616*H616,2)</f>
        <v>0</v>
      </c>
      <c r="BL616" s="19" t="s">
        <v>227</v>
      </c>
      <c r="BM616" s="217" t="s">
        <v>1415</v>
      </c>
    </row>
    <row r="617" spans="1:65" s="2" customFormat="1" ht="37.8" customHeight="1">
      <c r="A617" s="40"/>
      <c r="B617" s="41"/>
      <c r="C617" s="206" t="s">
        <v>1416</v>
      </c>
      <c r="D617" s="273" t="s">
        <v>150</v>
      </c>
      <c r="E617" s="207" t="s">
        <v>1417</v>
      </c>
      <c r="F617" s="208" t="s">
        <v>1418</v>
      </c>
      <c r="G617" s="209" t="s">
        <v>288</v>
      </c>
      <c r="H617" s="210">
        <v>198</v>
      </c>
      <c r="I617" s="211"/>
      <c r="J617" s="212">
        <f>ROUND(I617*H617,2)</f>
        <v>0</v>
      </c>
      <c r="K617" s="208" t="s">
        <v>19</v>
      </c>
      <c r="L617" s="46"/>
      <c r="M617" s="213" t="s">
        <v>19</v>
      </c>
      <c r="N617" s="214" t="s">
        <v>43</v>
      </c>
      <c r="O617" s="86"/>
      <c r="P617" s="215">
        <f>O617*H617</f>
        <v>0</v>
      </c>
      <c r="Q617" s="215">
        <v>0</v>
      </c>
      <c r="R617" s="215">
        <f>Q617*H617</f>
        <v>0</v>
      </c>
      <c r="S617" s="215">
        <v>0.002</v>
      </c>
      <c r="T617" s="216">
        <f>S617*H617</f>
        <v>0.396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7" t="s">
        <v>227</v>
      </c>
      <c r="AT617" s="217" t="s">
        <v>150</v>
      </c>
      <c r="AU617" s="217" t="s">
        <v>82</v>
      </c>
      <c r="AY617" s="19" t="s">
        <v>148</v>
      </c>
      <c r="BE617" s="218">
        <f>IF(N617="základní",J617,0)</f>
        <v>0</v>
      </c>
      <c r="BF617" s="218">
        <f>IF(N617="snížená",J617,0)</f>
        <v>0</v>
      </c>
      <c r="BG617" s="218">
        <f>IF(N617="zákl. přenesená",J617,0)</f>
        <v>0</v>
      </c>
      <c r="BH617" s="218">
        <f>IF(N617="sníž. přenesená",J617,0)</f>
        <v>0</v>
      </c>
      <c r="BI617" s="218">
        <f>IF(N617="nulová",J617,0)</f>
        <v>0</v>
      </c>
      <c r="BJ617" s="19" t="s">
        <v>80</v>
      </c>
      <c r="BK617" s="218">
        <f>ROUND(I617*H617,2)</f>
        <v>0</v>
      </c>
      <c r="BL617" s="19" t="s">
        <v>227</v>
      </c>
      <c r="BM617" s="217" t="s">
        <v>1419</v>
      </c>
    </row>
    <row r="618" spans="1:65" s="2" customFormat="1" ht="14.4" customHeight="1">
      <c r="A618" s="40"/>
      <c r="B618" s="41"/>
      <c r="C618" s="206" t="s">
        <v>1420</v>
      </c>
      <c r="D618" s="273" t="s">
        <v>150</v>
      </c>
      <c r="E618" s="207" t="s">
        <v>1421</v>
      </c>
      <c r="F618" s="208" t="s">
        <v>1422</v>
      </c>
      <c r="G618" s="209" t="s">
        <v>685</v>
      </c>
      <c r="H618" s="210">
        <v>1</v>
      </c>
      <c r="I618" s="211"/>
      <c r="J618" s="212">
        <f>ROUND(I618*H618,2)</f>
        <v>0</v>
      </c>
      <c r="K618" s="208" t="s">
        <v>19</v>
      </c>
      <c r="L618" s="46"/>
      <c r="M618" s="213" t="s">
        <v>19</v>
      </c>
      <c r="N618" s="214" t="s">
        <v>43</v>
      </c>
      <c r="O618" s="86"/>
      <c r="P618" s="215">
        <f>O618*H618</f>
        <v>0</v>
      </c>
      <c r="Q618" s="215">
        <v>0</v>
      </c>
      <c r="R618" s="215">
        <f>Q618*H618</f>
        <v>0</v>
      </c>
      <c r="S618" s="215">
        <v>0.002</v>
      </c>
      <c r="T618" s="216">
        <f>S618*H618</f>
        <v>0.002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17" t="s">
        <v>227</v>
      </c>
      <c r="AT618" s="217" t="s">
        <v>150</v>
      </c>
      <c r="AU618" s="217" t="s">
        <v>82</v>
      </c>
      <c r="AY618" s="19" t="s">
        <v>148</v>
      </c>
      <c r="BE618" s="218">
        <f>IF(N618="základní",J618,0)</f>
        <v>0</v>
      </c>
      <c r="BF618" s="218">
        <f>IF(N618="snížená",J618,0)</f>
        <v>0</v>
      </c>
      <c r="BG618" s="218">
        <f>IF(N618="zákl. přenesená",J618,0)</f>
        <v>0</v>
      </c>
      <c r="BH618" s="218">
        <f>IF(N618="sníž. přenesená",J618,0)</f>
        <v>0</v>
      </c>
      <c r="BI618" s="218">
        <f>IF(N618="nulová",J618,0)</f>
        <v>0</v>
      </c>
      <c r="BJ618" s="19" t="s">
        <v>80</v>
      </c>
      <c r="BK618" s="218">
        <f>ROUND(I618*H618,2)</f>
        <v>0</v>
      </c>
      <c r="BL618" s="19" t="s">
        <v>227</v>
      </c>
      <c r="BM618" s="217" t="s">
        <v>1423</v>
      </c>
    </row>
    <row r="619" spans="1:65" s="2" customFormat="1" ht="37.8" customHeight="1">
      <c r="A619" s="40"/>
      <c r="B619" s="41"/>
      <c r="C619" s="206" t="s">
        <v>1424</v>
      </c>
      <c r="D619" s="273" t="s">
        <v>150</v>
      </c>
      <c r="E619" s="207" t="s">
        <v>1425</v>
      </c>
      <c r="F619" s="208" t="s">
        <v>1426</v>
      </c>
      <c r="G619" s="209" t="s">
        <v>685</v>
      </c>
      <c r="H619" s="210">
        <v>1</v>
      </c>
      <c r="I619" s="211"/>
      <c r="J619" s="212">
        <f>ROUND(I619*H619,2)</f>
        <v>0</v>
      </c>
      <c r="K619" s="208" t="s">
        <v>19</v>
      </c>
      <c r="L619" s="46"/>
      <c r="M619" s="213" t="s">
        <v>19</v>
      </c>
      <c r="N619" s="214" t="s">
        <v>43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0.002</v>
      </c>
      <c r="T619" s="216">
        <f>S619*H619</f>
        <v>0.002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227</v>
      </c>
      <c r="AT619" s="217" t="s">
        <v>150</v>
      </c>
      <c r="AU619" s="217" t="s">
        <v>82</v>
      </c>
      <c r="AY619" s="19" t="s">
        <v>148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80</v>
      </c>
      <c r="BK619" s="218">
        <f>ROUND(I619*H619,2)</f>
        <v>0</v>
      </c>
      <c r="BL619" s="19" t="s">
        <v>227</v>
      </c>
      <c r="BM619" s="217" t="s">
        <v>1427</v>
      </c>
    </row>
    <row r="620" spans="1:51" s="13" customFormat="1" ht="12">
      <c r="A620" s="13"/>
      <c r="B620" s="219"/>
      <c r="C620" s="220"/>
      <c r="D620" s="221" t="s">
        <v>157</v>
      </c>
      <c r="E620" s="222" t="s">
        <v>19</v>
      </c>
      <c r="F620" s="223" t="s">
        <v>1428</v>
      </c>
      <c r="G620" s="220"/>
      <c r="H620" s="224">
        <v>1</v>
      </c>
      <c r="I620" s="225"/>
      <c r="J620" s="220"/>
      <c r="K620" s="220"/>
      <c r="L620" s="226"/>
      <c r="M620" s="227"/>
      <c r="N620" s="228"/>
      <c r="O620" s="228"/>
      <c r="P620" s="228"/>
      <c r="Q620" s="228"/>
      <c r="R620" s="228"/>
      <c r="S620" s="228"/>
      <c r="T620" s="22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0" t="s">
        <v>157</v>
      </c>
      <c r="AU620" s="230" t="s">
        <v>82</v>
      </c>
      <c r="AV620" s="13" t="s">
        <v>82</v>
      </c>
      <c r="AW620" s="13" t="s">
        <v>33</v>
      </c>
      <c r="AX620" s="13" t="s">
        <v>80</v>
      </c>
      <c r="AY620" s="230" t="s">
        <v>148</v>
      </c>
    </row>
    <row r="621" spans="1:65" s="2" customFormat="1" ht="24.15" customHeight="1">
      <c r="A621" s="40"/>
      <c r="B621" s="41"/>
      <c r="C621" s="206" t="s">
        <v>1429</v>
      </c>
      <c r="D621" s="273" t="s">
        <v>150</v>
      </c>
      <c r="E621" s="207" t="s">
        <v>1430</v>
      </c>
      <c r="F621" s="208" t="s">
        <v>1431</v>
      </c>
      <c r="G621" s="209" t="s">
        <v>685</v>
      </c>
      <c r="H621" s="210">
        <v>250</v>
      </c>
      <c r="I621" s="211"/>
      <c r="J621" s="212">
        <f>ROUND(I621*H621,2)</f>
        <v>0</v>
      </c>
      <c r="K621" s="208" t="s">
        <v>19</v>
      </c>
      <c r="L621" s="46"/>
      <c r="M621" s="213" t="s">
        <v>19</v>
      </c>
      <c r="N621" s="214" t="s">
        <v>43</v>
      </c>
      <c r="O621" s="86"/>
      <c r="P621" s="215">
        <f>O621*H621</f>
        <v>0</v>
      </c>
      <c r="Q621" s="215">
        <v>0</v>
      </c>
      <c r="R621" s="215">
        <f>Q621*H621</f>
        <v>0</v>
      </c>
      <c r="S621" s="215">
        <v>0</v>
      </c>
      <c r="T621" s="216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7" t="s">
        <v>227</v>
      </c>
      <c r="AT621" s="217" t="s">
        <v>150</v>
      </c>
      <c r="AU621" s="217" t="s">
        <v>82</v>
      </c>
      <c r="AY621" s="19" t="s">
        <v>148</v>
      </c>
      <c r="BE621" s="218">
        <f>IF(N621="základní",J621,0)</f>
        <v>0</v>
      </c>
      <c r="BF621" s="218">
        <f>IF(N621="snížená",J621,0)</f>
        <v>0</v>
      </c>
      <c r="BG621" s="218">
        <f>IF(N621="zákl. přenesená",J621,0)</f>
        <v>0</v>
      </c>
      <c r="BH621" s="218">
        <f>IF(N621="sníž. přenesená",J621,0)</f>
        <v>0</v>
      </c>
      <c r="BI621" s="218">
        <f>IF(N621="nulová",J621,0)</f>
        <v>0</v>
      </c>
      <c r="BJ621" s="19" t="s">
        <v>80</v>
      </c>
      <c r="BK621" s="218">
        <f>ROUND(I621*H621,2)</f>
        <v>0</v>
      </c>
      <c r="BL621" s="19" t="s">
        <v>227</v>
      </c>
      <c r="BM621" s="217" t="s">
        <v>1432</v>
      </c>
    </row>
    <row r="622" spans="1:63" s="12" customFormat="1" ht="22.8" customHeight="1">
      <c r="A622" s="12"/>
      <c r="B622" s="190"/>
      <c r="C622" s="191"/>
      <c r="D622" s="192" t="s">
        <v>71</v>
      </c>
      <c r="E622" s="204" t="s">
        <v>1433</v>
      </c>
      <c r="F622" s="204" t="s">
        <v>1434</v>
      </c>
      <c r="G622" s="191"/>
      <c r="H622" s="191"/>
      <c r="I622" s="194"/>
      <c r="J622" s="205">
        <f>BK622</f>
        <v>0</v>
      </c>
      <c r="K622" s="191"/>
      <c r="L622" s="196"/>
      <c r="M622" s="197"/>
      <c r="N622" s="198"/>
      <c r="O622" s="198"/>
      <c r="P622" s="199">
        <f>SUM(P623:P626)</f>
        <v>0</v>
      </c>
      <c r="Q622" s="198"/>
      <c r="R622" s="199">
        <f>SUM(R623:R626)</f>
        <v>0</v>
      </c>
      <c r="S622" s="198"/>
      <c r="T622" s="200">
        <f>SUM(T623:T626)</f>
        <v>0.001</v>
      </c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R622" s="201" t="s">
        <v>82</v>
      </c>
      <c r="AT622" s="202" t="s">
        <v>71</v>
      </c>
      <c r="AU622" s="202" t="s">
        <v>80</v>
      </c>
      <c r="AY622" s="201" t="s">
        <v>148</v>
      </c>
      <c r="BK622" s="203">
        <f>SUM(BK623:BK626)</f>
        <v>0</v>
      </c>
    </row>
    <row r="623" spans="1:65" s="2" customFormat="1" ht="37.8" customHeight="1">
      <c r="A623" s="40"/>
      <c r="B623" s="41"/>
      <c r="C623" s="206" t="s">
        <v>1435</v>
      </c>
      <c r="D623" s="206" t="s">
        <v>150</v>
      </c>
      <c r="E623" s="207" t="s">
        <v>1436</v>
      </c>
      <c r="F623" s="208" t="s">
        <v>1437</v>
      </c>
      <c r="G623" s="209" t="s">
        <v>530</v>
      </c>
      <c r="H623" s="210">
        <v>1</v>
      </c>
      <c r="I623" s="211"/>
      <c r="J623" s="212">
        <f>ROUND(I623*H623,2)</f>
        <v>0</v>
      </c>
      <c r="K623" s="208" t="s">
        <v>154</v>
      </c>
      <c r="L623" s="46"/>
      <c r="M623" s="213" t="s">
        <v>19</v>
      </c>
      <c r="N623" s="214" t="s">
        <v>43</v>
      </c>
      <c r="O623" s="86"/>
      <c r="P623" s="215">
        <f>O623*H623</f>
        <v>0</v>
      </c>
      <c r="Q623" s="215">
        <v>0</v>
      </c>
      <c r="R623" s="215">
        <f>Q623*H623</f>
        <v>0</v>
      </c>
      <c r="S623" s="215">
        <v>0.001</v>
      </c>
      <c r="T623" s="216">
        <f>S623*H623</f>
        <v>0.001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7" t="s">
        <v>227</v>
      </c>
      <c r="AT623" s="217" t="s">
        <v>150</v>
      </c>
      <c r="AU623" s="217" t="s">
        <v>82</v>
      </c>
      <c r="AY623" s="19" t="s">
        <v>148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80</v>
      </c>
      <c r="BK623" s="218">
        <f>ROUND(I623*H623,2)</f>
        <v>0</v>
      </c>
      <c r="BL623" s="19" t="s">
        <v>227</v>
      </c>
      <c r="BM623" s="217" t="s">
        <v>1438</v>
      </c>
    </row>
    <row r="624" spans="1:51" s="13" customFormat="1" ht="12">
      <c r="A624" s="13"/>
      <c r="B624" s="219"/>
      <c r="C624" s="220"/>
      <c r="D624" s="221" t="s">
        <v>157</v>
      </c>
      <c r="E624" s="222" t="s">
        <v>19</v>
      </c>
      <c r="F624" s="223" t="s">
        <v>1439</v>
      </c>
      <c r="G624" s="220"/>
      <c r="H624" s="224">
        <v>1</v>
      </c>
      <c r="I624" s="225"/>
      <c r="J624" s="220"/>
      <c r="K624" s="220"/>
      <c r="L624" s="226"/>
      <c r="M624" s="227"/>
      <c r="N624" s="228"/>
      <c r="O624" s="228"/>
      <c r="P624" s="228"/>
      <c r="Q624" s="228"/>
      <c r="R624" s="228"/>
      <c r="S624" s="228"/>
      <c r="T624" s="22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0" t="s">
        <v>157</v>
      </c>
      <c r="AU624" s="230" t="s">
        <v>82</v>
      </c>
      <c r="AV624" s="13" t="s">
        <v>82</v>
      </c>
      <c r="AW624" s="13" t="s">
        <v>33</v>
      </c>
      <c r="AX624" s="13" t="s">
        <v>80</v>
      </c>
      <c r="AY624" s="230" t="s">
        <v>148</v>
      </c>
    </row>
    <row r="625" spans="1:65" s="2" customFormat="1" ht="24.15" customHeight="1">
      <c r="A625" s="40"/>
      <c r="B625" s="41"/>
      <c r="C625" s="206" t="s">
        <v>1440</v>
      </c>
      <c r="D625" s="206" t="s">
        <v>150</v>
      </c>
      <c r="E625" s="207" t="s">
        <v>1441</v>
      </c>
      <c r="F625" s="208" t="s">
        <v>1442</v>
      </c>
      <c r="G625" s="209" t="s">
        <v>530</v>
      </c>
      <c r="H625" s="210">
        <v>1</v>
      </c>
      <c r="I625" s="211"/>
      <c r="J625" s="212">
        <f>ROUND(I625*H625,2)</f>
        <v>0</v>
      </c>
      <c r="K625" s="208" t="s">
        <v>19</v>
      </c>
      <c r="L625" s="46"/>
      <c r="M625" s="213" t="s">
        <v>19</v>
      </c>
      <c r="N625" s="214" t="s">
        <v>43</v>
      </c>
      <c r="O625" s="86"/>
      <c r="P625" s="215">
        <f>O625*H625</f>
        <v>0</v>
      </c>
      <c r="Q625" s="215">
        <v>0</v>
      </c>
      <c r="R625" s="215">
        <f>Q625*H625</f>
        <v>0</v>
      </c>
      <c r="S625" s="215">
        <v>0</v>
      </c>
      <c r="T625" s="216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17" t="s">
        <v>227</v>
      </c>
      <c r="AT625" s="217" t="s">
        <v>150</v>
      </c>
      <c r="AU625" s="217" t="s">
        <v>82</v>
      </c>
      <c r="AY625" s="19" t="s">
        <v>148</v>
      </c>
      <c r="BE625" s="218">
        <f>IF(N625="základní",J625,0)</f>
        <v>0</v>
      </c>
      <c r="BF625" s="218">
        <f>IF(N625="snížená",J625,0)</f>
        <v>0</v>
      </c>
      <c r="BG625" s="218">
        <f>IF(N625="zákl. přenesená",J625,0)</f>
        <v>0</v>
      </c>
      <c r="BH625" s="218">
        <f>IF(N625="sníž. přenesená",J625,0)</f>
        <v>0</v>
      </c>
      <c r="BI625" s="218">
        <f>IF(N625="nulová",J625,0)</f>
        <v>0</v>
      </c>
      <c r="BJ625" s="19" t="s">
        <v>80</v>
      </c>
      <c r="BK625" s="218">
        <f>ROUND(I625*H625,2)</f>
        <v>0</v>
      </c>
      <c r="BL625" s="19" t="s">
        <v>227</v>
      </c>
      <c r="BM625" s="217" t="s">
        <v>1443</v>
      </c>
    </row>
    <row r="626" spans="1:51" s="13" customFormat="1" ht="12">
      <c r="A626" s="13"/>
      <c r="B626" s="219"/>
      <c r="C626" s="220"/>
      <c r="D626" s="221" t="s">
        <v>157</v>
      </c>
      <c r="E626" s="222" t="s">
        <v>19</v>
      </c>
      <c r="F626" s="223" t="s">
        <v>1444</v>
      </c>
      <c r="G626" s="220"/>
      <c r="H626" s="224">
        <v>1</v>
      </c>
      <c r="I626" s="225"/>
      <c r="J626" s="220"/>
      <c r="K626" s="220"/>
      <c r="L626" s="226"/>
      <c r="M626" s="227"/>
      <c r="N626" s="228"/>
      <c r="O626" s="228"/>
      <c r="P626" s="228"/>
      <c r="Q626" s="228"/>
      <c r="R626" s="228"/>
      <c r="S626" s="228"/>
      <c r="T626" s="22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0" t="s">
        <v>157</v>
      </c>
      <c r="AU626" s="230" t="s">
        <v>82</v>
      </c>
      <c r="AV626" s="13" t="s">
        <v>82</v>
      </c>
      <c r="AW626" s="13" t="s">
        <v>33</v>
      </c>
      <c r="AX626" s="13" t="s">
        <v>80</v>
      </c>
      <c r="AY626" s="230" t="s">
        <v>148</v>
      </c>
    </row>
    <row r="627" spans="1:63" s="12" customFormat="1" ht="22.8" customHeight="1">
      <c r="A627" s="12"/>
      <c r="B627" s="190"/>
      <c r="C627" s="191"/>
      <c r="D627" s="192" t="s">
        <v>71</v>
      </c>
      <c r="E627" s="204" t="s">
        <v>1445</v>
      </c>
      <c r="F627" s="204" t="s">
        <v>1446</v>
      </c>
      <c r="G627" s="191"/>
      <c r="H627" s="191"/>
      <c r="I627" s="194"/>
      <c r="J627" s="205">
        <f>BK627</f>
        <v>0</v>
      </c>
      <c r="K627" s="191"/>
      <c r="L627" s="196"/>
      <c r="M627" s="197"/>
      <c r="N627" s="198"/>
      <c r="O627" s="198"/>
      <c r="P627" s="199">
        <f>SUM(P628:P635)</f>
        <v>0</v>
      </c>
      <c r="Q627" s="198"/>
      <c r="R627" s="199">
        <f>SUM(R628:R635)</f>
        <v>0.7047936</v>
      </c>
      <c r="S627" s="198"/>
      <c r="T627" s="200">
        <f>SUM(T628:T635)</f>
        <v>25.950000000000003</v>
      </c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R627" s="201" t="s">
        <v>82</v>
      </c>
      <c r="AT627" s="202" t="s">
        <v>71</v>
      </c>
      <c r="AU627" s="202" t="s">
        <v>80</v>
      </c>
      <c r="AY627" s="201" t="s">
        <v>148</v>
      </c>
      <c r="BK627" s="203">
        <f>SUM(BK628:BK635)</f>
        <v>0</v>
      </c>
    </row>
    <row r="628" spans="1:65" s="2" customFormat="1" ht="37.8" customHeight="1">
      <c r="A628" s="40"/>
      <c r="B628" s="41"/>
      <c r="C628" s="206" t="s">
        <v>1447</v>
      </c>
      <c r="D628" s="206" t="s">
        <v>150</v>
      </c>
      <c r="E628" s="207" t="s">
        <v>1448</v>
      </c>
      <c r="F628" s="208" t="s">
        <v>1449</v>
      </c>
      <c r="G628" s="209" t="s">
        <v>288</v>
      </c>
      <c r="H628" s="210">
        <v>1050</v>
      </c>
      <c r="I628" s="211"/>
      <c r="J628" s="212">
        <f>ROUND(I628*H628,2)</f>
        <v>0</v>
      </c>
      <c r="K628" s="208" t="s">
        <v>154</v>
      </c>
      <c r="L628" s="46"/>
      <c r="M628" s="213" t="s">
        <v>19</v>
      </c>
      <c r="N628" s="214" t="s">
        <v>43</v>
      </c>
      <c r="O628" s="86"/>
      <c r="P628" s="215">
        <f>O628*H628</f>
        <v>0</v>
      </c>
      <c r="Q628" s="215">
        <v>0</v>
      </c>
      <c r="R628" s="215">
        <f>Q628*H628</f>
        <v>0</v>
      </c>
      <c r="S628" s="215">
        <v>0.014</v>
      </c>
      <c r="T628" s="216">
        <f>S628*H628</f>
        <v>14.700000000000001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17" t="s">
        <v>227</v>
      </c>
      <c r="AT628" s="217" t="s">
        <v>150</v>
      </c>
      <c r="AU628" s="217" t="s">
        <v>82</v>
      </c>
      <c r="AY628" s="19" t="s">
        <v>148</v>
      </c>
      <c r="BE628" s="218">
        <f>IF(N628="základní",J628,0)</f>
        <v>0</v>
      </c>
      <c r="BF628" s="218">
        <f>IF(N628="snížená",J628,0)</f>
        <v>0</v>
      </c>
      <c r="BG628" s="218">
        <f>IF(N628="zákl. přenesená",J628,0)</f>
        <v>0</v>
      </c>
      <c r="BH628" s="218">
        <f>IF(N628="sníž. přenesená",J628,0)</f>
        <v>0</v>
      </c>
      <c r="BI628" s="218">
        <f>IF(N628="nulová",J628,0)</f>
        <v>0</v>
      </c>
      <c r="BJ628" s="19" t="s">
        <v>80</v>
      </c>
      <c r="BK628" s="218">
        <f>ROUND(I628*H628,2)</f>
        <v>0</v>
      </c>
      <c r="BL628" s="19" t="s">
        <v>227</v>
      </c>
      <c r="BM628" s="217" t="s">
        <v>1450</v>
      </c>
    </row>
    <row r="629" spans="1:51" s="13" customFormat="1" ht="12">
      <c r="A629" s="13"/>
      <c r="B629" s="219"/>
      <c r="C629" s="220"/>
      <c r="D629" s="221" t="s">
        <v>157</v>
      </c>
      <c r="E629" s="222" t="s">
        <v>19</v>
      </c>
      <c r="F629" s="223" t="s">
        <v>1451</v>
      </c>
      <c r="G629" s="220"/>
      <c r="H629" s="224">
        <v>1050</v>
      </c>
      <c r="I629" s="225"/>
      <c r="J629" s="220"/>
      <c r="K629" s="220"/>
      <c r="L629" s="226"/>
      <c r="M629" s="227"/>
      <c r="N629" s="228"/>
      <c r="O629" s="228"/>
      <c r="P629" s="228"/>
      <c r="Q629" s="228"/>
      <c r="R629" s="228"/>
      <c r="S629" s="228"/>
      <c r="T629" s="229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0" t="s">
        <v>157</v>
      </c>
      <c r="AU629" s="230" t="s">
        <v>82</v>
      </c>
      <c r="AV629" s="13" t="s">
        <v>82</v>
      </c>
      <c r="AW629" s="13" t="s">
        <v>33</v>
      </c>
      <c r="AX629" s="13" t="s">
        <v>80</v>
      </c>
      <c r="AY629" s="230" t="s">
        <v>148</v>
      </c>
    </row>
    <row r="630" spans="1:65" s="2" customFormat="1" ht="49.05" customHeight="1">
      <c r="A630" s="40"/>
      <c r="B630" s="41"/>
      <c r="C630" s="206" t="s">
        <v>1452</v>
      </c>
      <c r="D630" s="206" t="s">
        <v>150</v>
      </c>
      <c r="E630" s="207" t="s">
        <v>1453</v>
      </c>
      <c r="F630" s="208" t="s">
        <v>1454</v>
      </c>
      <c r="G630" s="209" t="s">
        <v>153</v>
      </c>
      <c r="H630" s="210">
        <v>750</v>
      </c>
      <c r="I630" s="211"/>
      <c r="J630" s="212">
        <f>ROUND(I630*H630,2)</f>
        <v>0</v>
      </c>
      <c r="K630" s="208" t="s">
        <v>154</v>
      </c>
      <c r="L630" s="46"/>
      <c r="M630" s="213" t="s">
        <v>19</v>
      </c>
      <c r="N630" s="214" t="s">
        <v>43</v>
      </c>
      <c r="O630" s="86"/>
      <c r="P630" s="215">
        <f>O630*H630</f>
        <v>0</v>
      </c>
      <c r="Q630" s="215">
        <v>0</v>
      </c>
      <c r="R630" s="215">
        <f>Q630*H630</f>
        <v>0</v>
      </c>
      <c r="S630" s="215">
        <v>0.015</v>
      </c>
      <c r="T630" s="216">
        <f>S630*H630</f>
        <v>11.25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17" t="s">
        <v>227</v>
      </c>
      <c r="AT630" s="217" t="s">
        <v>150</v>
      </c>
      <c r="AU630" s="217" t="s">
        <v>82</v>
      </c>
      <c r="AY630" s="19" t="s">
        <v>148</v>
      </c>
      <c r="BE630" s="218">
        <f>IF(N630="základní",J630,0)</f>
        <v>0</v>
      </c>
      <c r="BF630" s="218">
        <f>IF(N630="snížená",J630,0)</f>
        <v>0</v>
      </c>
      <c r="BG630" s="218">
        <f>IF(N630="zákl. přenesená",J630,0)</f>
        <v>0</v>
      </c>
      <c r="BH630" s="218">
        <f>IF(N630="sníž. přenesená",J630,0)</f>
        <v>0</v>
      </c>
      <c r="BI630" s="218">
        <f>IF(N630="nulová",J630,0)</f>
        <v>0</v>
      </c>
      <c r="BJ630" s="19" t="s">
        <v>80</v>
      </c>
      <c r="BK630" s="218">
        <f>ROUND(I630*H630,2)</f>
        <v>0</v>
      </c>
      <c r="BL630" s="19" t="s">
        <v>227</v>
      </c>
      <c r="BM630" s="217" t="s">
        <v>1455</v>
      </c>
    </row>
    <row r="631" spans="1:65" s="2" customFormat="1" ht="49.05" customHeight="1">
      <c r="A631" s="40"/>
      <c r="B631" s="41"/>
      <c r="C631" s="206" t="s">
        <v>1456</v>
      </c>
      <c r="D631" s="206" t="s">
        <v>150</v>
      </c>
      <c r="E631" s="207" t="s">
        <v>1457</v>
      </c>
      <c r="F631" s="208" t="s">
        <v>1458</v>
      </c>
      <c r="G631" s="209" t="s">
        <v>153</v>
      </c>
      <c r="H631" s="210">
        <v>61.18</v>
      </c>
      <c r="I631" s="211"/>
      <c r="J631" s="212">
        <f>ROUND(I631*H631,2)</f>
        <v>0</v>
      </c>
      <c r="K631" s="208" t="s">
        <v>154</v>
      </c>
      <c r="L631" s="46"/>
      <c r="M631" s="213" t="s">
        <v>19</v>
      </c>
      <c r="N631" s="214" t="s">
        <v>43</v>
      </c>
      <c r="O631" s="86"/>
      <c r="P631" s="215">
        <f>O631*H631</f>
        <v>0</v>
      </c>
      <c r="Q631" s="215">
        <v>0.01152</v>
      </c>
      <c r="R631" s="215">
        <f>Q631*H631</f>
        <v>0.7047936</v>
      </c>
      <c r="S631" s="215">
        <v>0</v>
      </c>
      <c r="T631" s="21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17" t="s">
        <v>227</v>
      </c>
      <c r="AT631" s="217" t="s">
        <v>150</v>
      </c>
      <c r="AU631" s="217" t="s">
        <v>82</v>
      </c>
      <c r="AY631" s="19" t="s">
        <v>148</v>
      </c>
      <c r="BE631" s="218">
        <f>IF(N631="základní",J631,0)</f>
        <v>0</v>
      </c>
      <c r="BF631" s="218">
        <f>IF(N631="snížená",J631,0)</f>
        <v>0</v>
      </c>
      <c r="BG631" s="218">
        <f>IF(N631="zákl. přenesená",J631,0)</f>
        <v>0</v>
      </c>
      <c r="BH631" s="218">
        <f>IF(N631="sníž. přenesená",J631,0)</f>
        <v>0</v>
      </c>
      <c r="BI631" s="218">
        <f>IF(N631="nulová",J631,0)</f>
        <v>0</v>
      </c>
      <c r="BJ631" s="19" t="s">
        <v>80</v>
      </c>
      <c r="BK631" s="218">
        <f>ROUND(I631*H631,2)</f>
        <v>0</v>
      </c>
      <c r="BL631" s="19" t="s">
        <v>227</v>
      </c>
      <c r="BM631" s="217" t="s">
        <v>1459</v>
      </c>
    </row>
    <row r="632" spans="1:51" s="13" customFormat="1" ht="12">
      <c r="A632" s="13"/>
      <c r="B632" s="219"/>
      <c r="C632" s="220"/>
      <c r="D632" s="221" t="s">
        <v>157</v>
      </c>
      <c r="E632" s="222" t="s">
        <v>19</v>
      </c>
      <c r="F632" s="223" t="s">
        <v>1460</v>
      </c>
      <c r="G632" s="220"/>
      <c r="H632" s="224">
        <v>61.18</v>
      </c>
      <c r="I632" s="225"/>
      <c r="J632" s="220"/>
      <c r="K632" s="220"/>
      <c r="L632" s="226"/>
      <c r="M632" s="227"/>
      <c r="N632" s="228"/>
      <c r="O632" s="228"/>
      <c r="P632" s="228"/>
      <c r="Q632" s="228"/>
      <c r="R632" s="228"/>
      <c r="S632" s="228"/>
      <c r="T632" s="22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0" t="s">
        <v>157</v>
      </c>
      <c r="AU632" s="230" t="s">
        <v>82</v>
      </c>
      <c r="AV632" s="13" t="s">
        <v>82</v>
      </c>
      <c r="AW632" s="13" t="s">
        <v>33</v>
      </c>
      <c r="AX632" s="13" t="s">
        <v>80</v>
      </c>
      <c r="AY632" s="230" t="s">
        <v>148</v>
      </c>
    </row>
    <row r="633" spans="1:65" s="2" customFormat="1" ht="14.4" customHeight="1">
      <c r="A633" s="40"/>
      <c r="B633" s="41"/>
      <c r="C633" s="206" t="s">
        <v>1461</v>
      </c>
      <c r="D633" s="206" t="s">
        <v>150</v>
      </c>
      <c r="E633" s="207" t="s">
        <v>1462</v>
      </c>
      <c r="F633" s="208" t="s">
        <v>1463</v>
      </c>
      <c r="G633" s="209" t="s">
        <v>288</v>
      </c>
      <c r="H633" s="210">
        <v>133</v>
      </c>
      <c r="I633" s="211"/>
      <c r="J633" s="212">
        <f>ROUND(I633*H633,2)</f>
        <v>0</v>
      </c>
      <c r="K633" s="208" t="s">
        <v>19</v>
      </c>
      <c r="L633" s="46"/>
      <c r="M633" s="213" t="s">
        <v>19</v>
      </c>
      <c r="N633" s="214" t="s">
        <v>43</v>
      </c>
      <c r="O633" s="86"/>
      <c r="P633" s="215">
        <f>O633*H633</f>
        <v>0</v>
      </c>
      <c r="Q633" s="215">
        <v>0</v>
      </c>
      <c r="R633" s="215">
        <f>Q633*H633</f>
        <v>0</v>
      </c>
      <c r="S633" s="215">
        <v>0</v>
      </c>
      <c r="T633" s="216">
        <f>S633*H633</f>
        <v>0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17" t="s">
        <v>227</v>
      </c>
      <c r="AT633" s="217" t="s">
        <v>150</v>
      </c>
      <c r="AU633" s="217" t="s">
        <v>82</v>
      </c>
      <c r="AY633" s="19" t="s">
        <v>148</v>
      </c>
      <c r="BE633" s="218">
        <f>IF(N633="základní",J633,0)</f>
        <v>0</v>
      </c>
      <c r="BF633" s="218">
        <f>IF(N633="snížená",J633,0)</f>
        <v>0</v>
      </c>
      <c r="BG633" s="218">
        <f>IF(N633="zákl. přenesená",J633,0)</f>
        <v>0</v>
      </c>
      <c r="BH633" s="218">
        <f>IF(N633="sníž. přenesená",J633,0)</f>
        <v>0</v>
      </c>
      <c r="BI633" s="218">
        <f>IF(N633="nulová",J633,0)</f>
        <v>0</v>
      </c>
      <c r="BJ633" s="19" t="s">
        <v>80</v>
      </c>
      <c r="BK633" s="218">
        <f>ROUND(I633*H633,2)</f>
        <v>0</v>
      </c>
      <c r="BL633" s="19" t="s">
        <v>227</v>
      </c>
      <c r="BM633" s="217" t="s">
        <v>1464</v>
      </c>
    </row>
    <row r="634" spans="1:51" s="13" customFormat="1" ht="12">
      <c r="A634" s="13"/>
      <c r="B634" s="219"/>
      <c r="C634" s="220"/>
      <c r="D634" s="221" t="s">
        <v>157</v>
      </c>
      <c r="E634" s="222" t="s">
        <v>19</v>
      </c>
      <c r="F634" s="223" t="s">
        <v>1465</v>
      </c>
      <c r="G634" s="220"/>
      <c r="H634" s="224">
        <v>133</v>
      </c>
      <c r="I634" s="225"/>
      <c r="J634" s="220"/>
      <c r="K634" s="220"/>
      <c r="L634" s="226"/>
      <c r="M634" s="227"/>
      <c r="N634" s="228"/>
      <c r="O634" s="228"/>
      <c r="P634" s="228"/>
      <c r="Q634" s="228"/>
      <c r="R634" s="228"/>
      <c r="S634" s="228"/>
      <c r="T634" s="22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0" t="s">
        <v>157</v>
      </c>
      <c r="AU634" s="230" t="s">
        <v>82</v>
      </c>
      <c r="AV634" s="13" t="s">
        <v>82</v>
      </c>
      <c r="AW634" s="13" t="s">
        <v>33</v>
      </c>
      <c r="AX634" s="13" t="s">
        <v>80</v>
      </c>
      <c r="AY634" s="230" t="s">
        <v>148</v>
      </c>
    </row>
    <row r="635" spans="1:65" s="2" customFormat="1" ht="49.05" customHeight="1">
      <c r="A635" s="40"/>
      <c r="B635" s="41"/>
      <c r="C635" s="206" t="s">
        <v>1466</v>
      </c>
      <c r="D635" s="206" t="s">
        <v>150</v>
      </c>
      <c r="E635" s="207" t="s">
        <v>1467</v>
      </c>
      <c r="F635" s="208" t="s">
        <v>1468</v>
      </c>
      <c r="G635" s="209" t="s">
        <v>198</v>
      </c>
      <c r="H635" s="210">
        <v>0.705</v>
      </c>
      <c r="I635" s="211"/>
      <c r="J635" s="212">
        <f>ROUND(I635*H635,2)</f>
        <v>0</v>
      </c>
      <c r="K635" s="208" t="s">
        <v>154</v>
      </c>
      <c r="L635" s="46"/>
      <c r="M635" s="213" t="s">
        <v>19</v>
      </c>
      <c r="N635" s="214" t="s">
        <v>43</v>
      </c>
      <c r="O635" s="86"/>
      <c r="P635" s="215">
        <f>O635*H635</f>
        <v>0</v>
      </c>
      <c r="Q635" s="215">
        <v>0</v>
      </c>
      <c r="R635" s="215">
        <f>Q635*H635</f>
        <v>0</v>
      </c>
      <c r="S635" s="215">
        <v>0</v>
      </c>
      <c r="T635" s="216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7" t="s">
        <v>227</v>
      </c>
      <c r="AT635" s="217" t="s">
        <v>150</v>
      </c>
      <c r="AU635" s="217" t="s">
        <v>82</v>
      </c>
      <c r="AY635" s="19" t="s">
        <v>148</v>
      </c>
      <c r="BE635" s="218">
        <f>IF(N635="základní",J635,0)</f>
        <v>0</v>
      </c>
      <c r="BF635" s="218">
        <f>IF(N635="snížená",J635,0)</f>
        <v>0</v>
      </c>
      <c r="BG635" s="218">
        <f>IF(N635="zákl. přenesená",J635,0)</f>
        <v>0</v>
      </c>
      <c r="BH635" s="218">
        <f>IF(N635="sníž. přenesená",J635,0)</f>
        <v>0</v>
      </c>
      <c r="BI635" s="218">
        <f>IF(N635="nulová",J635,0)</f>
        <v>0</v>
      </c>
      <c r="BJ635" s="19" t="s">
        <v>80</v>
      </c>
      <c r="BK635" s="218">
        <f>ROUND(I635*H635,2)</f>
        <v>0</v>
      </c>
      <c r="BL635" s="19" t="s">
        <v>227</v>
      </c>
      <c r="BM635" s="217" t="s">
        <v>1469</v>
      </c>
    </row>
    <row r="636" spans="1:63" s="12" customFormat="1" ht="22.8" customHeight="1">
      <c r="A636" s="12"/>
      <c r="B636" s="190"/>
      <c r="C636" s="191"/>
      <c r="D636" s="192" t="s">
        <v>71</v>
      </c>
      <c r="E636" s="204" t="s">
        <v>1470</v>
      </c>
      <c r="F636" s="204" t="s">
        <v>1471</v>
      </c>
      <c r="G636" s="191"/>
      <c r="H636" s="191"/>
      <c r="I636" s="194"/>
      <c r="J636" s="205">
        <f>BK636</f>
        <v>0</v>
      </c>
      <c r="K636" s="191"/>
      <c r="L636" s="196"/>
      <c r="M636" s="197"/>
      <c r="N636" s="198"/>
      <c r="O636" s="198"/>
      <c r="P636" s="199">
        <f>SUM(P637:P646)</f>
        <v>0</v>
      </c>
      <c r="Q636" s="198"/>
      <c r="R636" s="199">
        <f>SUM(R637:R646)</f>
        <v>0.74472516</v>
      </c>
      <c r="S636" s="198"/>
      <c r="T636" s="200">
        <f>SUM(T637:T646)</f>
        <v>0</v>
      </c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R636" s="201" t="s">
        <v>82</v>
      </c>
      <c r="AT636" s="202" t="s">
        <v>71</v>
      </c>
      <c r="AU636" s="202" t="s">
        <v>80</v>
      </c>
      <c r="AY636" s="201" t="s">
        <v>148</v>
      </c>
      <c r="BK636" s="203">
        <f>SUM(BK637:BK646)</f>
        <v>0</v>
      </c>
    </row>
    <row r="637" spans="1:65" s="2" customFormat="1" ht="49.05" customHeight="1">
      <c r="A637" s="40"/>
      <c r="B637" s="41"/>
      <c r="C637" s="206" t="s">
        <v>1472</v>
      </c>
      <c r="D637" s="206" t="s">
        <v>150</v>
      </c>
      <c r="E637" s="207" t="s">
        <v>1473</v>
      </c>
      <c r="F637" s="208" t="s">
        <v>1474</v>
      </c>
      <c r="G637" s="209" t="s">
        <v>153</v>
      </c>
      <c r="H637" s="210">
        <v>3.072</v>
      </c>
      <c r="I637" s="211"/>
      <c r="J637" s="212">
        <f>ROUND(I637*H637,2)</f>
        <v>0</v>
      </c>
      <c r="K637" s="208" t="s">
        <v>154</v>
      </c>
      <c r="L637" s="46"/>
      <c r="M637" s="213" t="s">
        <v>19</v>
      </c>
      <c r="N637" s="214" t="s">
        <v>43</v>
      </c>
      <c r="O637" s="86"/>
      <c r="P637" s="215">
        <f>O637*H637</f>
        <v>0</v>
      </c>
      <c r="Q637" s="215">
        <v>0.02539</v>
      </c>
      <c r="R637" s="215">
        <f>Q637*H637</f>
        <v>0.07799808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227</v>
      </c>
      <c r="AT637" s="217" t="s">
        <v>150</v>
      </c>
      <c r="AU637" s="217" t="s">
        <v>82</v>
      </c>
      <c r="AY637" s="19" t="s">
        <v>148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80</v>
      </c>
      <c r="BK637" s="218">
        <f>ROUND(I637*H637,2)</f>
        <v>0</v>
      </c>
      <c r="BL637" s="19" t="s">
        <v>227</v>
      </c>
      <c r="BM637" s="217" t="s">
        <v>1475</v>
      </c>
    </row>
    <row r="638" spans="1:51" s="13" customFormat="1" ht="12">
      <c r="A638" s="13"/>
      <c r="B638" s="219"/>
      <c r="C638" s="220"/>
      <c r="D638" s="221" t="s">
        <v>157</v>
      </c>
      <c r="E638" s="222" t="s">
        <v>19</v>
      </c>
      <c r="F638" s="223" t="s">
        <v>1476</v>
      </c>
      <c r="G638" s="220"/>
      <c r="H638" s="224">
        <v>3.072</v>
      </c>
      <c r="I638" s="225"/>
      <c r="J638" s="220"/>
      <c r="K638" s="220"/>
      <c r="L638" s="226"/>
      <c r="M638" s="227"/>
      <c r="N638" s="228"/>
      <c r="O638" s="228"/>
      <c r="P638" s="228"/>
      <c r="Q638" s="228"/>
      <c r="R638" s="228"/>
      <c r="S638" s="228"/>
      <c r="T638" s="22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0" t="s">
        <v>157</v>
      </c>
      <c r="AU638" s="230" t="s">
        <v>82</v>
      </c>
      <c r="AV638" s="13" t="s">
        <v>82</v>
      </c>
      <c r="AW638" s="13" t="s">
        <v>33</v>
      </c>
      <c r="AX638" s="13" t="s">
        <v>80</v>
      </c>
      <c r="AY638" s="230" t="s">
        <v>148</v>
      </c>
    </row>
    <row r="639" spans="1:65" s="2" customFormat="1" ht="37.8" customHeight="1">
      <c r="A639" s="40"/>
      <c r="B639" s="41"/>
      <c r="C639" s="206" t="s">
        <v>1477</v>
      </c>
      <c r="D639" s="206" t="s">
        <v>150</v>
      </c>
      <c r="E639" s="207" t="s">
        <v>1478</v>
      </c>
      <c r="F639" s="208" t="s">
        <v>1479</v>
      </c>
      <c r="G639" s="209" t="s">
        <v>288</v>
      </c>
      <c r="H639" s="210">
        <v>35</v>
      </c>
      <c r="I639" s="211"/>
      <c r="J639" s="212">
        <f>ROUND(I639*H639,2)</f>
        <v>0</v>
      </c>
      <c r="K639" s="208" t="s">
        <v>154</v>
      </c>
      <c r="L639" s="46"/>
      <c r="M639" s="213" t="s">
        <v>19</v>
      </c>
      <c r="N639" s="214" t="s">
        <v>43</v>
      </c>
      <c r="O639" s="86"/>
      <c r="P639" s="215">
        <f>O639*H639</f>
        <v>0</v>
      </c>
      <c r="Q639" s="215">
        <v>0.00882</v>
      </c>
      <c r="R639" s="215">
        <f>Q639*H639</f>
        <v>0.3087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227</v>
      </c>
      <c r="AT639" s="217" t="s">
        <v>150</v>
      </c>
      <c r="AU639" s="217" t="s">
        <v>82</v>
      </c>
      <c r="AY639" s="19" t="s">
        <v>148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80</v>
      </c>
      <c r="BK639" s="218">
        <f>ROUND(I639*H639,2)</f>
        <v>0</v>
      </c>
      <c r="BL639" s="19" t="s">
        <v>227</v>
      </c>
      <c r="BM639" s="217" t="s">
        <v>1480</v>
      </c>
    </row>
    <row r="640" spans="1:51" s="13" customFormat="1" ht="12">
      <c r="A640" s="13"/>
      <c r="B640" s="219"/>
      <c r="C640" s="220"/>
      <c r="D640" s="221" t="s">
        <v>157</v>
      </c>
      <c r="E640" s="222" t="s">
        <v>19</v>
      </c>
      <c r="F640" s="223" t="s">
        <v>1481</v>
      </c>
      <c r="G640" s="220"/>
      <c r="H640" s="224">
        <v>35</v>
      </c>
      <c r="I640" s="225"/>
      <c r="J640" s="220"/>
      <c r="K640" s="220"/>
      <c r="L640" s="226"/>
      <c r="M640" s="227"/>
      <c r="N640" s="228"/>
      <c r="O640" s="228"/>
      <c r="P640" s="228"/>
      <c r="Q640" s="228"/>
      <c r="R640" s="228"/>
      <c r="S640" s="228"/>
      <c r="T640" s="22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30" t="s">
        <v>157</v>
      </c>
      <c r="AU640" s="230" t="s">
        <v>82</v>
      </c>
      <c r="AV640" s="13" t="s">
        <v>82</v>
      </c>
      <c r="AW640" s="13" t="s">
        <v>33</v>
      </c>
      <c r="AX640" s="13" t="s">
        <v>80</v>
      </c>
      <c r="AY640" s="230" t="s">
        <v>148</v>
      </c>
    </row>
    <row r="641" spans="1:65" s="2" customFormat="1" ht="37.8" customHeight="1">
      <c r="A641" s="40"/>
      <c r="B641" s="41"/>
      <c r="C641" s="206" t="s">
        <v>1482</v>
      </c>
      <c r="D641" s="206" t="s">
        <v>150</v>
      </c>
      <c r="E641" s="207" t="s">
        <v>1483</v>
      </c>
      <c r="F641" s="208" t="s">
        <v>1484</v>
      </c>
      <c r="G641" s="209" t="s">
        <v>288</v>
      </c>
      <c r="H641" s="210">
        <v>1.5</v>
      </c>
      <c r="I641" s="211"/>
      <c r="J641" s="212">
        <f>ROUND(I641*H641,2)</f>
        <v>0</v>
      </c>
      <c r="K641" s="208" t="s">
        <v>154</v>
      </c>
      <c r="L641" s="46"/>
      <c r="M641" s="213" t="s">
        <v>19</v>
      </c>
      <c r="N641" s="214" t="s">
        <v>43</v>
      </c>
      <c r="O641" s="86"/>
      <c r="P641" s="215">
        <f>O641*H641</f>
        <v>0</v>
      </c>
      <c r="Q641" s="215">
        <v>0.00739</v>
      </c>
      <c r="R641" s="215">
        <f>Q641*H641</f>
        <v>0.011085</v>
      </c>
      <c r="S641" s="215">
        <v>0</v>
      </c>
      <c r="T641" s="216">
        <f>S641*H641</f>
        <v>0</v>
      </c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R641" s="217" t="s">
        <v>227</v>
      </c>
      <c r="AT641" s="217" t="s">
        <v>150</v>
      </c>
      <c r="AU641" s="217" t="s">
        <v>82</v>
      </c>
      <c r="AY641" s="19" t="s">
        <v>148</v>
      </c>
      <c r="BE641" s="218">
        <f>IF(N641="základní",J641,0)</f>
        <v>0</v>
      </c>
      <c r="BF641" s="218">
        <f>IF(N641="snížená",J641,0)</f>
        <v>0</v>
      </c>
      <c r="BG641" s="218">
        <f>IF(N641="zákl. přenesená",J641,0)</f>
        <v>0</v>
      </c>
      <c r="BH641" s="218">
        <f>IF(N641="sníž. přenesená",J641,0)</f>
        <v>0</v>
      </c>
      <c r="BI641" s="218">
        <f>IF(N641="nulová",J641,0)</f>
        <v>0</v>
      </c>
      <c r="BJ641" s="19" t="s">
        <v>80</v>
      </c>
      <c r="BK641" s="218">
        <f>ROUND(I641*H641,2)</f>
        <v>0</v>
      </c>
      <c r="BL641" s="19" t="s">
        <v>227</v>
      </c>
      <c r="BM641" s="217" t="s">
        <v>1485</v>
      </c>
    </row>
    <row r="642" spans="1:51" s="13" customFormat="1" ht="12">
      <c r="A642" s="13"/>
      <c r="B642" s="219"/>
      <c r="C642" s="220"/>
      <c r="D642" s="221" t="s">
        <v>157</v>
      </c>
      <c r="E642" s="222" t="s">
        <v>19</v>
      </c>
      <c r="F642" s="223" t="s">
        <v>1486</v>
      </c>
      <c r="G642" s="220"/>
      <c r="H642" s="224">
        <v>1.5</v>
      </c>
      <c r="I642" s="225"/>
      <c r="J642" s="220"/>
      <c r="K642" s="220"/>
      <c r="L642" s="226"/>
      <c r="M642" s="227"/>
      <c r="N642" s="228"/>
      <c r="O642" s="228"/>
      <c r="P642" s="228"/>
      <c r="Q642" s="228"/>
      <c r="R642" s="228"/>
      <c r="S642" s="228"/>
      <c r="T642" s="22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0" t="s">
        <v>157</v>
      </c>
      <c r="AU642" s="230" t="s">
        <v>82</v>
      </c>
      <c r="AV642" s="13" t="s">
        <v>82</v>
      </c>
      <c r="AW642" s="13" t="s">
        <v>33</v>
      </c>
      <c r="AX642" s="13" t="s">
        <v>80</v>
      </c>
      <c r="AY642" s="230" t="s">
        <v>148</v>
      </c>
    </row>
    <row r="643" spans="1:65" s="2" customFormat="1" ht="24.15" customHeight="1">
      <c r="A643" s="40"/>
      <c r="B643" s="41"/>
      <c r="C643" s="206" t="s">
        <v>1487</v>
      </c>
      <c r="D643" s="206" t="s">
        <v>150</v>
      </c>
      <c r="E643" s="207" t="s">
        <v>1488</v>
      </c>
      <c r="F643" s="208" t="s">
        <v>1489</v>
      </c>
      <c r="G643" s="209" t="s">
        <v>153</v>
      </c>
      <c r="H643" s="210">
        <v>12.684</v>
      </c>
      <c r="I643" s="211"/>
      <c r="J643" s="212">
        <f>ROUND(I643*H643,2)</f>
        <v>0</v>
      </c>
      <c r="K643" s="208" t="s">
        <v>154</v>
      </c>
      <c r="L643" s="46"/>
      <c r="M643" s="213" t="s">
        <v>19</v>
      </c>
      <c r="N643" s="214" t="s">
        <v>43</v>
      </c>
      <c r="O643" s="86"/>
      <c r="P643" s="215">
        <f>O643*H643</f>
        <v>0</v>
      </c>
      <c r="Q643" s="215">
        <v>0.02012</v>
      </c>
      <c r="R643" s="215">
        <f>Q643*H643</f>
        <v>0.25520208</v>
      </c>
      <c r="S643" s="215">
        <v>0</v>
      </c>
      <c r="T643" s="216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17" t="s">
        <v>227</v>
      </c>
      <c r="AT643" s="217" t="s">
        <v>150</v>
      </c>
      <c r="AU643" s="217" t="s">
        <v>82</v>
      </c>
      <c r="AY643" s="19" t="s">
        <v>148</v>
      </c>
      <c r="BE643" s="218">
        <f>IF(N643="základní",J643,0)</f>
        <v>0</v>
      </c>
      <c r="BF643" s="218">
        <f>IF(N643="snížená",J643,0)</f>
        <v>0</v>
      </c>
      <c r="BG643" s="218">
        <f>IF(N643="zákl. přenesená",J643,0)</f>
        <v>0</v>
      </c>
      <c r="BH643" s="218">
        <f>IF(N643="sníž. přenesená",J643,0)</f>
        <v>0</v>
      </c>
      <c r="BI643" s="218">
        <f>IF(N643="nulová",J643,0)</f>
        <v>0</v>
      </c>
      <c r="BJ643" s="19" t="s">
        <v>80</v>
      </c>
      <c r="BK643" s="218">
        <f>ROUND(I643*H643,2)</f>
        <v>0</v>
      </c>
      <c r="BL643" s="19" t="s">
        <v>227</v>
      </c>
      <c r="BM643" s="217" t="s">
        <v>1490</v>
      </c>
    </row>
    <row r="644" spans="1:51" s="13" customFormat="1" ht="12">
      <c r="A644" s="13"/>
      <c r="B644" s="219"/>
      <c r="C644" s="220"/>
      <c r="D644" s="221" t="s">
        <v>157</v>
      </c>
      <c r="E644" s="222" t="s">
        <v>19</v>
      </c>
      <c r="F644" s="223" t="s">
        <v>1491</v>
      </c>
      <c r="G644" s="220"/>
      <c r="H644" s="224">
        <v>12.684</v>
      </c>
      <c r="I644" s="225"/>
      <c r="J644" s="220"/>
      <c r="K644" s="220"/>
      <c r="L644" s="226"/>
      <c r="M644" s="227"/>
      <c r="N644" s="228"/>
      <c r="O644" s="228"/>
      <c r="P644" s="228"/>
      <c r="Q644" s="228"/>
      <c r="R644" s="228"/>
      <c r="S644" s="228"/>
      <c r="T644" s="22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0" t="s">
        <v>157</v>
      </c>
      <c r="AU644" s="230" t="s">
        <v>82</v>
      </c>
      <c r="AV644" s="13" t="s">
        <v>82</v>
      </c>
      <c r="AW644" s="13" t="s">
        <v>33</v>
      </c>
      <c r="AX644" s="13" t="s">
        <v>80</v>
      </c>
      <c r="AY644" s="230" t="s">
        <v>148</v>
      </c>
    </row>
    <row r="645" spans="1:65" s="2" customFormat="1" ht="49.05" customHeight="1">
      <c r="A645" s="40"/>
      <c r="B645" s="41"/>
      <c r="C645" s="206" t="s">
        <v>1492</v>
      </c>
      <c r="D645" s="206" t="s">
        <v>150</v>
      </c>
      <c r="E645" s="207" t="s">
        <v>1493</v>
      </c>
      <c r="F645" s="208" t="s">
        <v>1494</v>
      </c>
      <c r="G645" s="209" t="s">
        <v>530</v>
      </c>
      <c r="H645" s="210">
        <v>3</v>
      </c>
      <c r="I645" s="211"/>
      <c r="J645" s="212">
        <f>ROUND(I645*H645,2)</f>
        <v>0</v>
      </c>
      <c r="K645" s="208" t="s">
        <v>154</v>
      </c>
      <c r="L645" s="46"/>
      <c r="M645" s="213" t="s">
        <v>19</v>
      </c>
      <c r="N645" s="214" t="s">
        <v>43</v>
      </c>
      <c r="O645" s="86"/>
      <c r="P645" s="215">
        <f>O645*H645</f>
        <v>0</v>
      </c>
      <c r="Q645" s="215">
        <v>0.03058</v>
      </c>
      <c r="R645" s="215">
        <f>Q645*H645</f>
        <v>0.09174</v>
      </c>
      <c r="S645" s="215">
        <v>0</v>
      </c>
      <c r="T645" s="216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227</v>
      </c>
      <c r="AT645" s="217" t="s">
        <v>150</v>
      </c>
      <c r="AU645" s="217" t="s">
        <v>82</v>
      </c>
      <c r="AY645" s="19" t="s">
        <v>148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80</v>
      </c>
      <c r="BK645" s="218">
        <f>ROUND(I645*H645,2)</f>
        <v>0</v>
      </c>
      <c r="BL645" s="19" t="s">
        <v>227</v>
      </c>
      <c r="BM645" s="217" t="s">
        <v>1495</v>
      </c>
    </row>
    <row r="646" spans="1:65" s="2" customFormat="1" ht="62.7" customHeight="1">
      <c r="A646" s="40"/>
      <c r="B646" s="41"/>
      <c r="C646" s="206" t="s">
        <v>1496</v>
      </c>
      <c r="D646" s="206" t="s">
        <v>150</v>
      </c>
      <c r="E646" s="207" t="s">
        <v>1497</v>
      </c>
      <c r="F646" s="208" t="s">
        <v>1498</v>
      </c>
      <c r="G646" s="209" t="s">
        <v>198</v>
      </c>
      <c r="H646" s="210">
        <v>0.745</v>
      </c>
      <c r="I646" s="211"/>
      <c r="J646" s="212">
        <f>ROUND(I646*H646,2)</f>
        <v>0</v>
      </c>
      <c r="K646" s="208" t="s">
        <v>154</v>
      </c>
      <c r="L646" s="46"/>
      <c r="M646" s="213" t="s">
        <v>19</v>
      </c>
      <c r="N646" s="214" t="s">
        <v>43</v>
      </c>
      <c r="O646" s="86"/>
      <c r="P646" s="215">
        <f>O646*H646</f>
        <v>0</v>
      </c>
      <c r="Q646" s="215">
        <v>0</v>
      </c>
      <c r="R646" s="215">
        <f>Q646*H646</f>
        <v>0</v>
      </c>
      <c r="S646" s="215">
        <v>0</v>
      </c>
      <c r="T646" s="216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17" t="s">
        <v>227</v>
      </c>
      <c r="AT646" s="217" t="s">
        <v>150</v>
      </c>
      <c r="AU646" s="217" t="s">
        <v>82</v>
      </c>
      <c r="AY646" s="19" t="s">
        <v>148</v>
      </c>
      <c r="BE646" s="218">
        <f>IF(N646="základní",J646,0)</f>
        <v>0</v>
      </c>
      <c r="BF646" s="218">
        <f>IF(N646="snížená",J646,0)</f>
        <v>0</v>
      </c>
      <c r="BG646" s="218">
        <f>IF(N646="zákl. přenesená",J646,0)</f>
        <v>0</v>
      </c>
      <c r="BH646" s="218">
        <f>IF(N646="sníž. přenesená",J646,0)</f>
        <v>0</v>
      </c>
      <c r="BI646" s="218">
        <f>IF(N646="nulová",J646,0)</f>
        <v>0</v>
      </c>
      <c r="BJ646" s="19" t="s">
        <v>80</v>
      </c>
      <c r="BK646" s="218">
        <f>ROUND(I646*H646,2)</f>
        <v>0</v>
      </c>
      <c r="BL646" s="19" t="s">
        <v>227</v>
      </c>
      <c r="BM646" s="217" t="s">
        <v>1499</v>
      </c>
    </row>
    <row r="647" spans="1:63" s="12" customFormat="1" ht="22.8" customHeight="1">
      <c r="A647" s="12"/>
      <c r="B647" s="190"/>
      <c r="C647" s="191"/>
      <c r="D647" s="192" t="s">
        <v>71</v>
      </c>
      <c r="E647" s="204" t="s">
        <v>1500</v>
      </c>
      <c r="F647" s="204" t="s">
        <v>1501</v>
      </c>
      <c r="G647" s="191"/>
      <c r="H647" s="191"/>
      <c r="I647" s="194"/>
      <c r="J647" s="205">
        <f>BK647</f>
        <v>0</v>
      </c>
      <c r="K647" s="191"/>
      <c r="L647" s="196"/>
      <c r="M647" s="197"/>
      <c r="N647" s="198"/>
      <c r="O647" s="198"/>
      <c r="P647" s="199">
        <f>SUM(P648:P665)</f>
        <v>0</v>
      </c>
      <c r="Q647" s="198"/>
      <c r="R647" s="199">
        <f>SUM(R648:R665)</f>
        <v>0.6925133</v>
      </c>
      <c r="S647" s="198"/>
      <c r="T647" s="200">
        <f>SUM(T648:T665)</f>
        <v>0.43420000000000003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01" t="s">
        <v>82</v>
      </c>
      <c r="AT647" s="202" t="s">
        <v>71</v>
      </c>
      <c r="AU647" s="202" t="s">
        <v>80</v>
      </c>
      <c r="AY647" s="201" t="s">
        <v>148</v>
      </c>
      <c r="BK647" s="203">
        <f>SUM(BK648:BK665)</f>
        <v>0</v>
      </c>
    </row>
    <row r="648" spans="1:65" s="2" customFormat="1" ht="24.15" customHeight="1">
      <c r="A648" s="40"/>
      <c r="B648" s="41"/>
      <c r="C648" s="206" t="s">
        <v>1502</v>
      </c>
      <c r="D648" s="206" t="s">
        <v>150</v>
      </c>
      <c r="E648" s="207" t="s">
        <v>1503</v>
      </c>
      <c r="F648" s="208" t="s">
        <v>1504</v>
      </c>
      <c r="G648" s="209" t="s">
        <v>288</v>
      </c>
      <c r="H648" s="210">
        <v>260</v>
      </c>
      <c r="I648" s="211"/>
      <c r="J648" s="212">
        <f>ROUND(I648*H648,2)</f>
        <v>0</v>
      </c>
      <c r="K648" s="208" t="s">
        <v>154</v>
      </c>
      <c r="L648" s="46"/>
      <c r="M648" s="213" t="s">
        <v>19</v>
      </c>
      <c r="N648" s="214" t="s">
        <v>43</v>
      </c>
      <c r="O648" s="86"/>
      <c r="P648" s="215">
        <f>O648*H648</f>
        <v>0</v>
      </c>
      <c r="Q648" s="215">
        <v>0</v>
      </c>
      <c r="R648" s="215">
        <f>Q648*H648</f>
        <v>0</v>
      </c>
      <c r="S648" s="215">
        <v>0.00167</v>
      </c>
      <c r="T648" s="216">
        <f>S648*H648</f>
        <v>0.43420000000000003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227</v>
      </c>
      <c r="AT648" s="217" t="s">
        <v>150</v>
      </c>
      <c r="AU648" s="217" t="s">
        <v>82</v>
      </c>
      <c r="AY648" s="19" t="s">
        <v>148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80</v>
      </c>
      <c r="BK648" s="218">
        <f>ROUND(I648*H648,2)</f>
        <v>0</v>
      </c>
      <c r="BL648" s="19" t="s">
        <v>227</v>
      </c>
      <c r="BM648" s="217" t="s">
        <v>1505</v>
      </c>
    </row>
    <row r="649" spans="1:51" s="13" customFormat="1" ht="12">
      <c r="A649" s="13"/>
      <c r="B649" s="219"/>
      <c r="C649" s="220"/>
      <c r="D649" s="221" t="s">
        <v>157</v>
      </c>
      <c r="E649" s="222" t="s">
        <v>19</v>
      </c>
      <c r="F649" s="223" t="s">
        <v>1506</v>
      </c>
      <c r="G649" s="220"/>
      <c r="H649" s="224">
        <v>260</v>
      </c>
      <c r="I649" s="225"/>
      <c r="J649" s="220"/>
      <c r="K649" s="220"/>
      <c r="L649" s="226"/>
      <c r="M649" s="227"/>
      <c r="N649" s="228"/>
      <c r="O649" s="228"/>
      <c r="P649" s="228"/>
      <c r="Q649" s="228"/>
      <c r="R649" s="228"/>
      <c r="S649" s="228"/>
      <c r="T649" s="229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0" t="s">
        <v>157</v>
      </c>
      <c r="AU649" s="230" t="s">
        <v>82</v>
      </c>
      <c r="AV649" s="13" t="s">
        <v>82</v>
      </c>
      <c r="AW649" s="13" t="s">
        <v>33</v>
      </c>
      <c r="AX649" s="13" t="s">
        <v>80</v>
      </c>
      <c r="AY649" s="230" t="s">
        <v>148</v>
      </c>
    </row>
    <row r="650" spans="1:65" s="2" customFormat="1" ht="24.15" customHeight="1">
      <c r="A650" s="40"/>
      <c r="B650" s="41"/>
      <c r="C650" s="206" t="s">
        <v>1507</v>
      </c>
      <c r="D650" s="206" t="s">
        <v>150</v>
      </c>
      <c r="E650" s="207" t="s">
        <v>1508</v>
      </c>
      <c r="F650" s="208" t="s">
        <v>1509</v>
      </c>
      <c r="G650" s="209" t="s">
        <v>288</v>
      </c>
      <c r="H650" s="210">
        <v>133</v>
      </c>
      <c r="I650" s="211"/>
      <c r="J650" s="212">
        <f>ROUND(I650*H650,2)</f>
        <v>0</v>
      </c>
      <c r="K650" s="208" t="s">
        <v>19</v>
      </c>
      <c r="L650" s="46"/>
      <c r="M650" s="213" t="s">
        <v>19</v>
      </c>
      <c r="N650" s="214" t="s">
        <v>43</v>
      </c>
      <c r="O650" s="86"/>
      <c r="P650" s="215">
        <f>O650*H650</f>
        <v>0</v>
      </c>
      <c r="Q650" s="215">
        <v>0.00335</v>
      </c>
      <c r="R650" s="215">
        <f>Q650*H650</f>
        <v>0.44555</v>
      </c>
      <c r="S650" s="215">
        <v>0</v>
      </c>
      <c r="T650" s="216">
        <f>S650*H650</f>
        <v>0</v>
      </c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R650" s="217" t="s">
        <v>227</v>
      </c>
      <c r="AT650" s="217" t="s">
        <v>150</v>
      </c>
      <c r="AU650" s="217" t="s">
        <v>82</v>
      </c>
      <c r="AY650" s="19" t="s">
        <v>148</v>
      </c>
      <c r="BE650" s="218">
        <f>IF(N650="základní",J650,0)</f>
        <v>0</v>
      </c>
      <c r="BF650" s="218">
        <f>IF(N650="snížená",J650,0)</f>
        <v>0</v>
      </c>
      <c r="BG650" s="218">
        <f>IF(N650="zákl. přenesená",J650,0)</f>
        <v>0</v>
      </c>
      <c r="BH650" s="218">
        <f>IF(N650="sníž. přenesená",J650,0)</f>
        <v>0</v>
      </c>
      <c r="BI650" s="218">
        <f>IF(N650="nulová",J650,0)</f>
        <v>0</v>
      </c>
      <c r="BJ650" s="19" t="s">
        <v>80</v>
      </c>
      <c r="BK650" s="218">
        <f>ROUND(I650*H650,2)</f>
        <v>0</v>
      </c>
      <c r="BL650" s="19" t="s">
        <v>227</v>
      </c>
      <c r="BM650" s="217" t="s">
        <v>1510</v>
      </c>
    </row>
    <row r="651" spans="1:51" s="13" customFormat="1" ht="12">
      <c r="A651" s="13"/>
      <c r="B651" s="219"/>
      <c r="C651" s="220"/>
      <c r="D651" s="221" t="s">
        <v>157</v>
      </c>
      <c r="E651" s="222" t="s">
        <v>19</v>
      </c>
      <c r="F651" s="223" t="s">
        <v>1511</v>
      </c>
      <c r="G651" s="220"/>
      <c r="H651" s="224">
        <v>133</v>
      </c>
      <c r="I651" s="225"/>
      <c r="J651" s="220"/>
      <c r="K651" s="220"/>
      <c r="L651" s="226"/>
      <c r="M651" s="227"/>
      <c r="N651" s="228"/>
      <c r="O651" s="228"/>
      <c r="P651" s="228"/>
      <c r="Q651" s="228"/>
      <c r="R651" s="228"/>
      <c r="S651" s="228"/>
      <c r="T651" s="22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0" t="s">
        <v>157</v>
      </c>
      <c r="AU651" s="230" t="s">
        <v>82</v>
      </c>
      <c r="AV651" s="13" t="s">
        <v>82</v>
      </c>
      <c r="AW651" s="13" t="s">
        <v>33</v>
      </c>
      <c r="AX651" s="13" t="s">
        <v>80</v>
      </c>
      <c r="AY651" s="230" t="s">
        <v>148</v>
      </c>
    </row>
    <row r="652" spans="1:65" s="2" customFormat="1" ht="49.05" customHeight="1">
      <c r="A652" s="40"/>
      <c r="B652" s="41"/>
      <c r="C652" s="206" t="s">
        <v>1512</v>
      </c>
      <c r="D652" s="206" t="s">
        <v>150</v>
      </c>
      <c r="E652" s="207" t="s">
        <v>1513</v>
      </c>
      <c r="F652" s="208" t="s">
        <v>1514</v>
      </c>
      <c r="G652" s="209" t="s">
        <v>530</v>
      </c>
      <c r="H652" s="210">
        <v>28</v>
      </c>
      <c r="I652" s="211"/>
      <c r="J652" s="212">
        <f>ROUND(I652*H652,2)</f>
        <v>0</v>
      </c>
      <c r="K652" s="208" t="s">
        <v>154</v>
      </c>
      <c r="L652" s="46"/>
      <c r="M652" s="213" t="s">
        <v>19</v>
      </c>
      <c r="N652" s="214" t="s">
        <v>43</v>
      </c>
      <c r="O652" s="86"/>
      <c r="P652" s="215">
        <f>O652*H652</f>
        <v>0</v>
      </c>
      <c r="Q652" s="215">
        <v>0</v>
      </c>
      <c r="R652" s="215">
        <f>Q652*H652</f>
        <v>0</v>
      </c>
      <c r="S652" s="215">
        <v>0</v>
      </c>
      <c r="T652" s="216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17" t="s">
        <v>227</v>
      </c>
      <c r="AT652" s="217" t="s">
        <v>150</v>
      </c>
      <c r="AU652" s="217" t="s">
        <v>82</v>
      </c>
      <c r="AY652" s="19" t="s">
        <v>148</v>
      </c>
      <c r="BE652" s="218">
        <f>IF(N652="základní",J652,0)</f>
        <v>0</v>
      </c>
      <c r="BF652" s="218">
        <f>IF(N652="snížená",J652,0)</f>
        <v>0</v>
      </c>
      <c r="BG652" s="218">
        <f>IF(N652="zákl. přenesená",J652,0)</f>
        <v>0</v>
      </c>
      <c r="BH652" s="218">
        <f>IF(N652="sníž. přenesená",J652,0)</f>
        <v>0</v>
      </c>
      <c r="BI652" s="218">
        <f>IF(N652="nulová",J652,0)</f>
        <v>0</v>
      </c>
      <c r="BJ652" s="19" t="s">
        <v>80</v>
      </c>
      <c r="BK652" s="218">
        <f>ROUND(I652*H652,2)</f>
        <v>0</v>
      </c>
      <c r="BL652" s="19" t="s">
        <v>227</v>
      </c>
      <c r="BM652" s="217" t="s">
        <v>1515</v>
      </c>
    </row>
    <row r="653" spans="1:65" s="2" customFormat="1" ht="24.15" customHeight="1">
      <c r="A653" s="40"/>
      <c r="B653" s="41"/>
      <c r="C653" s="206" t="s">
        <v>1516</v>
      </c>
      <c r="D653" s="206" t="s">
        <v>150</v>
      </c>
      <c r="E653" s="207" t="s">
        <v>1517</v>
      </c>
      <c r="F653" s="208" t="s">
        <v>1518</v>
      </c>
      <c r="G653" s="209" t="s">
        <v>288</v>
      </c>
      <c r="H653" s="210">
        <v>1.8</v>
      </c>
      <c r="I653" s="211"/>
      <c r="J653" s="212">
        <f>ROUND(I653*H653,2)</f>
        <v>0</v>
      </c>
      <c r="K653" s="208" t="s">
        <v>19</v>
      </c>
      <c r="L653" s="46"/>
      <c r="M653" s="213" t="s">
        <v>19</v>
      </c>
      <c r="N653" s="214" t="s">
        <v>43</v>
      </c>
      <c r="O653" s="86"/>
      <c r="P653" s="215">
        <f>O653*H653</f>
        <v>0</v>
      </c>
      <c r="Q653" s="215">
        <v>0.00146</v>
      </c>
      <c r="R653" s="215">
        <f>Q653*H653</f>
        <v>0.002628</v>
      </c>
      <c r="S653" s="215">
        <v>0</v>
      </c>
      <c r="T653" s="216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17" t="s">
        <v>227</v>
      </c>
      <c r="AT653" s="217" t="s">
        <v>150</v>
      </c>
      <c r="AU653" s="217" t="s">
        <v>82</v>
      </c>
      <c r="AY653" s="19" t="s">
        <v>148</v>
      </c>
      <c r="BE653" s="218">
        <f>IF(N653="základní",J653,0)</f>
        <v>0</v>
      </c>
      <c r="BF653" s="218">
        <f>IF(N653="snížená",J653,0)</f>
        <v>0</v>
      </c>
      <c r="BG653" s="218">
        <f>IF(N653="zákl. přenesená",J653,0)</f>
        <v>0</v>
      </c>
      <c r="BH653" s="218">
        <f>IF(N653="sníž. přenesená",J653,0)</f>
        <v>0</v>
      </c>
      <c r="BI653" s="218">
        <f>IF(N653="nulová",J653,0)</f>
        <v>0</v>
      </c>
      <c r="BJ653" s="19" t="s">
        <v>80</v>
      </c>
      <c r="BK653" s="218">
        <f>ROUND(I653*H653,2)</f>
        <v>0</v>
      </c>
      <c r="BL653" s="19" t="s">
        <v>227</v>
      </c>
      <c r="BM653" s="217" t="s">
        <v>1519</v>
      </c>
    </row>
    <row r="654" spans="1:51" s="13" customFormat="1" ht="12">
      <c r="A654" s="13"/>
      <c r="B654" s="219"/>
      <c r="C654" s="220"/>
      <c r="D654" s="221" t="s">
        <v>157</v>
      </c>
      <c r="E654" s="222" t="s">
        <v>19</v>
      </c>
      <c r="F654" s="223" t="s">
        <v>1520</v>
      </c>
      <c r="G654" s="220"/>
      <c r="H654" s="224">
        <v>1.8</v>
      </c>
      <c r="I654" s="225"/>
      <c r="J654" s="220"/>
      <c r="K654" s="220"/>
      <c r="L654" s="226"/>
      <c r="M654" s="227"/>
      <c r="N654" s="228"/>
      <c r="O654" s="228"/>
      <c r="P654" s="228"/>
      <c r="Q654" s="228"/>
      <c r="R654" s="228"/>
      <c r="S654" s="228"/>
      <c r="T654" s="22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0" t="s">
        <v>157</v>
      </c>
      <c r="AU654" s="230" t="s">
        <v>82</v>
      </c>
      <c r="AV654" s="13" t="s">
        <v>82</v>
      </c>
      <c r="AW654" s="13" t="s">
        <v>33</v>
      </c>
      <c r="AX654" s="13" t="s">
        <v>80</v>
      </c>
      <c r="AY654" s="230" t="s">
        <v>148</v>
      </c>
    </row>
    <row r="655" spans="1:65" s="2" customFormat="1" ht="24.15" customHeight="1">
      <c r="A655" s="40"/>
      <c r="B655" s="41"/>
      <c r="C655" s="206" t="s">
        <v>1521</v>
      </c>
      <c r="D655" s="206" t="s">
        <v>150</v>
      </c>
      <c r="E655" s="207" t="s">
        <v>1522</v>
      </c>
      <c r="F655" s="208" t="s">
        <v>1523</v>
      </c>
      <c r="G655" s="209" t="s">
        <v>288</v>
      </c>
      <c r="H655" s="210">
        <v>25.1</v>
      </c>
      <c r="I655" s="211"/>
      <c r="J655" s="212">
        <f>ROUND(I655*H655,2)</f>
        <v>0</v>
      </c>
      <c r="K655" s="208" t="s">
        <v>19</v>
      </c>
      <c r="L655" s="46"/>
      <c r="M655" s="213" t="s">
        <v>19</v>
      </c>
      <c r="N655" s="214" t="s">
        <v>43</v>
      </c>
      <c r="O655" s="86"/>
      <c r="P655" s="215">
        <f>O655*H655</f>
        <v>0</v>
      </c>
      <c r="Q655" s="215">
        <v>0.00087</v>
      </c>
      <c r="R655" s="215">
        <f>Q655*H655</f>
        <v>0.021837000000000002</v>
      </c>
      <c r="S655" s="215">
        <v>0</v>
      </c>
      <c r="T655" s="216">
        <f>S655*H655</f>
        <v>0</v>
      </c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R655" s="217" t="s">
        <v>227</v>
      </c>
      <c r="AT655" s="217" t="s">
        <v>150</v>
      </c>
      <c r="AU655" s="217" t="s">
        <v>82</v>
      </c>
      <c r="AY655" s="19" t="s">
        <v>148</v>
      </c>
      <c r="BE655" s="218">
        <f>IF(N655="základní",J655,0)</f>
        <v>0</v>
      </c>
      <c r="BF655" s="218">
        <f>IF(N655="snížená",J655,0)</f>
        <v>0</v>
      </c>
      <c r="BG655" s="218">
        <f>IF(N655="zákl. přenesená",J655,0)</f>
        <v>0</v>
      </c>
      <c r="BH655" s="218">
        <f>IF(N655="sníž. přenesená",J655,0)</f>
        <v>0</v>
      </c>
      <c r="BI655" s="218">
        <f>IF(N655="nulová",J655,0)</f>
        <v>0</v>
      </c>
      <c r="BJ655" s="19" t="s">
        <v>80</v>
      </c>
      <c r="BK655" s="218">
        <f>ROUND(I655*H655,2)</f>
        <v>0</v>
      </c>
      <c r="BL655" s="19" t="s">
        <v>227</v>
      </c>
      <c r="BM655" s="217" t="s">
        <v>1524</v>
      </c>
    </row>
    <row r="656" spans="1:51" s="13" customFormat="1" ht="12">
      <c r="A656" s="13"/>
      <c r="B656" s="219"/>
      <c r="C656" s="220"/>
      <c r="D656" s="221" t="s">
        <v>157</v>
      </c>
      <c r="E656" s="222" t="s">
        <v>19</v>
      </c>
      <c r="F656" s="223" t="s">
        <v>1525</v>
      </c>
      <c r="G656" s="220"/>
      <c r="H656" s="224">
        <v>25.1</v>
      </c>
      <c r="I656" s="225"/>
      <c r="J656" s="220"/>
      <c r="K656" s="220"/>
      <c r="L656" s="226"/>
      <c r="M656" s="227"/>
      <c r="N656" s="228"/>
      <c r="O656" s="228"/>
      <c r="P656" s="228"/>
      <c r="Q656" s="228"/>
      <c r="R656" s="228"/>
      <c r="S656" s="228"/>
      <c r="T656" s="22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0" t="s">
        <v>157</v>
      </c>
      <c r="AU656" s="230" t="s">
        <v>82</v>
      </c>
      <c r="AV656" s="13" t="s">
        <v>82</v>
      </c>
      <c r="AW656" s="13" t="s">
        <v>33</v>
      </c>
      <c r="AX656" s="13" t="s">
        <v>80</v>
      </c>
      <c r="AY656" s="230" t="s">
        <v>148</v>
      </c>
    </row>
    <row r="657" spans="1:65" s="2" customFormat="1" ht="24.15" customHeight="1">
      <c r="A657" s="40"/>
      <c r="B657" s="41"/>
      <c r="C657" s="206" t="s">
        <v>1526</v>
      </c>
      <c r="D657" s="206" t="s">
        <v>150</v>
      </c>
      <c r="E657" s="207" t="s">
        <v>1527</v>
      </c>
      <c r="F657" s="208" t="s">
        <v>1528</v>
      </c>
      <c r="G657" s="209" t="s">
        <v>288</v>
      </c>
      <c r="H657" s="210">
        <v>19.98</v>
      </c>
      <c r="I657" s="211"/>
      <c r="J657" s="212">
        <f>ROUND(I657*H657,2)</f>
        <v>0</v>
      </c>
      <c r="K657" s="208" t="s">
        <v>154</v>
      </c>
      <c r="L657" s="46"/>
      <c r="M657" s="213" t="s">
        <v>19</v>
      </c>
      <c r="N657" s="214" t="s">
        <v>43</v>
      </c>
      <c r="O657" s="86"/>
      <c r="P657" s="215">
        <f>O657*H657</f>
        <v>0</v>
      </c>
      <c r="Q657" s="215">
        <v>0.00171</v>
      </c>
      <c r="R657" s="215">
        <f>Q657*H657</f>
        <v>0.034165799999999996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227</v>
      </c>
      <c r="AT657" s="217" t="s">
        <v>150</v>
      </c>
      <c r="AU657" s="217" t="s">
        <v>82</v>
      </c>
      <c r="AY657" s="19" t="s">
        <v>148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9" t="s">
        <v>80</v>
      </c>
      <c r="BK657" s="218">
        <f>ROUND(I657*H657,2)</f>
        <v>0</v>
      </c>
      <c r="BL657" s="19" t="s">
        <v>227</v>
      </c>
      <c r="BM657" s="217" t="s">
        <v>1529</v>
      </c>
    </row>
    <row r="658" spans="1:51" s="13" customFormat="1" ht="12">
      <c r="A658" s="13"/>
      <c r="B658" s="219"/>
      <c r="C658" s="220"/>
      <c r="D658" s="221" t="s">
        <v>157</v>
      </c>
      <c r="E658" s="222" t="s">
        <v>19</v>
      </c>
      <c r="F658" s="223" t="s">
        <v>1530</v>
      </c>
      <c r="G658" s="220"/>
      <c r="H658" s="224">
        <v>19.98</v>
      </c>
      <c r="I658" s="225"/>
      <c r="J658" s="220"/>
      <c r="K658" s="220"/>
      <c r="L658" s="226"/>
      <c r="M658" s="227"/>
      <c r="N658" s="228"/>
      <c r="O658" s="228"/>
      <c r="P658" s="228"/>
      <c r="Q658" s="228"/>
      <c r="R658" s="228"/>
      <c r="S658" s="228"/>
      <c r="T658" s="229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0" t="s">
        <v>157</v>
      </c>
      <c r="AU658" s="230" t="s">
        <v>82</v>
      </c>
      <c r="AV658" s="13" t="s">
        <v>82</v>
      </c>
      <c r="AW658" s="13" t="s">
        <v>33</v>
      </c>
      <c r="AX658" s="13" t="s">
        <v>80</v>
      </c>
      <c r="AY658" s="230" t="s">
        <v>148</v>
      </c>
    </row>
    <row r="659" spans="1:65" s="2" customFormat="1" ht="24.15" customHeight="1">
      <c r="A659" s="40"/>
      <c r="B659" s="41"/>
      <c r="C659" s="206" t="s">
        <v>1531</v>
      </c>
      <c r="D659" s="206" t="s">
        <v>150</v>
      </c>
      <c r="E659" s="207" t="s">
        <v>1532</v>
      </c>
      <c r="F659" s="208" t="s">
        <v>1533</v>
      </c>
      <c r="G659" s="209" t="s">
        <v>288</v>
      </c>
      <c r="H659" s="210">
        <v>75.4</v>
      </c>
      <c r="I659" s="211"/>
      <c r="J659" s="212">
        <f>ROUND(I659*H659,2)</f>
        <v>0</v>
      </c>
      <c r="K659" s="208" t="s">
        <v>19</v>
      </c>
      <c r="L659" s="46"/>
      <c r="M659" s="213" t="s">
        <v>19</v>
      </c>
      <c r="N659" s="214" t="s">
        <v>43</v>
      </c>
      <c r="O659" s="86"/>
      <c r="P659" s="215">
        <f>O659*H659</f>
        <v>0</v>
      </c>
      <c r="Q659" s="215">
        <v>0.00213</v>
      </c>
      <c r="R659" s="215">
        <f>Q659*H659</f>
        <v>0.160602</v>
      </c>
      <c r="S659" s="215">
        <v>0</v>
      </c>
      <c r="T659" s="216">
        <f>S659*H659</f>
        <v>0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17" t="s">
        <v>227</v>
      </c>
      <c r="AT659" s="217" t="s">
        <v>150</v>
      </c>
      <c r="AU659" s="217" t="s">
        <v>82</v>
      </c>
      <c r="AY659" s="19" t="s">
        <v>148</v>
      </c>
      <c r="BE659" s="218">
        <f>IF(N659="základní",J659,0)</f>
        <v>0</v>
      </c>
      <c r="BF659" s="218">
        <f>IF(N659="snížená",J659,0)</f>
        <v>0</v>
      </c>
      <c r="BG659" s="218">
        <f>IF(N659="zákl. přenesená",J659,0)</f>
        <v>0</v>
      </c>
      <c r="BH659" s="218">
        <f>IF(N659="sníž. přenesená",J659,0)</f>
        <v>0</v>
      </c>
      <c r="BI659" s="218">
        <f>IF(N659="nulová",J659,0)</f>
        <v>0</v>
      </c>
      <c r="BJ659" s="19" t="s">
        <v>80</v>
      </c>
      <c r="BK659" s="218">
        <f>ROUND(I659*H659,2)</f>
        <v>0</v>
      </c>
      <c r="BL659" s="19" t="s">
        <v>227</v>
      </c>
      <c r="BM659" s="217" t="s">
        <v>1534</v>
      </c>
    </row>
    <row r="660" spans="1:51" s="13" customFormat="1" ht="12">
      <c r="A660" s="13"/>
      <c r="B660" s="219"/>
      <c r="C660" s="220"/>
      <c r="D660" s="221" t="s">
        <v>157</v>
      </c>
      <c r="E660" s="222" t="s">
        <v>19</v>
      </c>
      <c r="F660" s="223" t="s">
        <v>1535</v>
      </c>
      <c r="G660" s="220"/>
      <c r="H660" s="224">
        <v>75.4</v>
      </c>
      <c r="I660" s="225"/>
      <c r="J660" s="220"/>
      <c r="K660" s="220"/>
      <c r="L660" s="226"/>
      <c r="M660" s="227"/>
      <c r="N660" s="228"/>
      <c r="O660" s="228"/>
      <c r="P660" s="228"/>
      <c r="Q660" s="228"/>
      <c r="R660" s="228"/>
      <c r="S660" s="228"/>
      <c r="T660" s="22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0" t="s">
        <v>157</v>
      </c>
      <c r="AU660" s="230" t="s">
        <v>82</v>
      </c>
      <c r="AV660" s="13" t="s">
        <v>82</v>
      </c>
      <c r="AW660" s="13" t="s">
        <v>33</v>
      </c>
      <c r="AX660" s="13" t="s">
        <v>80</v>
      </c>
      <c r="AY660" s="230" t="s">
        <v>148</v>
      </c>
    </row>
    <row r="661" spans="1:65" s="2" customFormat="1" ht="49.05" customHeight="1">
      <c r="A661" s="40"/>
      <c r="B661" s="41"/>
      <c r="C661" s="206" t="s">
        <v>1536</v>
      </c>
      <c r="D661" s="206" t="s">
        <v>150</v>
      </c>
      <c r="E661" s="207" t="s">
        <v>1537</v>
      </c>
      <c r="F661" s="208" t="s">
        <v>1538</v>
      </c>
      <c r="G661" s="209" t="s">
        <v>530</v>
      </c>
      <c r="H661" s="210">
        <v>58</v>
      </c>
      <c r="I661" s="211"/>
      <c r="J661" s="212">
        <f>ROUND(I661*H661,2)</f>
        <v>0</v>
      </c>
      <c r="K661" s="208" t="s">
        <v>154</v>
      </c>
      <c r="L661" s="46"/>
      <c r="M661" s="213" t="s">
        <v>19</v>
      </c>
      <c r="N661" s="214" t="s">
        <v>43</v>
      </c>
      <c r="O661" s="86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R661" s="217" t="s">
        <v>227</v>
      </c>
      <c r="AT661" s="217" t="s">
        <v>150</v>
      </c>
      <c r="AU661" s="217" t="s">
        <v>82</v>
      </c>
      <c r="AY661" s="19" t="s">
        <v>148</v>
      </c>
      <c r="BE661" s="218">
        <f>IF(N661="základní",J661,0)</f>
        <v>0</v>
      </c>
      <c r="BF661" s="218">
        <f>IF(N661="snížená",J661,0)</f>
        <v>0</v>
      </c>
      <c r="BG661" s="218">
        <f>IF(N661="zákl. přenesená",J661,0)</f>
        <v>0</v>
      </c>
      <c r="BH661" s="218">
        <f>IF(N661="sníž. přenesená",J661,0)</f>
        <v>0</v>
      </c>
      <c r="BI661" s="218">
        <f>IF(N661="nulová",J661,0)</f>
        <v>0</v>
      </c>
      <c r="BJ661" s="19" t="s">
        <v>80</v>
      </c>
      <c r="BK661" s="218">
        <f>ROUND(I661*H661,2)</f>
        <v>0</v>
      </c>
      <c r="BL661" s="19" t="s">
        <v>227</v>
      </c>
      <c r="BM661" s="217" t="s">
        <v>1539</v>
      </c>
    </row>
    <row r="662" spans="1:65" s="2" customFormat="1" ht="49.05" customHeight="1">
      <c r="A662" s="40"/>
      <c r="B662" s="41"/>
      <c r="C662" s="206" t="s">
        <v>1540</v>
      </c>
      <c r="D662" s="206" t="s">
        <v>150</v>
      </c>
      <c r="E662" s="207" t="s">
        <v>1541</v>
      </c>
      <c r="F662" s="208" t="s">
        <v>1542</v>
      </c>
      <c r="G662" s="209" t="s">
        <v>530</v>
      </c>
      <c r="H662" s="210">
        <v>130</v>
      </c>
      <c r="I662" s="211"/>
      <c r="J662" s="212">
        <f>ROUND(I662*H662,2)</f>
        <v>0</v>
      </c>
      <c r="K662" s="208" t="s">
        <v>154</v>
      </c>
      <c r="L662" s="46"/>
      <c r="M662" s="213" t="s">
        <v>19</v>
      </c>
      <c r="N662" s="214" t="s">
        <v>43</v>
      </c>
      <c r="O662" s="86"/>
      <c r="P662" s="215">
        <f>O662*H662</f>
        <v>0</v>
      </c>
      <c r="Q662" s="215">
        <v>0</v>
      </c>
      <c r="R662" s="215">
        <f>Q662*H662</f>
        <v>0</v>
      </c>
      <c r="S662" s="215">
        <v>0</v>
      </c>
      <c r="T662" s="216">
        <f>S662*H662</f>
        <v>0</v>
      </c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R662" s="217" t="s">
        <v>227</v>
      </c>
      <c r="AT662" s="217" t="s">
        <v>150</v>
      </c>
      <c r="AU662" s="217" t="s">
        <v>82</v>
      </c>
      <c r="AY662" s="19" t="s">
        <v>148</v>
      </c>
      <c r="BE662" s="218">
        <f>IF(N662="základní",J662,0)</f>
        <v>0</v>
      </c>
      <c r="BF662" s="218">
        <f>IF(N662="snížená",J662,0)</f>
        <v>0</v>
      </c>
      <c r="BG662" s="218">
        <f>IF(N662="zákl. přenesená",J662,0)</f>
        <v>0</v>
      </c>
      <c r="BH662" s="218">
        <f>IF(N662="sníž. přenesená",J662,0)</f>
        <v>0</v>
      </c>
      <c r="BI662" s="218">
        <f>IF(N662="nulová",J662,0)</f>
        <v>0</v>
      </c>
      <c r="BJ662" s="19" t="s">
        <v>80</v>
      </c>
      <c r="BK662" s="218">
        <f>ROUND(I662*H662,2)</f>
        <v>0</v>
      </c>
      <c r="BL662" s="19" t="s">
        <v>227</v>
      </c>
      <c r="BM662" s="217" t="s">
        <v>1543</v>
      </c>
    </row>
    <row r="663" spans="1:65" s="2" customFormat="1" ht="24.15" customHeight="1">
      <c r="A663" s="40"/>
      <c r="B663" s="41"/>
      <c r="C663" s="206" t="s">
        <v>1544</v>
      </c>
      <c r="D663" s="206" t="s">
        <v>150</v>
      </c>
      <c r="E663" s="207" t="s">
        <v>1545</v>
      </c>
      <c r="F663" s="208" t="s">
        <v>1546</v>
      </c>
      <c r="G663" s="209" t="s">
        <v>288</v>
      </c>
      <c r="H663" s="210">
        <v>19.95</v>
      </c>
      <c r="I663" s="211"/>
      <c r="J663" s="212">
        <f>ROUND(I663*H663,2)</f>
        <v>0</v>
      </c>
      <c r="K663" s="208" t="s">
        <v>19</v>
      </c>
      <c r="L663" s="46"/>
      <c r="M663" s="213" t="s">
        <v>19</v>
      </c>
      <c r="N663" s="214" t="s">
        <v>43</v>
      </c>
      <c r="O663" s="86"/>
      <c r="P663" s="215">
        <f>O663*H663</f>
        <v>0</v>
      </c>
      <c r="Q663" s="215">
        <v>0.00139</v>
      </c>
      <c r="R663" s="215">
        <f>Q663*H663</f>
        <v>0.027730499999999998</v>
      </c>
      <c r="S663" s="215">
        <v>0</v>
      </c>
      <c r="T663" s="216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227</v>
      </c>
      <c r="AT663" s="217" t="s">
        <v>150</v>
      </c>
      <c r="AU663" s="217" t="s">
        <v>82</v>
      </c>
      <c r="AY663" s="19" t="s">
        <v>148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80</v>
      </c>
      <c r="BK663" s="218">
        <f>ROUND(I663*H663,2)</f>
        <v>0</v>
      </c>
      <c r="BL663" s="19" t="s">
        <v>227</v>
      </c>
      <c r="BM663" s="217" t="s">
        <v>1547</v>
      </c>
    </row>
    <row r="664" spans="1:51" s="13" customFormat="1" ht="12">
      <c r="A664" s="13"/>
      <c r="B664" s="219"/>
      <c r="C664" s="220"/>
      <c r="D664" s="221" t="s">
        <v>157</v>
      </c>
      <c r="E664" s="222" t="s">
        <v>19</v>
      </c>
      <c r="F664" s="223" t="s">
        <v>1548</v>
      </c>
      <c r="G664" s="220"/>
      <c r="H664" s="224">
        <v>19.95</v>
      </c>
      <c r="I664" s="225"/>
      <c r="J664" s="220"/>
      <c r="K664" s="220"/>
      <c r="L664" s="226"/>
      <c r="M664" s="227"/>
      <c r="N664" s="228"/>
      <c r="O664" s="228"/>
      <c r="P664" s="228"/>
      <c r="Q664" s="228"/>
      <c r="R664" s="228"/>
      <c r="S664" s="228"/>
      <c r="T664" s="22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0" t="s">
        <v>157</v>
      </c>
      <c r="AU664" s="230" t="s">
        <v>82</v>
      </c>
      <c r="AV664" s="13" t="s">
        <v>82</v>
      </c>
      <c r="AW664" s="13" t="s">
        <v>33</v>
      </c>
      <c r="AX664" s="13" t="s">
        <v>80</v>
      </c>
      <c r="AY664" s="230" t="s">
        <v>148</v>
      </c>
    </row>
    <row r="665" spans="1:65" s="2" customFormat="1" ht="49.05" customHeight="1">
      <c r="A665" s="40"/>
      <c r="B665" s="41"/>
      <c r="C665" s="206" t="s">
        <v>1549</v>
      </c>
      <c r="D665" s="206" t="s">
        <v>150</v>
      </c>
      <c r="E665" s="207" t="s">
        <v>1550</v>
      </c>
      <c r="F665" s="208" t="s">
        <v>1551</v>
      </c>
      <c r="G665" s="209" t="s">
        <v>198</v>
      </c>
      <c r="H665" s="210">
        <v>0.693</v>
      </c>
      <c r="I665" s="211"/>
      <c r="J665" s="212">
        <f>ROUND(I665*H665,2)</f>
        <v>0</v>
      </c>
      <c r="K665" s="208" t="s">
        <v>154</v>
      </c>
      <c r="L665" s="46"/>
      <c r="M665" s="213" t="s">
        <v>19</v>
      </c>
      <c r="N665" s="214" t="s">
        <v>43</v>
      </c>
      <c r="O665" s="86"/>
      <c r="P665" s="215">
        <f>O665*H665</f>
        <v>0</v>
      </c>
      <c r="Q665" s="215">
        <v>0</v>
      </c>
      <c r="R665" s="215">
        <f>Q665*H665</f>
        <v>0</v>
      </c>
      <c r="S665" s="215">
        <v>0</v>
      </c>
      <c r="T665" s="216">
        <f>S665*H665</f>
        <v>0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17" t="s">
        <v>227</v>
      </c>
      <c r="AT665" s="217" t="s">
        <v>150</v>
      </c>
      <c r="AU665" s="217" t="s">
        <v>82</v>
      </c>
      <c r="AY665" s="19" t="s">
        <v>148</v>
      </c>
      <c r="BE665" s="218">
        <f>IF(N665="základní",J665,0)</f>
        <v>0</v>
      </c>
      <c r="BF665" s="218">
        <f>IF(N665="snížená",J665,0)</f>
        <v>0</v>
      </c>
      <c r="BG665" s="218">
        <f>IF(N665="zákl. přenesená",J665,0)</f>
        <v>0</v>
      </c>
      <c r="BH665" s="218">
        <f>IF(N665="sníž. přenesená",J665,0)</f>
        <v>0</v>
      </c>
      <c r="BI665" s="218">
        <f>IF(N665="nulová",J665,0)</f>
        <v>0</v>
      </c>
      <c r="BJ665" s="19" t="s">
        <v>80</v>
      </c>
      <c r="BK665" s="218">
        <f>ROUND(I665*H665,2)</f>
        <v>0</v>
      </c>
      <c r="BL665" s="19" t="s">
        <v>227</v>
      </c>
      <c r="BM665" s="217" t="s">
        <v>1552</v>
      </c>
    </row>
    <row r="666" spans="1:63" s="12" customFormat="1" ht="22.8" customHeight="1">
      <c r="A666" s="12"/>
      <c r="B666" s="190"/>
      <c r="C666" s="191"/>
      <c r="D666" s="192" t="s">
        <v>71</v>
      </c>
      <c r="E666" s="204" t="s">
        <v>1553</v>
      </c>
      <c r="F666" s="204" t="s">
        <v>1554</v>
      </c>
      <c r="G666" s="191"/>
      <c r="H666" s="191"/>
      <c r="I666" s="194"/>
      <c r="J666" s="205">
        <f>BK666</f>
        <v>0</v>
      </c>
      <c r="K666" s="191"/>
      <c r="L666" s="196"/>
      <c r="M666" s="197"/>
      <c r="N666" s="198"/>
      <c r="O666" s="198"/>
      <c r="P666" s="199">
        <f>SUM(P667:P716)</f>
        <v>0</v>
      </c>
      <c r="Q666" s="198"/>
      <c r="R666" s="199">
        <f>SUM(R667:R716)</f>
        <v>3.3369086399999994</v>
      </c>
      <c r="S666" s="198"/>
      <c r="T666" s="200">
        <f>SUM(T667:T716)</f>
        <v>2.18772</v>
      </c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R666" s="201" t="s">
        <v>82</v>
      </c>
      <c r="AT666" s="202" t="s">
        <v>71</v>
      </c>
      <c r="AU666" s="202" t="s">
        <v>80</v>
      </c>
      <c r="AY666" s="201" t="s">
        <v>148</v>
      </c>
      <c r="BK666" s="203">
        <f>SUM(BK667:BK716)</f>
        <v>0</v>
      </c>
    </row>
    <row r="667" spans="1:65" s="2" customFormat="1" ht="49.05" customHeight="1">
      <c r="A667" s="40"/>
      <c r="B667" s="41"/>
      <c r="C667" s="206" t="s">
        <v>1555</v>
      </c>
      <c r="D667" s="273" t="s">
        <v>150</v>
      </c>
      <c r="E667" s="207" t="s">
        <v>1556</v>
      </c>
      <c r="F667" s="208" t="s">
        <v>1557</v>
      </c>
      <c r="G667" s="209" t="s">
        <v>685</v>
      </c>
      <c r="H667" s="210">
        <v>1</v>
      </c>
      <c r="I667" s="211"/>
      <c r="J667" s="212">
        <f>ROUND(I667*H667,2)</f>
        <v>0</v>
      </c>
      <c r="K667" s="208" t="s">
        <v>19</v>
      </c>
      <c r="L667" s="46"/>
      <c r="M667" s="213" t="s">
        <v>19</v>
      </c>
      <c r="N667" s="214" t="s">
        <v>43</v>
      </c>
      <c r="O667" s="86"/>
      <c r="P667" s="215">
        <f>O667*H667</f>
        <v>0</v>
      </c>
      <c r="Q667" s="215">
        <v>0</v>
      </c>
      <c r="R667" s="215">
        <f>Q667*H667</f>
        <v>0</v>
      </c>
      <c r="S667" s="215">
        <v>0.03</v>
      </c>
      <c r="T667" s="216">
        <f>S667*H667</f>
        <v>0.03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7" t="s">
        <v>227</v>
      </c>
      <c r="AT667" s="217" t="s">
        <v>150</v>
      </c>
      <c r="AU667" s="217" t="s">
        <v>82</v>
      </c>
      <c r="AY667" s="19" t="s">
        <v>148</v>
      </c>
      <c r="BE667" s="218">
        <f>IF(N667="základní",J667,0)</f>
        <v>0</v>
      </c>
      <c r="BF667" s="218">
        <f>IF(N667="snížená",J667,0)</f>
        <v>0</v>
      </c>
      <c r="BG667" s="218">
        <f>IF(N667="zákl. přenesená",J667,0)</f>
        <v>0</v>
      </c>
      <c r="BH667" s="218">
        <f>IF(N667="sníž. přenesená",J667,0)</f>
        <v>0</v>
      </c>
      <c r="BI667" s="218">
        <f>IF(N667="nulová",J667,0)</f>
        <v>0</v>
      </c>
      <c r="BJ667" s="19" t="s">
        <v>80</v>
      </c>
      <c r="BK667" s="218">
        <f>ROUND(I667*H667,2)</f>
        <v>0</v>
      </c>
      <c r="BL667" s="19" t="s">
        <v>227</v>
      </c>
      <c r="BM667" s="217" t="s">
        <v>1558</v>
      </c>
    </row>
    <row r="668" spans="1:51" s="13" customFormat="1" ht="12">
      <c r="A668" s="13"/>
      <c r="B668" s="219"/>
      <c r="C668" s="220"/>
      <c r="D668" s="221" t="s">
        <v>157</v>
      </c>
      <c r="E668" s="222" t="s">
        <v>19</v>
      </c>
      <c r="F668" s="223" t="s">
        <v>1559</v>
      </c>
      <c r="G668" s="220"/>
      <c r="H668" s="224">
        <v>1</v>
      </c>
      <c r="I668" s="225"/>
      <c r="J668" s="220"/>
      <c r="K668" s="220"/>
      <c r="L668" s="226"/>
      <c r="M668" s="227"/>
      <c r="N668" s="228"/>
      <c r="O668" s="228"/>
      <c r="P668" s="228"/>
      <c r="Q668" s="228"/>
      <c r="R668" s="228"/>
      <c r="S668" s="228"/>
      <c r="T668" s="229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0" t="s">
        <v>157</v>
      </c>
      <c r="AU668" s="230" t="s">
        <v>82</v>
      </c>
      <c r="AV668" s="13" t="s">
        <v>82</v>
      </c>
      <c r="AW668" s="13" t="s">
        <v>33</v>
      </c>
      <c r="AX668" s="13" t="s">
        <v>80</v>
      </c>
      <c r="AY668" s="230" t="s">
        <v>148</v>
      </c>
    </row>
    <row r="669" spans="1:65" s="2" customFormat="1" ht="37.8" customHeight="1">
      <c r="A669" s="40"/>
      <c r="B669" s="41"/>
      <c r="C669" s="206" t="s">
        <v>1560</v>
      </c>
      <c r="D669" s="206" t="s">
        <v>150</v>
      </c>
      <c r="E669" s="207" t="s">
        <v>1561</v>
      </c>
      <c r="F669" s="208" t="s">
        <v>1562</v>
      </c>
      <c r="G669" s="209" t="s">
        <v>288</v>
      </c>
      <c r="H669" s="210">
        <v>36</v>
      </c>
      <c r="I669" s="211"/>
      <c r="J669" s="212">
        <f>ROUND(I669*H669,2)</f>
        <v>0</v>
      </c>
      <c r="K669" s="208" t="s">
        <v>19</v>
      </c>
      <c r="L669" s="46"/>
      <c r="M669" s="213" t="s">
        <v>19</v>
      </c>
      <c r="N669" s="214" t="s">
        <v>43</v>
      </c>
      <c r="O669" s="86"/>
      <c r="P669" s="215">
        <f>O669*H669</f>
        <v>0</v>
      </c>
      <c r="Q669" s="215">
        <v>0</v>
      </c>
      <c r="R669" s="215">
        <f>Q669*H669</f>
        <v>0</v>
      </c>
      <c r="S669" s="215">
        <v>2E-05</v>
      </c>
      <c r="T669" s="216">
        <f>S669*H669</f>
        <v>0.00072</v>
      </c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R669" s="217" t="s">
        <v>227</v>
      </c>
      <c r="AT669" s="217" t="s">
        <v>150</v>
      </c>
      <c r="AU669" s="217" t="s">
        <v>82</v>
      </c>
      <c r="AY669" s="19" t="s">
        <v>148</v>
      </c>
      <c r="BE669" s="218">
        <f>IF(N669="základní",J669,0)</f>
        <v>0</v>
      </c>
      <c r="BF669" s="218">
        <f>IF(N669="snížená",J669,0)</f>
        <v>0</v>
      </c>
      <c r="BG669" s="218">
        <f>IF(N669="zákl. přenesená",J669,0)</f>
        <v>0</v>
      </c>
      <c r="BH669" s="218">
        <f>IF(N669="sníž. přenesená",J669,0)</f>
        <v>0</v>
      </c>
      <c r="BI669" s="218">
        <f>IF(N669="nulová",J669,0)</f>
        <v>0</v>
      </c>
      <c r="BJ669" s="19" t="s">
        <v>80</v>
      </c>
      <c r="BK669" s="218">
        <f>ROUND(I669*H669,2)</f>
        <v>0</v>
      </c>
      <c r="BL669" s="19" t="s">
        <v>227</v>
      </c>
      <c r="BM669" s="217" t="s">
        <v>1563</v>
      </c>
    </row>
    <row r="670" spans="1:51" s="13" customFormat="1" ht="12">
      <c r="A670" s="13"/>
      <c r="B670" s="219"/>
      <c r="C670" s="220"/>
      <c r="D670" s="221" t="s">
        <v>157</v>
      </c>
      <c r="E670" s="222" t="s">
        <v>19</v>
      </c>
      <c r="F670" s="223" t="s">
        <v>1564</v>
      </c>
      <c r="G670" s="220"/>
      <c r="H670" s="224">
        <v>36</v>
      </c>
      <c r="I670" s="225"/>
      <c r="J670" s="220"/>
      <c r="K670" s="220"/>
      <c r="L670" s="226"/>
      <c r="M670" s="227"/>
      <c r="N670" s="228"/>
      <c r="O670" s="228"/>
      <c r="P670" s="228"/>
      <c r="Q670" s="228"/>
      <c r="R670" s="228"/>
      <c r="S670" s="228"/>
      <c r="T670" s="22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0" t="s">
        <v>157</v>
      </c>
      <c r="AU670" s="230" t="s">
        <v>82</v>
      </c>
      <c r="AV670" s="13" t="s">
        <v>82</v>
      </c>
      <c r="AW670" s="13" t="s">
        <v>33</v>
      </c>
      <c r="AX670" s="13" t="s">
        <v>80</v>
      </c>
      <c r="AY670" s="230" t="s">
        <v>148</v>
      </c>
    </row>
    <row r="671" spans="1:65" s="2" customFormat="1" ht="24.15" customHeight="1">
      <c r="A671" s="40"/>
      <c r="B671" s="41"/>
      <c r="C671" s="206" t="s">
        <v>1565</v>
      </c>
      <c r="D671" s="206" t="s">
        <v>150</v>
      </c>
      <c r="E671" s="207" t="s">
        <v>1566</v>
      </c>
      <c r="F671" s="208" t="s">
        <v>1567</v>
      </c>
      <c r="G671" s="209" t="s">
        <v>530</v>
      </c>
      <c r="H671" s="210">
        <v>80</v>
      </c>
      <c r="I671" s="211"/>
      <c r="J671" s="212">
        <f>ROUND(I671*H671,2)</f>
        <v>0</v>
      </c>
      <c r="K671" s="208" t="s">
        <v>154</v>
      </c>
      <c r="L671" s="46"/>
      <c r="M671" s="213" t="s">
        <v>19</v>
      </c>
      <c r="N671" s="214" t="s">
        <v>43</v>
      </c>
      <c r="O671" s="86"/>
      <c r="P671" s="215">
        <f>O671*H671</f>
        <v>0</v>
      </c>
      <c r="Q671" s="215">
        <v>0</v>
      </c>
      <c r="R671" s="215">
        <f>Q671*H671</f>
        <v>0</v>
      </c>
      <c r="S671" s="215">
        <v>0.006</v>
      </c>
      <c r="T671" s="216">
        <f>S671*H671</f>
        <v>0.48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7" t="s">
        <v>227</v>
      </c>
      <c r="AT671" s="217" t="s">
        <v>150</v>
      </c>
      <c r="AU671" s="217" t="s">
        <v>82</v>
      </c>
      <c r="AY671" s="19" t="s">
        <v>148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9" t="s">
        <v>80</v>
      </c>
      <c r="BK671" s="218">
        <f>ROUND(I671*H671,2)</f>
        <v>0</v>
      </c>
      <c r="BL671" s="19" t="s">
        <v>227</v>
      </c>
      <c r="BM671" s="217" t="s">
        <v>1568</v>
      </c>
    </row>
    <row r="672" spans="1:65" s="2" customFormat="1" ht="24.15" customHeight="1">
      <c r="A672" s="40"/>
      <c r="B672" s="41"/>
      <c r="C672" s="206" t="s">
        <v>1569</v>
      </c>
      <c r="D672" s="206" t="s">
        <v>150</v>
      </c>
      <c r="E672" s="207" t="s">
        <v>1570</v>
      </c>
      <c r="F672" s="208" t="s">
        <v>1571</v>
      </c>
      <c r="G672" s="209" t="s">
        <v>153</v>
      </c>
      <c r="H672" s="210">
        <v>117</v>
      </c>
      <c r="I672" s="211"/>
      <c r="J672" s="212">
        <f>ROUND(I672*H672,2)</f>
        <v>0</v>
      </c>
      <c r="K672" s="208" t="s">
        <v>154</v>
      </c>
      <c r="L672" s="46"/>
      <c r="M672" s="213" t="s">
        <v>19</v>
      </c>
      <c r="N672" s="214" t="s">
        <v>43</v>
      </c>
      <c r="O672" s="86"/>
      <c r="P672" s="215">
        <f>O672*H672</f>
        <v>0</v>
      </c>
      <c r="Q672" s="215">
        <v>0.00026</v>
      </c>
      <c r="R672" s="215">
        <f>Q672*H672</f>
        <v>0.030419999999999996</v>
      </c>
      <c r="S672" s="215">
        <v>0</v>
      </c>
      <c r="T672" s="216">
        <f>S672*H672</f>
        <v>0</v>
      </c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R672" s="217" t="s">
        <v>227</v>
      </c>
      <c r="AT672" s="217" t="s">
        <v>150</v>
      </c>
      <c r="AU672" s="217" t="s">
        <v>82</v>
      </c>
      <c r="AY672" s="19" t="s">
        <v>148</v>
      </c>
      <c r="BE672" s="218">
        <f>IF(N672="základní",J672,0)</f>
        <v>0</v>
      </c>
      <c r="BF672" s="218">
        <f>IF(N672="snížená",J672,0)</f>
        <v>0</v>
      </c>
      <c r="BG672" s="218">
        <f>IF(N672="zákl. přenesená",J672,0)</f>
        <v>0</v>
      </c>
      <c r="BH672" s="218">
        <f>IF(N672="sníž. přenesená",J672,0)</f>
        <v>0</v>
      </c>
      <c r="BI672" s="218">
        <f>IF(N672="nulová",J672,0)</f>
        <v>0</v>
      </c>
      <c r="BJ672" s="19" t="s">
        <v>80</v>
      </c>
      <c r="BK672" s="218">
        <f>ROUND(I672*H672,2)</f>
        <v>0</v>
      </c>
      <c r="BL672" s="19" t="s">
        <v>227</v>
      </c>
      <c r="BM672" s="217" t="s">
        <v>1572</v>
      </c>
    </row>
    <row r="673" spans="1:51" s="13" customFormat="1" ht="12">
      <c r="A673" s="13"/>
      <c r="B673" s="219"/>
      <c r="C673" s="220"/>
      <c r="D673" s="221" t="s">
        <v>157</v>
      </c>
      <c r="E673" s="222" t="s">
        <v>19</v>
      </c>
      <c r="F673" s="223" t="s">
        <v>1573</v>
      </c>
      <c r="G673" s="220"/>
      <c r="H673" s="224">
        <v>117</v>
      </c>
      <c r="I673" s="225"/>
      <c r="J673" s="220"/>
      <c r="K673" s="220"/>
      <c r="L673" s="226"/>
      <c r="M673" s="227"/>
      <c r="N673" s="228"/>
      <c r="O673" s="228"/>
      <c r="P673" s="228"/>
      <c r="Q673" s="228"/>
      <c r="R673" s="228"/>
      <c r="S673" s="228"/>
      <c r="T673" s="22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0" t="s">
        <v>157</v>
      </c>
      <c r="AU673" s="230" t="s">
        <v>82</v>
      </c>
      <c r="AV673" s="13" t="s">
        <v>82</v>
      </c>
      <c r="AW673" s="13" t="s">
        <v>33</v>
      </c>
      <c r="AX673" s="13" t="s">
        <v>80</v>
      </c>
      <c r="AY673" s="230" t="s">
        <v>148</v>
      </c>
    </row>
    <row r="674" spans="1:65" s="2" customFormat="1" ht="24.15" customHeight="1">
      <c r="A674" s="40"/>
      <c r="B674" s="41"/>
      <c r="C674" s="231" t="s">
        <v>1574</v>
      </c>
      <c r="D674" s="231" t="s">
        <v>214</v>
      </c>
      <c r="E674" s="232" t="s">
        <v>1575</v>
      </c>
      <c r="F674" s="233" t="s">
        <v>1576</v>
      </c>
      <c r="G674" s="234" t="s">
        <v>530</v>
      </c>
      <c r="H674" s="235">
        <v>65</v>
      </c>
      <c r="I674" s="236"/>
      <c r="J674" s="237">
        <f>ROUND(I674*H674,2)</f>
        <v>0</v>
      </c>
      <c r="K674" s="233" t="s">
        <v>19</v>
      </c>
      <c r="L674" s="238"/>
      <c r="M674" s="239" t="s">
        <v>19</v>
      </c>
      <c r="N674" s="240" t="s">
        <v>43</v>
      </c>
      <c r="O674" s="86"/>
      <c r="P674" s="215">
        <f>O674*H674</f>
        <v>0</v>
      </c>
      <c r="Q674" s="215">
        <v>0.03611</v>
      </c>
      <c r="R674" s="215">
        <f>Q674*H674</f>
        <v>2.34715</v>
      </c>
      <c r="S674" s="215">
        <v>0</v>
      </c>
      <c r="T674" s="216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7" t="s">
        <v>311</v>
      </c>
      <c r="AT674" s="217" t="s">
        <v>214</v>
      </c>
      <c r="AU674" s="217" t="s">
        <v>82</v>
      </c>
      <c r="AY674" s="19" t="s">
        <v>148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9" t="s">
        <v>80</v>
      </c>
      <c r="BK674" s="218">
        <f>ROUND(I674*H674,2)</f>
        <v>0</v>
      </c>
      <c r="BL674" s="19" t="s">
        <v>227</v>
      </c>
      <c r="BM674" s="217" t="s">
        <v>1577</v>
      </c>
    </row>
    <row r="675" spans="1:65" s="2" customFormat="1" ht="24.15" customHeight="1">
      <c r="A675" s="40"/>
      <c r="B675" s="41"/>
      <c r="C675" s="206" t="s">
        <v>1578</v>
      </c>
      <c r="D675" s="206" t="s">
        <v>150</v>
      </c>
      <c r="E675" s="207" t="s">
        <v>1579</v>
      </c>
      <c r="F675" s="208" t="s">
        <v>1580</v>
      </c>
      <c r="G675" s="209" t="s">
        <v>153</v>
      </c>
      <c r="H675" s="210">
        <v>132.032</v>
      </c>
      <c r="I675" s="211"/>
      <c r="J675" s="212">
        <f>ROUND(I675*H675,2)</f>
        <v>0</v>
      </c>
      <c r="K675" s="208" t="s">
        <v>154</v>
      </c>
      <c r="L675" s="46"/>
      <c r="M675" s="213" t="s">
        <v>19</v>
      </c>
      <c r="N675" s="214" t="s">
        <v>43</v>
      </c>
      <c r="O675" s="86"/>
      <c r="P675" s="215">
        <f>O675*H675</f>
        <v>0</v>
      </c>
      <c r="Q675" s="215">
        <v>0.00027</v>
      </c>
      <c r="R675" s="215">
        <f>Q675*H675</f>
        <v>0.03564864</v>
      </c>
      <c r="S675" s="215">
        <v>0</v>
      </c>
      <c r="T675" s="216">
        <f>S675*H675</f>
        <v>0</v>
      </c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R675" s="217" t="s">
        <v>227</v>
      </c>
      <c r="AT675" s="217" t="s">
        <v>150</v>
      </c>
      <c r="AU675" s="217" t="s">
        <v>82</v>
      </c>
      <c r="AY675" s="19" t="s">
        <v>148</v>
      </c>
      <c r="BE675" s="218">
        <f>IF(N675="základní",J675,0)</f>
        <v>0</v>
      </c>
      <c r="BF675" s="218">
        <f>IF(N675="snížená",J675,0)</f>
        <v>0</v>
      </c>
      <c r="BG675" s="218">
        <f>IF(N675="zákl. přenesená",J675,0)</f>
        <v>0</v>
      </c>
      <c r="BH675" s="218">
        <f>IF(N675="sníž. přenesená",J675,0)</f>
        <v>0</v>
      </c>
      <c r="BI675" s="218">
        <f>IF(N675="nulová",J675,0)</f>
        <v>0</v>
      </c>
      <c r="BJ675" s="19" t="s">
        <v>80</v>
      </c>
      <c r="BK675" s="218">
        <f>ROUND(I675*H675,2)</f>
        <v>0</v>
      </c>
      <c r="BL675" s="19" t="s">
        <v>227</v>
      </c>
      <c r="BM675" s="217" t="s">
        <v>1581</v>
      </c>
    </row>
    <row r="676" spans="1:51" s="13" customFormat="1" ht="12">
      <c r="A676" s="13"/>
      <c r="B676" s="219"/>
      <c r="C676" s="220"/>
      <c r="D676" s="221" t="s">
        <v>157</v>
      </c>
      <c r="E676" s="222" t="s">
        <v>19</v>
      </c>
      <c r="F676" s="223" t="s">
        <v>1582</v>
      </c>
      <c r="G676" s="220"/>
      <c r="H676" s="224">
        <v>38.4</v>
      </c>
      <c r="I676" s="225"/>
      <c r="J676" s="220"/>
      <c r="K676" s="220"/>
      <c r="L676" s="226"/>
      <c r="M676" s="227"/>
      <c r="N676" s="228"/>
      <c r="O676" s="228"/>
      <c r="P676" s="228"/>
      <c r="Q676" s="228"/>
      <c r="R676" s="228"/>
      <c r="S676" s="228"/>
      <c r="T676" s="22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0" t="s">
        <v>157</v>
      </c>
      <c r="AU676" s="230" t="s">
        <v>82</v>
      </c>
      <c r="AV676" s="13" t="s">
        <v>82</v>
      </c>
      <c r="AW676" s="13" t="s">
        <v>33</v>
      </c>
      <c r="AX676" s="13" t="s">
        <v>72</v>
      </c>
      <c r="AY676" s="230" t="s">
        <v>148</v>
      </c>
    </row>
    <row r="677" spans="1:51" s="13" customFormat="1" ht="12">
      <c r="A677" s="13"/>
      <c r="B677" s="219"/>
      <c r="C677" s="220"/>
      <c r="D677" s="221" t="s">
        <v>157</v>
      </c>
      <c r="E677" s="222" t="s">
        <v>19</v>
      </c>
      <c r="F677" s="223" t="s">
        <v>1583</v>
      </c>
      <c r="G677" s="220"/>
      <c r="H677" s="224">
        <v>19.2</v>
      </c>
      <c r="I677" s="225"/>
      <c r="J677" s="220"/>
      <c r="K677" s="220"/>
      <c r="L677" s="226"/>
      <c r="M677" s="227"/>
      <c r="N677" s="228"/>
      <c r="O677" s="228"/>
      <c r="P677" s="228"/>
      <c r="Q677" s="228"/>
      <c r="R677" s="228"/>
      <c r="S677" s="228"/>
      <c r="T677" s="22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0" t="s">
        <v>157</v>
      </c>
      <c r="AU677" s="230" t="s">
        <v>82</v>
      </c>
      <c r="AV677" s="13" t="s">
        <v>82</v>
      </c>
      <c r="AW677" s="13" t="s">
        <v>33</v>
      </c>
      <c r="AX677" s="13" t="s">
        <v>72</v>
      </c>
      <c r="AY677" s="230" t="s">
        <v>148</v>
      </c>
    </row>
    <row r="678" spans="1:51" s="13" customFormat="1" ht="12">
      <c r="A678" s="13"/>
      <c r="B678" s="219"/>
      <c r="C678" s="220"/>
      <c r="D678" s="221" t="s">
        <v>157</v>
      </c>
      <c r="E678" s="222" t="s">
        <v>19</v>
      </c>
      <c r="F678" s="223" t="s">
        <v>1584</v>
      </c>
      <c r="G678" s="220"/>
      <c r="H678" s="224">
        <v>9.792</v>
      </c>
      <c r="I678" s="225"/>
      <c r="J678" s="220"/>
      <c r="K678" s="220"/>
      <c r="L678" s="226"/>
      <c r="M678" s="227"/>
      <c r="N678" s="228"/>
      <c r="O678" s="228"/>
      <c r="P678" s="228"/>
      <c r="Q678" s="228"/>
      <c r="R678" s="228"/>
      <c r="S678" s="228"/>
      <c r="T678" s="22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0" t="s">
        <v>157</v>
      </c>
      <c r="AU678" s="230" t="s">
        <v>82</v>
      </c>
      <c r="AV678" s="13" t="s">
        <v>82</v>
      </c>
      <c r="AW678" s="13" t="s">
        <v>33</v>
      </c>
      <c r="AX678" s="13" t="s">
        <v>72</v>
      </c>
      <c r="AY678" s="230" t="s">
        <v>148</v>
      </c>
    </row>
    <row r="679" spans="1:51" s="13" customFormat="1" ht="12">
      <c r="A679" s="13"/>
      <c r="B679" s="219"/>
      <c r="C679" s="220"/>
      <c r="D679" s="221" t="s">
        <v>157</v>
      </c>
      <c r="E679" s="222" t="s">
        <v>19</v>
      </c>
      <c r="F679" s="223" t="s">
        <v>1585</v>
      </c>
      <c r="G679" s="220"/>
      <c r="H679" s="224">
        <v>19.584</v>
      </c>
      <c r="I679" s="225"/>
      <c r="J679" s="220"/>
      <c r="K679" s="220"/>
      <c r="L679" s="226"/>
      <c r="M679" s="227"/>
      <c r="N679" s="228"/>
      <c r="O679" s="228"/>
      <c r="P679" s="228"/>
      <c r="Q679" s="228"/>
      <c r="R679" s="228"/>
      <c r="S679" s="228"/>
      <c r="T679" s="22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0" t="s">
        <v>157</v>
      </c>
      <c r="AU679" s="230" t="s">
        <v>82</v>
      </c>
      <c r="AV679" s="13" t="s">
        <v>82</v>
      </c>
      <c r="AW679" s="13" t="s">
        <v>33</v>
      </c>
      <c r="AX679" s="13" t="s">
        <v>72</v>
      </c>
      <c r="AY679" s="230" t="s">
        <v>148</v>
      </c>
    </row>
    <row r="680" spans="1:51" s="13" customFormat="1" ht="12">
      <c r="A680" s="13"/>
      <c r="B680" s="219"/>
      <c r="C680" s="220"/>
      <c r="D680" s="221" t="s">
        <v>157</v>
      </c>
      <c r="E680" s="222" t="s">
        <v>19</v>
      </c>
      <c r="F680" s="223" t="s">
        <v>1586</v>
      </c>
      <c r="G680" s="220"/>
      <c r="H680" s="224">
        <v>9.536</v>
      </c>
      <c r="I680" s="225"/>
      <c r="J680" s="220"/>
      <c r="K680" s="220"/>
      <c r="L680" s="226"/>
      <c r="M680" s="227"/>
      <c r="N680" s="228"/>
      <c r="O680" s="228"/>
      <c r="P680" s="228"/>
      <c r="Q680" s="228"/>
      <c r="R680" s="228"/>
      <c r="S680" s="228"/>
      <c r="T680" s="22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0" t="s">
        <v>157</v>
      </c>
      <c r="AU680" s="230" t="s">
        <v>82</v>
      </c>
      <c r="AV680" s="13" t="s">
        <v>82</v>
      </c>
      <c r="AW680" s="13" t="s">
        <v>33</v>
      </c>
      <c r="AX680" s="13" t="s">
        <v>72</v>
      </c>
      <c r="AY680" s="230" t="s">
        <v>148</v>
      </c>
    </row>
    <row r="681" spans="1:51" s="13" customFormat="1" ht="12">
      <c r="A681" s="13"/>
      <c r="B681" s="219"/>
      <c r="C681" s="220"/>
      <c r="D681" s="221" t="s">
        <v>157</v>
      </c>
      <c r="E681" s="222" t="s">
        <v>19</v>
      </c>
      <c r="F681" s="223" t="s">
        <v>1587</v>
      </c>
      <c r="G681" s="220"/>
      <c r="H681" s="224">
        <v>9.536</v>
      </c>
      <c r="I681" s="225"/>
      <c r="J681" s="220"/>
      <c r="K681" s="220"/>
      <c r="L681" s="226"/>
      <c r="M681" s="227"/>
      <c r="N681" s="228"/>
      <c r="O681" s="228"/>
      <c r="P681" s="228"/>
      <c r="Q681" s="228"/>
      <c r="R681" s="228"/>
      <c r="S681" s="228"/>
      <c r="T681" s="22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0" t="s">
        <v>157</v>
      </c>
      <c r="AU681" s="230" t="s">
        <v>82</v>
      </c>
      <c r="AV681" s="13" t="s">
        <v>82</v>
      </c>
      <c r="AW681" s="13" t="s">
        <v>33</v>
      </c>
      <c r="AX681" s="13" t="s">
        <v>72</v>
      </c>
      <c r="AY681" s="230" t="s">
        <v>148</v>
      </c>
    </row>
    <row r="682" spans="1:51" s="13" customFormat="1" ht="12">
      <c r="A682" s="13"/>
      <c r="B682" s="219"/>
      <c r="C682" s="220"/>
      <c r="D682" s="221" t="s">
        <v>157</v>
      </c>
      <c r="E682" s="222" t="s">
        <v>19</v>
      </c>
      <c r="F682" s="223" t="s">
        <v>1588</v>
      </c>
      <c r="G682" s="220"/>
      <c r="H682" s="224">
        <v>9.536</v>
      </c>
      <c r="I682" s="225"/>
      <c r="J682" s="220"/>
      <c r="K682" s="220"/>
      <c r="L682" s="226"/>
      <c r="M682" s="227"/>
      <c r="N682" s="228"/>
      <c r="O682" s="228"/>
      <c r="P682" s="228"/>
      <c r="Q682" s="228"/>
      <c r="R682" s="228"/>
      <c r="S682" s="228"/>
      <c r="T682" s="22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0" t="s">
        <v>157</v>
      </c>
      <c r="AU682" s="230" t="s">
        <v>82</v>
      </c>
      <c r="AV682" s="13" t="s">
        <v>82</v>
      </c>
      <c r="AW682" s="13" t="s">
        <v>33</v>
      </c>
      <c r="AX682" s="13" t="s">
        <v>72</v>
      </c>
      <c r="AY682" s="230" t="s">
        <v>148</v>
      </c>
    </row>
    <row r="683" spans="1:51" s="13" customFormat="1" ht="12">
      <c r="A683" s="13"/>
      <c r="B683" s="219"/>
      <c r="C683" s="220"/>
      <c r="D683" s="221" t="s">
        <v>157</v>
      </c>
      <c r="E683" s="222" t="s">
        <v>19</v>
      </c>
      <c r="F683" s="223" t="s">
        <v>1589</v>
      </c>
      <c r="G683" s="220"/>
      <c r="H683" s="224">
        <v>9.792</v>
      </c>
      <c r="I683" s="225"/>
      <c r="J683" s="220"/>
      <c r="K683" s="220"/>
      <c r="L683" s="226"/>
      <c r="M683" s="227"/>
      <c r="N683" s="228"/>
      <c r="O683" s="228"/>
      <c r="P683" s="228"/>
      <c r="Q683" s="228"/>
      <c r="R683" s="228"/>
      <c r="S683" s="228"/>
      <c r="T683" s="229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0" t="s">
        <v>157</v>
      </c>
      <c r="AU683" s="230" t="s">
        <v>82</v>
      </c>
      <c r="AV683" s="13" t="s">
        <v>82</v>
      </c>
      <c r="AW683" s="13" t="s">
        <v>33</v>
      </c>
      <c r="AX683" s="13" t="s">
        <v>72</v>
      </c>
      <c r="AY683" s="230" t="s">
        <v>148</v>
      </c>
    </row>
    <row r="684" spans="1:51" s="13" customFormat="1" ht="12">
      <c r="A684" s="13"/>
      <c r="B684" s="219"/>
      <c r="C684" s="220"/>
      <c r="D684" s="221" t="s">
        <v>157</v>
      </c>
      <c r="E684" s="222" t="s">
        <v>19</v>
      </c>
      <c r="F684" s="223" t="s">
        <v>1590</v>
      </c>
      <c r="G684" s="220"/>
      <c r="H684" s="224">
        <v>6.656</v>
      </c>
      <c r="I684" s="225"/>
      <c r="J684" s="220"/>
      <c r="K684" s="220"/>
      <c r="L684" s="226"/>
      <c r="M684" s="227"/>
      <c r="N684" s="228"/>
      <c r="O684" s="228"/>
      <c r="P684" s="228"/>
      <c r="Q684" s="228"/>
      <c r="R684" s="228"/>
      <c r="S684" s="228"/>
      <c r="T684" s="22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0" t="s">
        <v>157</v>
      </c>
      <c r="AU684" s="230" t="s">
        <v>82</v>
      </c>
      <c r="AV684" s="13" t="s">
        <v>82</v>
      </c>
      <c r="AW684" s="13" t="s">
        <v>33</v>
      </c>
      <c r="AX684" s="13" t="s">
        <v>72</v>
      </c>
      <c r="AY684" s="230" t="s">
        <v>148</v>
      </c>
    </row>
    <row r="685" spans="1:51" s="14" customFormat="1" ht="12">
      <c r="A685" s="14"/>
      <c r="B685" s="241"/>
      <c r="C685" s="242"/>
      <c r="D685" s="221" t="s">
        <v>157</v>
      </c>
      <c r="E685" s="243" t="s">
        <v>19</v>
      </c>
      <c r="F685" s="244" t="s">
        <v>226</v>
      </c>
      <c r="G685" s="242"/>
      <c r="H685" s="245">
        <v>132.032</v>
      </c>
      <c r="I685" s="246"/>
      <c r="J685" s="242"/>
      <c r="K685" s="242"/>
      <c r="L685" s="247"/>
      <c r="M685" s="248"/>
      <c r="N685" s="249"/>
      <c r="O685" s="249"/>
      <c r="P685" s="249"/>
      <c r="Q685" s="249"/>
      <c r="R685" s="249"/>
      <c r="S685" s="249"/>
      <c r="T685" s="250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1" t="s">
        <v>157</v>
      </c>
      <c r="AU685" s="251" t="s">
        <v>82</v>
      </c>
      <c r="AV685" s="14" t="s">
        <v>155</v>
      </c>
      <c r="AW685" s="14" t="s">
        <v>33</v>
      </c>
      <c r="AX685" s="14" t="s">
        <v>80</v>
      </c>
      <c r="AY685" s="251" t="s">
        <v>148</v>
      </c>
    </row>
    <row r="686" spans="1:65" s="2" customFormat="1" ht="24.15" customHeight="1">
      <c r="A686" s="40"/>
      <c r="B686" s="41"/>
      <c r="C686" s="231" t="s">
        <v>1591</v>
      </c>
      <c r="D686" s="231" t="s">
        <v>214</v>
      </c>
      <c r="E686" s="232" t="s">
        <v>1592</v>
      </c>
      <c r="F686" s="233" t="s">
        <v>1593</v>
      </c>
      <c r="G686" s="234" t="s">
        <v>530</v>
      </c>
      <c r="H686" s="235">
        <v>4</v>
      </c>
      <c r="I686" s="236"/>
      <c r="J686" s="237">
        <f>ROUND(I686*H686,2)</f>
        <v>0</v>
      </c>
      <c r="K686" s="233" t="s">
        <v>19</v>
      </c>
      <c r="L686" s="238"/>
      <c r="M686" s="239" t="s">
        <v>19</v>
      </c>
      <c r="N686" s="240" t="s">
        <v>43</v>
      </c>
      <c r="O686" s="86"/>
      <c r="P686" s="215">
        <f>O686*H686</f>
        <v>0</v>
      </c>
      <c r="Q686" s="215">
        <v>0.03611</v>
      </c>
      <c r="R686" s="215">
        <f>Q686*H686</f>
        <v>0.14444</v>
      </c>
      <c r="S686" s="215">
        <v>0</v>
      </c>
      <c r="T686" s="216">
        <f>S686*H686</f>
        <v>0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17" t="s">
        <v>311</v>
      </c>
      <c r="AT686" s="217" t="s">
        <v>214</v>
      </c>
      <c r="AU686" s="217" t="s">
        <v>82</v>
      </c>
      <c r="AY686" s="19" t="s">
        <v>148</v>
      </c>
      <c r="BE686" s="218">
        <f>IF(N686="základní",J686,0)</f>
        <v>0</v>
      </c>
      <c r="BF686" s="218">
        <f>IF(N686="snížená",J686,0)</f>
        <v>0</v>
      </c>
      <c r="BG686" s="218">
        <f>IF(N686="zákl. přenesená",J686,0)</f>
        <v>0</v>
      </c>
      <c r="BH686" s="218">
        <f>IF(N686="sníž. přenesená",J686,0)</f>
        <v>0</v>
      </c>
      <c r="BI686" s="218">
        <f>IF(N686="nulová",J686,0)</f>
        <v>0</v>
      </c>
      <c r="BJ686" s="19" t="s">
        <v>80</v>
      </c>
      <c r="BK686" s="218">
        <f>ROUND(I686*H686,2)</f>
        <v>0</v>
      </c>
      <c r="BL686" s="19" t="s">
        <v>227</v>
      </c>
      <c r="BM686" s="217" t="s">
        <v>1594</v>
      </c>
    </row>
    <row r="687" spans="1:65" s="2" customFormat="1" ht="24.15" customHeight="1">
      <c r="A687" s="40"/>
      <c r="B687" s="41"/>
      <c r="C687" s="231" t="s">
        <v>1595</v>
      </c>
      <c r="D687" s="231" t="s">
        <v>214</v>
      </c>
      <c r="E687" s="232" t="s">
        <v>1596</v>
      </c>
      <c r="F687" s="233" t="s">
        <v>1597</v>
      </c>
      <c r="G687" s="234" t="s">
        <v>530</v>
      </c>
      <c r="H687" s="235">
        <v>2</v>
      </c>
      <c r="I687" s="236"/>
      <c r="J687" s="237">
        <f>ROUND(I687*H687,2)</f>
        <v>0</v>
      </c>
      <c r="K687" s="233" t="s">
        <v>19</v>
      </c>
      <c r="L687" s="238"/>
      <c r="M687" s="239" t="s">
        <v>19</v>
      </c>
      <c r="N687" s="240" t="s">
        <v>43</v>
      </c>
      <c r="O687" s="86"/>
      <c r="P687" s="215">
        <f>O687*H687</f>
        <v>0</v>
      </c>
      <c r="Q687" s="215">
        <v>0.03611</v>
      </c>
      <c r="R687" s="215">
        <f>Q687*H687</f>
        <v>0.07222</v>
      </c>
      <c r="S687" s="215">
        <v>0</v>
      </c>
      <c r="T687" s="21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7" t="s">
        <v>311</v>
      </c>
      <c r="AT687" s="217" t="s">
        <v>214</v>
      </c>
      <c r="AU687" s="217" t="s">
        <v>82</v>
      </c>
      <c r="AY687" s="19" t="s">
        <v>148</v>
      </c>
      <c r="BE687" s="218">
        <f>IF(N687="základní",J687,0)</f>
        <v>0</v>
      </c>
      <c r="BF687" s="218">
        <f>IF(N687="snížená",J687,0)</f>
        <v>0</v>
      </c>
      <c r="BG687" s="218">
        <f>IF(N687="zákl. přenesená",J687,0)</f>
        <v>0</v>
      </c>
      <c r="BH687" s="218">
        <f>IF(N687="sníž. přenesená",J687,0)</f>
        <v>0</v>
      </c>
      <c r="BI687" s="218">
        <f>IF(N687="nulová",J687,0)</f>
        <v>0</v>
      </c>
      <c r="BJ687" s="19" t="s">
        <v>80</v>
      </c>
      <c r="BK687" s="218">
        <f>ROUND(I687*H687,2)</f>
        <v>0</v>
      </c>
      <c r="BL687" s="19" t="s">
        <v>227</v>
      </c>
      <c r="BM687" s="217" t="s">
        <v>1598</v>
      </c>
    </row>
    <row r="688" spans="1:65" s="2" customFormat="1" ht="24.15" customHeight="1">
      <c r="A688" s="40"/>
      <c r="B688" s="41"/>
      <c r="C688" s="231" t="s">
        <v>1599</v>
      </c>
      <c r="D688" s="231" t="s">
        <v>214</v>
      </c>
      <c r="E688" s="232" t="s">
        <v>1600</v>
      </c>
      <c r="F688" s="233" t="s">
        <v>1601</v>
      </c>
      <c r="G688" s="234" t="s">
        <v>530</v>
      </c>
      <c r="H688" s="235">
        <v>1</v>
      </c>
      <c r="I688" s="236"/>
      <c r="J688" s="237">
        <f>ROUND(I688*H688,2)</f>
        <v>0</v>
      </c>
      <c r="K688" s="233" t="s">
        <v>19</v>
      </c>
      <c r="L688" s="238"/>
      <c r="M688" s="239" t="s">
        <v>19</v>
      </c>
      <c r="N688" s="240" t="s">
        <v>43</v>
      </c>
      <c r="O688" s="86"/>
      <c r="P688" s="215">
        <f>O688*H688</f>
        <v>0</v>
      </c>
      <c r="Q688" s="215">
        <v>0.03611</v>
      </c>
      <c r="R688" s="215">
        <f>Q688*H688</f>
        <v>0.03611</v>
      </c>
      <c r="S688" s="215">
        <v>0</v>
      </c>
      <c r="T688" s="216">
        <f>S688*H688</f>
        <v>0</v>
      </c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R688" s="217" t="s">
        <v>311</v>
      </c>
      <c r="AT688" s="217" t="s">
        <v>214</v>
      </c>
      <c r="AU688" s="217" t="s">
        <v>82</v>
      </c>
      <c r="AY688" s="19" t="s">
        <v>148</v>
      </c>
      <c r="BE688" s="218">
        <f>IF(N688="základní",J688,0)</f>
        <v>0</v>
      </c>
      <c r="BF688" s="218">
        <f>IF(N688="snížená",J688,0)</f>
        <v>0</v>
      </c>
      <c r="BG688" s="218">
        <f>IF(N688="zákl. přenesená",J688,0)</f>
        <v>0</v>
      </c>
      <c r="BH688" s="218">
        <f>IF(N688="sníž. přenesená",J688,0)</f>
        <v>0</v>
      </c>
      <c r="BI688" s="218">
        <f>IF(N688="nulová",J688,0)</f>
        <v>0</v>
      </c>
      <c r="BJ688" s="19" t="s">
        <v>80</v>
      </c>
      <c r="BK688" s="218">
        <f>ROUND(I688*H688,2)</f>
        <v>0</v>
      </c>
      <c r="BL688" s="19" t="s">
        <v>227</v>
      </c>
      <c r="BM688" s="217" t="s">
        <v>1602</v>
      </c>
    </row>
    <row r="689" spans="1:65" s="2" customFormat="1" ht="24.15" customHeight="1">
      <c r="A689" s="40"/>
      <c r="B689" s="41"/>
      <c r="C689" s="231" t="s">
        <v>1603</v>
      </c>
      <c r="D689" s="231" t="s">
        <v>214</v>
      </c>
      <c r="E689" s="232" t="s">
        <v>1604</v>
      </c>
      <c r="F689" s="233" t="s">
        <v>1605</v>
      </c>
      <c r="G689" s="234" t="s">
        <v>530</v>
      </c>
      <c r="H689" s="235">
        <v>2</v>
      </c>
      <c r="I689" s="236"/>
      <c r="J689" s="237">
        <f>ROUND(I689*H689,2)</f>
        <v>0</v>
      </c>
      <c r="K689" s="233" t="s">
        <v>19</v>
      </c>
      <c r="L689" s="238"/>
      <c r="M689" s="239" t="s">
        <v>19</v>
      </c>
      <c r="N689" s="240" t="s">
        <v>43</v>
      </c>
      <c r="O689" s="86"/>
      <c r="P689" s="215">
        <f>O689*H689</f>
        <v>0</v>
      </c>
      <c r="Q689" s="215">
        <v>0.03611</v>
      </c>
      <c r="R689" s="215">
        <f>Q689*H689</f>
        <v>0.07222</v>
      </c>
      <c r="S689" s="215">
        <v>0</v>
      </c>
      <c r="T689" s="216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17" t="s">
        <v>311</v>
      </c>
      <c r="AT689" s="217" t="s">
        <v>214</v>
      </c>
      <c r="AU689" s="217" t="s">
        <v>82</v>
      </c>
      <c r="AY689" s="19" t="s">
        <v>148</v>
      </c>
      <c r="BE689" s="218">
        <f>IF(N689="základní",J689,0)</f>
        <v>0</v>
      </c>
      <c r="BF689" s="218">
        <f>IF(N689="snížená",J689,0)</f>
        <v>0</v>
      </c>
      <c r="BG689" s="218">
        <f>IF(N689="zákl. přenesená",J689,0)</f>
        <v>0</v>
      </c>
      <c r="BH689" s="218">
        <f>IF(N689="sníž. přenesená",J689,0)</f>
        <v>0</v>
      </c>
      <c r="BI689" s="218">
        <f>IF(N689="nulová",J689,0)</f>
        <v>0</v>
      </c>
      <c r="BJ689" s="19" t="s">
        <v>80</v>
      </c>
      <c r="BK689" s="218">
        <f>ROUND(I689*H689,2)</f>
        <v>0</v>
      </c>
      <c r="BL689" s="19" t="s">
        <v>227</v>
      </c>
      <c r="BM689" s="217" t="s">
        <v>1606</v>
      </c>
    </row>
    <row r="690" spans="1:65" s="2" customFormat="1" ht="24.15" customHeight="1">
      <c r="A690" s="40"/>
      <c r="B690" s="41"/>
      <c r="C690" s="231" t="s">
        <v>1607</v>
      </c>
      <c r="D690" s="231" t="s">
        <v>214</v>
      </c>
      <c r="E690" s="232" t="s">
        <v>1608</v>
      </c>
      <c r="F690" s="233" t="s">
        <v>1609</v>
      </c>
      <c r="G690" s="234" t="s">
        <v>530</v>
      </c>
      <c r="H690" s="235">
        <v>1</v>
      </c>
      <c r="I690" s="236"/>
      <c r="J690" s="237">
        <f>ROUND(I690*H690,2)</f>
        <v>0</v>
      </c>
      <c r="K690" s="233" t="s">
        <v>19</v>
      </c>
      <c r="L690" s="238"/>
      <c r="M690" s="239" t="s">
        <v>19</v>
      </c>
      <c r="N690" s="240" t="s">
        <v>43</v>
      </c>
      <c r="O690" s="86"/>
      <c r="P690" s="215">
        <f>O690*H690</f>
        <v>0</v>
      </c>
      <c r="Q690" s="215">
        <v>0.03611</v>
      </c>
      <c r="R690" s="215">
        <f>Q690*H690</f>
        <v>0.03611</v>
      </c>
      <c r="S690" s="215">
        <v>0</v>
      </c>
      <c r="T690" s="216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7" t="s">
        <v>311</v>
      </c>
      <c r="AT690" s="217" t="s">
        <v>214</v>
      </c>
      <c r="AU690" s="217" t="s">
        <v>82</v>
      </c>
      <c r="AY690" s="19" t="s">
        <v>148</v>
      </c>
      <c r="BE690" s="218">
        <f>IF(N690="základní",J690,0)</f>
        <v>0</v>
      </c>
      <c r="BF690" s="218">
        <f>IF(N690="snížená",J690,0)</f>
        <v>0</v>
      </c>
      <c r="BG690" s="218">
        <f>IF(N690="zákl. přenesená",J690,0)</f>
        <v>0</v>
      </c>
      <c r="BH690" s="218">
        <f>IF(N690="sníž. přenesená",J690,0)</f>
        <v>0</v>
      </c>
      <c r="BI690" s="218">
        <f>IF(N690="nulová",J690,0)</f>
        <v>0</v>
      </c>
      <c r="BJ690" s="19" t="s">
        <v>80</v>
      </c>
      <c r="BK690" s="218">
        <f>ROUND(I690*H690,2)</f>
        <v>0</v>
      </c>
      <c r="BL690" s="19" t="s">
        <v>227</v>
      </c>
      <c r="BM690" s="217" t="s">
        <v>1610</v>
      </c>
    </row>
    <row r="691" spans="1:65" s="2" customFormat="1" ht="24.15" customHeight="1">
      <c r="A691" s="40"/>
      <c r="B691" s="41"/>
      <c r="C691" s="231" t="s">
        <v>1611</v>
      </c>
      <c r="D691" s="231" t="s">
        <v>214</v>
      </c>
      <c r="E691" s="232" t="s">
        <v>1612</v>
      </c>
      <c r="F691" s="233" t="s">
        <v>1613</v>
      </c>
      <c r="G691" s="234" t="s">
        <v>530</v>
      </c>
      <c r="H691" s="235">
        <v>1</v>
      </c>
      <c r="I691" s="236"/>
      <c r="J691" s="237">
        <f>ROUND(I691*H691,2)</f>
        <v>0</v>
      </c>
      <c r="K691" s="233" t="s">
        <v>19</v>
      </c>
      <c r="L691" s="238"/>
      <c r="M691" s="239" t="s">
        <v>19</v>
      </c>
      <c r="N691" s="240" t="s">
        <v>43</v>
      </c>
      <c r="O691" s="86"/>
      <c r="P691" s="215">
        <f>O691*H691</f>
        <v>0</v>
      </c>
      <c r="Q691" s="215">
        <v>0.03611</v>
      </c>
      <c r="R691" s="215">
        <f>Q691*H691</f>
        <v>0.03611</v>
      </c>
      <c r="S691" s="215">
        <v>0</v>
      </c>
      <c r="T691" s="216">
        <f>S691*H691</f>
        <v>0</v>
      </c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R691" s="217" t="s">
        <v>311</v>
      </c>
      <c r="AT691" s="217" t="s">
        <v>214</v>
      </c>
      <c r="AU691" s="217" t="s">
        <v>82</v>
      </c>
      <c r="AY691" s="19" t="s">
        <v>148</v>
      </c>
      <c r="BE691" s="218">
        <f>IF(N691="základní",J691,0)</f>
        <v>0</v>
      </c>
      <c r="BF691" s="218">
        <f>IF(N691="snížená",J691,0)</f>
        <v>0</v>
      </c>
      <c r="BG691" s="218">
        <f>IF(N691="zákl. přenesená",J691,0)</f>
        <v>0</v>
      </c>
      <c r="BH691" s="218">
        <f>IF(N691="sníž. přenesená",J691,0)</f>
        <v>0</v>
      </c>
      <c r="BI691" s="218">
        <f>IF(N691="nulová",J691,0)</f>
        <v>0</v>
      </c>
      <c r="BJ691" s="19" t="s">
        <v>80</v>
      </c>
      <c r="BK691" s="218">
        <f>ROUND(I691*H691,2)</f>
        <v>0</v>
      </c>
      <c r="BL691" s="19" t="s">
        <v>227</v>
      </c>
      <c r="BM691" s="217" t="s">
        <v>1614</v>
      </c>
    </row>
    <row r="692" spans="1:65" s="2" customFormat="1" ht="24.15" customHeight="1">
      <c r="A692" s="40"/>
      <c r="B692" s="41"/>
      <c r="C692" s="231" t="s">
        <v>1615</v>
      </c>
      <c r="D692" s="231" t="s">
        <v>214</v>
      </c>
      <c r="E692" s="232" t="s">
        <v>1616</v>
      </c>
      <c r="F692" s="233" t="s">
        <v>1617</v>
      </c>
      <c r="G692" s="234" t="s">
        <v>530</v>
      </c>
      <c r="H692" s="235">
        <v>1</v>
      </c>
      <c r="I692" s="236"/>
      <c r="J692" s="237">
        <f>ROUND(I692*H692,2)</f>
        <v>0</v>
      </c>
      <c r="K692" s="233" t="s">
        <v>19</v>
      </c>
      <c r="L692" s="238"/>
      <c r="M692" s="239" t="s">
        <v>19</v>
      </c>
      <c r="N692" s="240" t="s">
        <v>43</v>
      </c>
      <c r="O692" s="86"/>
      <c r="P692" s="215">
        <f>O692*H692</f>
        <v>0</v>
      </c>
      <c r="Q692" s="215">
        <v>0.03611</v>
      </c>
      <c r="R692" s="215">
        <f>Q692*H692</f>
        <v>0.03611</v>
      </c>
      <c r="S692" s="215">
        <v>0</v>
      </c>
      <c r="T692" s="216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17" t="s">
        <v>311</v>
      </c>
      <c r="AT692" s="217" t="s">
        <v>214</v>
      </c>
      <c r="AU692" s="217" t="s">
        <v>82</v>
      </c>
      <c r="AY692" s="19" t="s">
        <v>148</v>
      </c>
      <c r="BE692" s="218">
        <f>IF(N692="základní",J692,0)</f>
        <v>0</v>
      </c>
      <c r="BF692" s="218">
        <f>IF(N692="snížená",J692,0)</f>
        <v>0</v>
      </c>
      <c r="BG692" s="218">
        <f>IF(N692="zákl. přenesená",J692,0)</f>
        <v>0</v>
      </c>
      <c r="BH692" s="218">
        <f>IF(N692="sníž. přenesená",J692,0)</f>
        <v>0</v>
      </c>
      <c r="BI692" s="218">
        <f>IF(N692="nulová",J692,0)</f>
        <v>0</v>
      </c>
      <c r="BJ692" s="19" t="s">
        <v>80</v>
      </c>
      <c r="BK692" s="218">
        <f>ROUND(I692*H692,2)</f>
        <v>0</v>
      </c>
      <c r="BL692" s="19" t="s">
        <v>227</v>
      </c>
      <c r="BM692" s="217" t="s">
        <v>1618</v>
      </c>
    </row>
    <row r="693" spans="1:65" s="2" customFormat="1" ht="24.15" customHeight="1">
      <c r="A693" s="40"/>
      <c r="B693" s="41"/>
      <c r="C693" s="231" t="s">
        <v>1619</v>
      </c>
      <c r="D693" s="231" t="s">
        <v>214</v>
      </c>
      <c r="E693" s="232" t="s">
        <v>1620</v>
      </c>
      <c r="F693" s="233" t="s">
        <v>1621</v>
      </c>
      <c r="G693" s="234" t="s">
        <v>530</v>
      </c>
      <c r="H693" s="235">
        <v>1</v>
      </c>
      <c r="I693" s="236"/>
      <c r="J693" s="237">
        <f>ROUND(I693*H693,2)</f>
        <v>0</v>
      </c>
      <c r="K693" s="233" t="s">
        <v>19</v>
      </c>
      <c r="L693" s="238"/>
      <c r="M693" s="239" t="s">
        <v>19</v>
      </c>
      <c r="N693" s="240" t="s">
        <v>43</v>
      </c>
      <c r="O693" s="86"/>
      <c r="P693" s="215">
        <f>O693*H693</f>
        <v>0</v>
      </c>
      <c r="Q693" s="215">
        <v>0.03611</v>
      </c>
      <c r="R693" s="215">
        <f>Q693*H693</f>
        <v>0.03611</v>
      </c>
      <c r="S693" s="215">
        <v>0</v>
      </c>
      <c r="T693" s="216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7" t="s">
        <v>311</v>
      </c>
      <c r="AT693" s="217" t="s">
        <v>214</v>
      </c>
      <c r="AU693" s="217" t="s">
        <v>82</v>
      </c>
      <c r="AY693" s="19" t="s">
        <v>148</v>
      </c>
      <c r="BE693" s="218">
        <f>IF(N693="základní",J693,0)</f>
        <v>0</v>
      </c>
      <c r="BF693" s="218">
        <f>IF(N693="snížená",J693,0)</f>
        <v>0</v>
      </c>
      <c r="BG693" s="218">
        <f>IF(N693="zákl. přenesená",J693,0)</f>
        <v>0</v>
      </c>
      <c r="BH693" s="218">
        <f>IF(N693="sníž. přenesená",J693,0)</f>
        <v>0</v>
      </c>
      <c r="BI693" s="218">
        <f>IF(N693="nulová",J693,0)</f>
        <v>0</v>
      </c>
      <c r="BJ693" s="19" t="s">
        <v>80</v>
      </c>
      <c r="BK693" s="218">
        <f>ROUND(I693*H693,2)</f>
        <v>0</v>
      </c>
      <c r="BL693" s="19" t="s">
        <v>227</v>
      </c>
      <c r="BM693" s="217" t="s">
        <v>1622</v>
      </c>
    </row>
    <row r="694" spans="1:65" s="2" customFormat="1" ht="24.15" customHeight="1">
      <c r="A694" s="40"/>
      <c r="B694" s="41"/>
      <c r="C694" s="231" t="s">
        <v>1623</v>
      </c>
      <c r="D694" s="231" t="s">
        <v>214</v>
      </c>
      <c r="E694" s="232" t="s">
        <v>1624</v>
      </c>
      <c r="F694" s="233" t="s">
        <v>1625</v>
      </c>
      <c r="G694" s="234" t="s">
        <v>530</v>
      </c>
      <c r="H694" s="235">
        <v>1</v>
      </c>
      <c r="I694" s="236"/>
      <c r="J694" s="237">
        <f>ROUND(I694*H694,2)</f>
        <v>0</v>
      </c>
      <c r="K694" s="233" t="s">
        <v>19</v>
      </c>
      <c r="L694" s="238"/>
      <c r="M694" s="239" t="s">
        <v>19</v>
      </c>
      <c r="N694" s="240" t="s">
        <v>43</v>
      </c>
      <c r="O694" s="86"/>
      <c r="P694" s="215">
        <f>O694*H694</f>
        <v>0</v>
      </c>
      <c r="Q694" s="215">
        <v>0.03611</v>
      </c>
      <c r="R694" s="215">
        <f>Q694*H694</f>
        <v>0.03611</v>
      </c>
      <c r="S694" s="215">
        <v>0</v>
      </c>
      <c r="T694" s="216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17" t="s">
        <v>311</v>
      </c>
      <c r="AT694" s="217" t="s">
        <v>214</v>
      </c>
      <c r="AU694" s="217" t="s">
        <v>82</v>
      </c>
      <c r="AY694" s="19" t="s">
        <v>148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9" t="s">
        <v>80</v>
      </c>
      <c r="BK694" s="218">
        <f>ROUND(I694*H694,2)</f>
        <v>0</v>
      </c>
      <c r="BL694" s="19" t="s">
        <v>227</v>
      </c>
      <c r="BM694" s="217" t="s">
        <v>1626</v>
      </c>
    </row>
    <row r="695" spans="1:65" s="2" customFormat="1" ht="37.8" customHeight="1">
      <c r="A695" s="40"/>
      <c r="B695" s="41"/>
      <c r="C695" s="206" t="s">
        <v>1627</v>
      </c>
      <c r="D695" s="206" t="s">
        <v>150</v>
      </c>
      <c r="E695" s="207" t="s">
        <v>1628</v>
      </c>
      <c r="F695" s="208" t="s">
        <v>1629</v>
      </c>
      <c r="G695" s="209" t="s">
        <v>530</v>
      </c>
      <c r="H695" s="210">
        <v>3</v>
      </c>
      <c r="I695" s="211"/>
      <c r="J695" s="212">
        <f>ROUND(I695*H695,2)</f>
        <v>0</v>
      </c>
      <c r="K695" s="208" t="s">
        <v>154</v>
      </c>
      <c r="L695" s="46"/>
      <c r="M695" s="213" t="s">
        <v>19</v>
      </c>
      <c r="N695" s="214" t="s">
        <v>43</v>
      </c>
      <c r="O695" s="86"/>
      <c r="P695" s="215">
        <f>O695*H695</f>
        <v>0</v>
      </c>
      <c r="Q695" s="215">
        <v>0</v>
      </c>
      <c r="R695" s="215">
        <f>Q695*H695</f>
        <v>0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227</v>
      </c>
      <c r="AT695" s="217" t="s">
        <v>150</v>
      </c>
      <c r="AU695" s="217" t="s">
        <v>82</v>
      </c>
      <c r="AY695" s="19" t="s">
        <v>148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80</v>
      </c>
      <c r="BK695" s="218">
        <f>ROUND(I695*H695,2)</f>
        <v>0</v>
      </c>
      <c r="BL695" s="19" t="s">
        <v>227</v>
      </c>
      <c r="BM695" s="217" t="s">
        <v>1630</v>
      </c>
    </row>
    <row r="696" spans="1:65" s="2" customFormat="1" ht="24.15" customHeight="1">
      <c r="A696" s="40"/>
      <c r="B696" s="41"/>
      <c r="C696" s="231" t="s">
        <v>1631</v>
      </c>
      <c r="D696" s="231" t="s">
        <v>214</v>
      </c>
      <c r="E696" s="232" t="s">
        <v>1632</v>
      </c>
      <c r="F696" s="233" t="s">
        <v>1633</v>
      </c>
      <c r="G696" s="234" t="s">
        <v>530</v>
      </c>
      <c r="H696" s="235">
        <v>2</v>
      </c>
      <c r="I696" s="236"/>
      <c r="J696" s="237">
        <f>ROUND(I696*H696,2)</f>
        <v>0</v>
      </c>
      <c r="K696" s="233" t="s">
        <v>19</v>
      </c>
      <c r="L696" s="238"/>
      <c r="M696" s="239" t="s">
        <v>19</v>
      </c>
      <c r="N696" s="240" t="s">
        <v>43</v>
      </c>
      <c r="O696" s="86"/>
      <c r="P696" s="215">
        <f>O696*H696</f>
        <v>0</v>
      </c>
      <c r="Q696" s="215">
        <v>0.0138</v>
      </c>
      <c r="R696" s="215">
        <f>Q696*H696</f>
        <v>0.0276</v>
      </c>
      <c r="S696" s="215">
        <v>0</v>
      </c>
      <c r="T696" s="216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17" t="s">
        <v>311</v>
      </c>
      <c r="AT696" s="217" t="s">
        <v>214</v>
      </c>
      <c r="AU696" s="217" t="s">
        <v>82</v>
      </c>
      <c r="AY696" s="19" t="s">
        <v>148</v>
      </c>
      <c r="BE696" s="218">
        <f>IF(N696="základní",J696,0)</f>
        <v>0</v>
      </c>
      <c r="BF696" s="218">
        <f>IF(N696="snížená",J696,0)</f>
        <v>0</v>
      </c>
      <c r="BG696" s="218">
        <f>IF(N696="zákl. přenesená",J696,0)</f>
        <v>0</v>
      </c>
      <c r="BH696" s="218">
        <f>IF(N696="sníž. přenesená",J696,0)</f>
        <v>0</v>
      </c>
      <c r="BI696" s="218">
        <f>IF(N696="nulová",J696,0)</f>
        <v>0</v>
      </c>
      <c r="BJ696" s="19" t="s">
        <v>80</v>
      </c>
      <c r="BK696" s="218">
        <f>ROUND(I696*H696,2)</f>
        <v>0</v>
      </c>
      <c r="BL696" s="19" t="s">
        <v>227</v>
      </c>
      <c r="BM696" s="217" t="s">
        <v>1634</v>
      </c>
    </row>
    <row r="697" spans="1:51" s="13" customFormat="1" ht="12">
      <c r="A697" s="13"/>
      <c r="B697" s="219"/>
      <c r="C697" s="220"/>
      <c r="D697" s="221" t="s">
        <v>157</v>
      </c>
      <c r="E697" s="222" t="s">
        <v>19</v>
      </c>
      <c r="F697" s="223" t="s">
        <v>536</v>
      </c>
      <c r="G697" s="220"/>
      <c r="H697" s="224">
        <v>2</v>
      </c>
      <c r="I697" s="225"/>
      <c r="J697" s="220"/>
      <c r="K697" s="220"/>
      <c r="L697" s="226"/>
      <c r="M697" s="227"/>
      <c r="N697" s="228"/>
      <c r="O697" s="228"/>
      <c r="P697" s="228"/>
      <c r="Q697" s="228"/>
      <c r="R697" s="228"/>
      <c r="S697" s="228"/>
      <c r="T697" s="22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0" t="s">
        <v>157</v>
      </c>
      <c r="AU697" s="230" t="s">
        <v>82</v>
      </c>
      <c r="AV697" s="13" t="s">
        <v>82</v>
      </c>
      <c r="AW697" s="13" t="s">
        <v>33</v>
      </c>
      <c r="AX697" s="13" t="s">
        <v>80</v>
      </c>
      <c r="AY697" s="230" t="s">
        <v>148</v>
      </c>
    </row>
    <row r="698" spans="1:65" s="2" customFormat="1" ht="24.15" customHeight="1">
      <c r="A698" s="40"/>
      <c r="B698" s="41"/>
      <c r="C698" s="231" t="s">
        <v>1635</v>
      </c>
      <c r="D698" s="231" t="s">
        <v>214</v>
      </c>
      <c r="E698" s="232" t="s">
        <v>1636</v>
      </c>
      <c r="F698" s="233" t="s">
        <v>1637</v>
      </c>
      <c r="G698" s="234" t="s">
        <v>530</v>
      </c>
      <c r="H698" s="235">
        <v>1</v>
      </c>
      <c r="I698" s="236"/>
      <c r="J698" s="237">
        <f>ROUND(I698*H698,2)</f>
        <v>0</v>
      </c>
      <c r="K698" s="233" t="s">
        <v>19</v>
      </c>
      <c r="L698" s="238"/>
      <c r="M698" s="239" t="s">
        <v>19</v>
      </c>
      <c r="N698" s="240" t="s">
        <v>43</v>
      </c>
      <c r="O698" s="86"/>
      <c r="P698" s="215">
        <f>O698*H698</f>
        <v>0</v>
      </c>
      <c r="Q698" s="215">
        <v>0.0138</v>
      </c>
      <c r="R698" s="215">
        <f>Q698*H698</f>
        <v>0.0138</v>
      </c>
      <c r="S698" s="215">
        <v>0</v>
      </c>
      <c r="T698" s="216">
        <f>S698*H698</f>
        <v>0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17" t="s">
        <v>311</v>
      </c>
      <c r="AT698" s="217" t="s">
        <v>214</v>
      </c>
      <c r="AU698" s="217" t="s">
        <v>82</v>
      </c>
      <c r="AY698" s="19" t="s">
        <v>148</v>
      </c>
      <c r="BE698" s="218">
        <f>IF(N698="základní",J698,0)</f>
        <v>0</v>
      </c>
      <c r="BF698" s="218">
        <f>IF(N698="snížená",J698,0)</f>
        <v>0</v>
      </c>
      <c r="BG698" s="218">
        <f>IF(N698="zákl. přenesená",J698,0)</f>
        <v>0</v>
      </c>
      <c r="BH698" s="218">
        <f>IF(N698="sníž. přenesená",J698,0)</f>
        <v>0</v>
      </c>
      <c r="BI698" s="218">
        <f>IF(N698="nulová",J698,0)</f>
        <v>0</v>
      </c>
      <c r="BJ698" s="19" t="s">
        <v>80</v>
      </c>
      <c r="BK698" s="218">
        <f>ROUND(I698*H698,2)</f>
        <v>0</v>
      </c>
      <c r="BL698" s="19" t="s">
        <v>227</v>
      </c>
      <c r="BM698" s="217" t="s">
        <v>1638</v>
      </c>
    </row>
    <row r="699" spans="1:51" s="13" customFormat="1" ht="12">
      <c r="A699" s="13"/>
      <c r="B699" s="219"/>
      <c r="C699" s="220"/>
      <c r="D699" s="221" t="s">
        <v>157</v>
      </c>
      <c r="E699" s="222" t="s">
        <v>19</v>
      </c>
      <c r="F699" s="223" t="s">
        <v>1639</v>
      </c>
      <c r="G699" s="220"/>
      <c r="H699" s="224">
        <v>1</v>
      </c>
      <c r="I699" s="225"/>
      <c r="J699" s="220"/>
      <c r="K699" s="220"/>
      <c r="L699" s="226"/>
      <c r="M699" s="227"/>
      <c r="N699" s="228"/>
      <c r="O699" s="228"/>
      <c r="P699" s="228"/>
      <c r="Q699" s="228"/>
      <c r="R699" s="228"/>
      <c r="S699" s="228"/>
      <c r="T699" s="229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0" t="s">
        <v>157</v>
      </c>
      <c r="AU699" s="230" t="s">
        <v>82</v>
      </c>
      <c r="AV699" s="13" t="s">
        <v>82</v>
      </c>
      <c r="AW699" s="13" t="s">
        <v>33</v>
      </c>
      <c r="AX699" s="13" t="s">
        <v>80</v>
      </c>
      <c r="AY699" s="230" t="s">
        <v>148</v>
      </c>
    </row>
    <row r="700" spans="1:65" s="2" customFormat="1" ht="49.05" customHeight="1">
      <c r="A700" s="40"/>
      <c r="B700" s="41"/>
      <c r="C700" s="206" t="s">
        <v>1640</v>
      </c>
      <c r="D700" s="206" t="s">
        <v>150</v>
      </c>
      <c r="E700" s="207" t="s">
        <v>1641</v>
      </c>
      <c r="F700" s="208" t="s">
        <v>1642</v>
      </c>
      <c r="G700" s="209" t="s">
        <v>530</v>
      </c>
      <c r="H700" s="210">
        <v>62</v>
      </c>
      <c r="I700" s="211"/>
      <c r="J700" s="212">
        <f>ROUND(I700*H700,2)</f>
        <v>0</v>
      </c>
      <c r="K700" s="208" t="s">
        <v>154</v>
      </c>
      <c r="L700" s="46"/>
      <c r="M700" s="213" t="s">
        <v>19</v>
      </c>
      <c r="N700" s="214" t="s">
        <v>43</v>
      </c>
      <c r="O700" s="86"/>
      <c r="P700" s="215">
        <f>O700*H700</f>
        <v>0</v>
      </c>
      <c r="Q700" s="215">
        <v>0</v>
      </c>
      <c r="R700" s="215">
        <f>Q700*H700</f>
        <v>0</v>
      </c>
      <c r="S700" s="215">
        <v>0.0125</v>
      </c>
      <c r="T700" s="216">
        <f>S700*H700</f>
        <v>0.775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17" t="s">
        <v>227</v>
      </c>
      <c r="AT700" s="217" t="s">
        <v>150</v>
      </c>
      <c r="AU700" s="217" t="s">
        <v>82</v>
      </c>
      <c r="AY700" s="19" t="s">
        <v>148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9" t="s">
        <v>80</v>
      </c>
      <c r="BK700" s="218">
        <f>ROUND(I700*H700,2)</f>
        <v>0</v>
      </c>
      <c r="BL700" s="19" t="s">
        <v>227</v>
      </c>
      <c r="BM700" s="217" t="s">
        <v>1643</v>
      </c>
    </row>
    <row r="701" spans="1:51" s="13" customFormat="1" ht="12">
      <c r="A701" s="13"/>
      <c r="B701" s="219"/>
      <c r="C701" s="220"/>
      <c r="D701" s="221" t="s">
        <v>157</v>
      </c>
      <c r="E701" s="222" t="s">
        <v>19</v>
      </c>
      <c r="F701" s="223" t="s">
        <v>1644</v>
      </c>
      <c r="G701" s="220"/>
      <c r="H701" s="224">
        <v>62</v>
      </c>
      <c r="I701" s="225"/>
      <c r="J701" s="220"/>
      <c r="K701" s="220"/>
      <c r="L701" s="226"/>
      <c r="M701" s="227"/>
      <c r="N701" s="228"/>
      <c r="O701" s="228"/>
      <c r="P701" s="228"/>
      <c r="Q701" s="228"/>
      <c r="R701" s="228"/>
      <c r="S701" s="228"/>
      <c r="T701" s="22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0" t="s">
        <v>157</v>
      </c>
      <c r="AU701" s="230" t="s">
        <v>82</v>
      </c>
      <c r="AV701" s="13" t="s">
        <v>82</v>
      </c>
      <c r="AW701" s="13" t="s">
        <v>33</v>
      </c>
      <c r="AX701" s="13" t="s">
        <v>80</v>
      </c>
      <c r="AY701" s="230" t="s">
        <v>148</v>
      </c>
    </row>
    <row r="702" spans="1:65" s="2" customFormat="1" ht="49.05" customHeight="1">
      <c r="A702" s="40"/>
      <c r="B702" s="41"/>
      <c r="C702" s="206" t="s">
        <v>1645</v>
      </c>
      <c r="D702" s="206" t="s">
        <v>150</v>
      </c>
      <c r="E702" s="207" t="s">
        <v>1646</v>
      </c>
      <c r="F702" s="208" t="s">
        <v>1647</v>
      </c>
      <c r="G702" s="209" t="s">
        <v>530</v>
      </c>
      <c r="H702" s="210">
        <v>14</v>
      </c>
      <c r="I702" s="211"/>
      <c r="J702" s="212">
        <f>ROUND(I702*H702,2)</f>
        <v>0</v>
      </c>
      <c r="K702" s="208" t="s">
        <v>154</v>
      </c>
      <c r="L702" s="46"/>
      <c r="M702" s="213" t="s">
        <v>19</v>
      </c>
      <c r="N702" s="214" t="s">
        <v>43</v>
      </c>
      <c r="O702" s="86"/>
      <c r="P702" s="215">
        <f>O702*H702</f>
        <v>0</v>
      </c>
      <c r="Q702" s="215">
        <v>0</v>
      </c>
      <c r="R702" s="215">
        <f>Q702*H702</f>
        <v>0</v>
      </c>
      <c r="S702" s="215">
        <v>0.017</v>
      </c>
      <c r="T702" s="216">
        <f>S702*H702</f>
        <v>0.23800000000000002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7" t="s">
        <v>227</v>
      </c>
      <c r="AT702" s="217" t="s">
        <v>150</v>
      </c>
      <c r="AU702" s="217" t="s">
        <v>82</v>
      </c>
      <c r="AY702" s="19" t="s">
        <v>148</v>
      </c>
      <c r="BE702" s="218">
        <f>IF(N702="základní",J702,0)</f>
        <v>0</v>
      </c>
      <c r="BF702" s="218">
        <f>IF(N702="snížená",J702,0)</f>
        <v>0</v>
      </c>
      <c r="BG702" s="218">
        <f>IF(N702="zákl. přenesená",J702,0)</f>
        <v>0</v>
      </c>
      <c r="BH702" s="218">
        <f>IF(N702="sníž. přenesená",J702,0)</f>
        <v>0</v>
      </c>
      <c r="BI702" s="218">
        <f>IF(N702="nulová",J702,0)</f>
        <v>0</v>
      </c>
      <c r="BJ702" s="19" t="s">
        <v>80</v>
      </c>
      <c r="BK702" s="218">
        <f>ROUND(I702*H702,2)</f>
        <v>0</v>
      </c>
      <c r="BL702" s="19" t="s">
        <v>227</v>
      </c>
      <c r="BM702" s="217" t="s">
        <v>1648</v>
      </c>
    </row>
    <row r="703" spans="1:51" s="13" customFormat="1" ht="12">
      <c r="A703" s="13"/>
      <c r="B703" s="219"/>
      <c r="C703" s="220"/>
      <c r="D703" s="221" t="s">
        <v>157</v>
      </c>
      <c r="E703" s="222" t="s">
        <v>19</v>
      </c>
      <c r="F703" s="223" t="s">
        <v>213</v>
      </c>
      <c r="G703" s="220"/>
      <c r="H703" s="224">
        <v>14</v>
      </c>
      <c r="I703" s="225"/>
      <c r="J703" s="220"/>
      <c r="K703" s="220"/>
      <c r="L703" s="226"/>
      <c r="M703" s="227"/>
      <c r="N703" s="228"/>
      <c r="O703" s="228"/>
      <c r="P703" s="228"/>
      <c r="Q703" s="228"/>
      <c r="R703" s="228"/>
      <c r="S703" s="228"/>
      <c r="T703" s="22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0" t="s">
        <v>157</v>
      </c>
      <c r="AU703" s="230" t="s">
        <v>82</v>
      </c>
      <c r="AV703" s="13" t="s">
        <v>82</v>
      </c>
      <c r="AW703" s="13" t="s">
        <v>33</v>
      </c>
      <c r="AX703" s="13" t="s">
        <v>80</v>
      </c>
      <c r="AY703" s="230" t="s">
        <v>148</v>
      </c>
    </row>
    <row r="704" spans="1:65" s="2" customFormat="1" ht="49.05" customHeight="1">
      <c r="A704" s="40"/>
      <c r="B704" s="41"/>
      <c r="C704" s="206" t="s">
        <v>1649</v>
      </c>
      <c r="D704" s="206" t="s">
        <v>150</v>
      </c>
      <c r="E704" s="207" t="s">
        <v>1650</v>
      </c>
      <c r="F704" s="208" t="s">
        <v>1651</v>
      </c>
      <c r="G704" s="209" t="s">
        <v>530</v>
      </c>
      <c r="H704" s="210">
        <v>9</v>
      </c>
      <c r="I704" s="211"/>
      <c r="J704" s="212">
        <f>ROUND(I704*H704,2)</f>
        <v>0</v>
      </c>
      <c r="K704" s="208" t="s">
        <v>154</v>
      </c>
      <c r="L704" s="46"/>
      <c r="M704" s="213" t="s">
        <v>19</v>
      </c>
      <c r="N704" s="214" t="s">
        <v>43</v>
      </c>
      <c r="O704" s="86"/>
      <c r="P704" s="215">
        <f>O704*H704</f>
        <v>0</v>
      </c>
      <c r="Q704" s="215">
        <v>0</v>
      </c>
      <c r="R704" s="215">
        <f>Q704*H704</f>
        <v>0</v>
      </c>
      <c r="S704" s="215">
        <v>0.024</v>
      </c>
      <c r="T704" s="216">
        <f>S704*H704</f>
        <v>0.216</v>
      </c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R704" s="217" t="s">
        <v>227</v>
      </c>
      <c r="AT704" s="217" t="s">
        <v>150</v>
      </c>
      <c r="AU704" s="217" t="s">
        <v>82</v>
      </c>
      <c r="AY704" s="19" t="s">
        <v>148</v>
      </c>
      <c r="BE704" s="218">
        <f>IF(N704="základní",J704,0)</f>
        <v>0</v>
      </c>
      <c r="BF704" s="218">
        <f>IF(N704="snížená",J704,0)</f>
        <v>0</v>
      </c>
      <c r="BG704" s="218">
        <f>IF(N704="zákl. přenesená",J704,0)</f>
        <v>0</v>
      </c>
      <c r="BH704" s="218">
        <f>IF(N704="sníž. přenesená",J704,0)</f>
        <v>0</v>
      </c>
      <c r="BI704" s="218">
        <f>IF(N704="nulová",J704,0)</f>
        <v>0</v>
      </c>
      <c r="BJ704" s="19" t="s">
        <v>80</v>
      </c>
      <c r="BK704" s="218">
        <f>ROUND(I704*H704,2)</f>
        <v>0</v>
      </c>
      <c r="BL704" s="19" t="s">
        <v>227</v>
      </c>
      <c r="BM704" s="217" t="s">
        <v>1652</v>
      </c>
    </row>
    <row r="705" spans="1:65" s="2" customFormat="1" ht="49.05" customHeight="1">
      <c r="A705" s="40"/>
      <c r="B705" s="41"/>
      <c r="C705" s="206" t="s">
        <v>1653</v>
      </c>
      <c r="D705" s="206" t="s">
        <v>150</v>
      </c>
      <c r="E705" s="207" t="s">
        <v>1654</v>
      </c>
      <c r="F705" s="208" t="s">
        <v>1655</v>
      </c>
      <c r="G705" s="209" t="s">
        <v>530</v>
      </c>
      <c r="H705" s="210">
        <v>16</v>
      </c>
      <c r="I705" s="211"/>
      <c r="J705" s="212">
        <f>ROUND(I705*H705,2)</f>
        <v>0</v>
      </c>
      <c r="K705" s="208" t="s">
        <v>154</v>
      </c>
      <c r="L705" s="46"/>
      <c r="M705" s="213" t="s">
        <v>19</v>
      </c>
      <c r="N705" s="214" t="s">
        <v>43</v>
      </c>
      <c r="O705" s="86"/>
      <c r="P705" s="215">
        <f>O705*H705</f>
        <v>0</v>
      </c>
      <c r="Q705" s="215">
        <v>0</v>
      </c>
      <c r="R705" s="215">
        <f>Q705*H705</f>
        <v>0</v>
      </c>
      <c r="S705" s="215">
        <v>0.028</v>
      </c>
      <c r="T705" s="216">
        <f>S705*H705</f>
        <v>0.448</v>
      </c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R705" s="217" t="s">
        <v>227</v>
      </c>
      <c r="AT705" s="217" t="s">
        <v>150</v>
      </c>
      <c r="AU705" s="217" t="s">
        <v>82</v>
      </c>
      <c r="AY705" s="19" t="s">
        <v>148</v>
      </c>
      <c r="BE705" s="218">
        <f>IF(N705="základní",J705,0)</f>
        <v>0</v>
      </c>
      <c r="BF705" s="218">
        <f>IF(N705="snížená",J705,0)</f>
        <v>0</v>
      </c>
      <c r="BG705" s="218">
        <f>IF(N705="zákl. přenesená",J705,0)</f>
        <v>0</v>
      </c>
      <c r="BH705" s="218">
        <f>IF(N705="sníž. přenesená",J705,0)</f>
        <v>0</v>
      </c>
      <c r="BI705" s="218">
        <f>IF(N705="nulová",J705,0)</f>
        <v>0</v>
      </c>
      <c r="BJ705" s="19" t="s">
        <v>80</v>
      </c>
      <c r="BK705" s="218">
        <f>ROUND(I705*H705,2)</f>
        <v>0</v>
      </c>
      <c r="BL705" s="19" t="s">
        <v>227</v>
      </c>
      <c r="BM705" s="217" t="s">
        <v>1656</v>
      </c>
    </row>
    <row r="706" spans="1:51" s="13" customFormat="1" ht="12">
      <c r="A706" s="13"/>
      <c r="B706" s="219"/>
      <c r="C706" s="220"/>
      <c r="D706" s="221" t="s">
        <v>157</v>
      </c>
      <c r="E706" s="222" t="s">
        <v>19</v>
      </c>
      <c r="F706" s="223" t="s">
        <v>1657</v>
      </c>
      <c r="G706" s="220"/>
      <c r="H706" s="224">
        <v>16</v>
      </c>
      <c r="I706" s="225"/>
      <c r="J706" s="220"/>
      <c r="K706" s="220"/>
      <c r="L706" s="226"/>
      <c r="M706" s="227"/>
      <c r="N706" s="228"/>
      <c r="O706" s="228"/>
      <c r="P706" s="228"/>
      <c r="Q706" s="228"/>
      <c r="R706" s="228"/>
      <c r="S706" s="228"/>
      <c r="T706" s="229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0" t="s">
        <v>157</v>
      </c>
      <c r="AU706" s="230" t="s">
        <v>82</v>
      </c>
      <c r="AV706" s="13" t="s">
        <v>82</v>
      </c>
      <c r="AW706" s="13" t="s">
        <v>33</v>
      </c>
      <c r="AX706" s="13" t="s">
        <v>80</v>
      </c>
      <c r="AY706" s="230" t="s">
        <v>148</v>
      </c>
    </row>
    <row r="707" spans="1:65" s="2" customFormat="1" ht="37.8" customHeight="1">
      <c r="A707" s="40"/>
      <c r="B707" s="41"/>
      <c r="C707" s="206" t="s">
        <v>1658</v>
      </c>
      <c r="D707" s="206" t="s">
        <v>150</v>
      </c>
      <c r="E707" s="207" t="s">
        <v>1659</v>
      </c>
      <c r="F707" s="208" t="s">
        <v>1660</v>
      </c>
      <c r="G707" s="209" t="s">
        <v>530</v>
      </c>
      <c r="H707" s="210">
        <v>65</v>
      </c>
      <c r="I707" s="211"/>
      <c r="J707" s="212">
        <f>ROUND(I707*H707,2)</f>
        <v>0</v>
      </c>
      <c r="K707" s="208" t="s">
        <v>154</v>
      </c>
      <c r="L707" s="46"/>
      <c r="M707" s="213" t="s">
        <v>19</v>
      </c>
      <c r="N707" s="214" t="s">
        <v>43</v>
      </c>
      <c r="O707" s="86"/>
      <c r="P707" s="215">
        <f>O707*H707</f>
        <v>0</v>
      </c>
      <c r="Q707" s="215">
        <v>0</v>
      </c>
      <c r="R707" s="215">
        <f>Q707*H707</f>
        <v>0</v>
      </c>
      <c r="S707" s="215">
        <v>0</v>
      </c>
      <c r="T707" s="21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17" t="s">
        <v>227</v>
      </c>
      <c r="AT707" s="217" t="s">
        <v>150</v>
      </c>
      <c r="AU707" s="217" t="s">
        <v>82</v>
      </c>
      <c r="AY707" s="19" t="s">
        <v>148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9" t="s">
        <v>80</v>
      </c>
      <c r="BK707" s="218">
        <f>ROUND(I707*H707,2)</f>
        <v>0</v>
      </c>
      <c r="BL707" s="19" t="s">
        <v>227</v>
      </c>
      <c r="BM707" s="217" t="s">
        <v>1661</v>
      </c>
    </row>
    <row r="708" spans="1:51" s="13" customFormat="1" ht="12">
      <c r="A708" s="13"/>
      <c r="B708" s="219"/>
      <c r="C708" s="220"/>
      <c r="D708" s="221" t="s">
        <v>157</v>
      </c>
      <c r="E708" s="222" t="s">
        <v>19</v>
      </c>
      <c r="F708" s="223" t="s">
        <v>1662</v>
      </c>
      <c r="G708" s="220"/>
      <c r="H708" s="224">
        <v>65</v>
      </c>
      <c r="I708" s="225"/>
      <c r="J708" s="220"/>
      <c r="K708" s="220"/>
      <c r="L708" s="226"/>
      <c r="M708" s="227"/>
      <c r="N708" s="228"/>
      <c r="O708" s="228"/>
      <c r="P708" s="228"/>
      <c r="Q708" s="228"/>
      <c r="R708" s="228"/>
      <c r="S708" s="228"/>
      <c r="T708" s="22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30" t="s">
        <v>157</v>
      </c>
      <c r="AU708" s="230" t="s">
        <v>82</v>
      </c>
      <c r="AV708" s="13" t="s">
        <v>82</v>
      </c>
      <c r="AW708" s="13" t="s">
        <v>33</v>
      </c>
      <c r="AX708" s="13" t="s">
        <v>80</v>
      </c>
      <c r="AY708" s="230" t="s">
        <v>148</v>
      </c>
    </row>
    <row r="709" spans="1:65" s="2" customFormat="1" ht="37.8" customHeight="1">
      <c r="A709" s="40"/>
      <c r="B709" s="41"/>
      <c r="C709" s="206" t="s">
        <v>1663</v>
      </c>
      <c r="D709" s="206" t="s">
        <v>150</v>
      </c>
      <c r="E709" s="207" t="s">
        <v>1664</v>
      </c>
      <c r="F709" s="208" t="s">
        <v>1665</v>
      </c>
      <c r="G709" s="209" t="s">
        <v>530</v>
      </c>
      <c r="H709" s="210">
        <v>15</v>
      </c>
      <c r="I709" s="211"/>
      <c r="J709" s="212">
        <f>ROUND(I709*H709,2)</f>
        <v>0</v>
      </c>
      <c r="K709" s="208" t="s">
        <v>154</v>
      </c>
      <c r="L709" s="46"/>
      <c r="M709" s="213" t="s">
        <v>19</v>
      </c>
      <c r="N709" s="214" t="s">
        <v>43</v>
      </c>
      <c r="O709" s="86"/>
      <c r="P709" s="215">
        <f>O709*H709</f>
        <v>0</v>
      </c>
      <c r="Q709" s="215">
        <v>0</v>
      </c>
      <c r="R709" s="215">
        <f>Q709*H709</f>
        <v>0</v>
      </c>
      <c r="S709" s="215">
        <v>0</v>
      </c>
      <c r="T709" s="216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17" t="s">
        <v>227</v>
      </c>
      <c r="AT709" s="217" t="s">
        <v>150</v>
      </c>
      <c r="AU709" s="217" t="s">
        <v>82</v>
      </c>
      <c r="AY709" s="19" t="s">
        <v>148</v>
      </c>
      <c r="BE709" s="218">
        <f>IF(N709="základní",J709,0)</f>
        <v>0</v>
      </c>
      <c r="BF709" s="218">
        <f>IF(N709="snížená",J709,0)</f>
        <v>0</v>
      </c>
      <c r="BG709" s="218">
        <f>IF(N709="zákl. přenesená",J709,0)</f>
        <v>0</v>
      </c>
      <c r="BH709" s="218">
        <f>IF(N709="sníž. přenesená",J709,0)</f>
        <v>0</v>
      </c>
      <c r="BI709" s="218">
        <f>IF(N709="nulová",J709,0)</f>
        <v>0</v>
      </c>
      <c r="BJ709" s="19" t="s">
        <v>80</v>
      </c>
      <c r="BK709" s="218">
        <f>ROUND(I709*H709,2)</f>
        <v>0</v>
      </c>
      <c r="BL709" s="19" t="s">
        <v>227</v>
      </c>
      <c r="BM709" s="217" t="s">
        <v>1666</v>
      </c>
    </row>
    <row r="710" spans="1:51" s="13" customFormat="1" ht="12">
      <c r="A710" s="13"/>
      <c r="B710" s="219"/>
      <c r="C710" s="220"/>
      <c r="D710" s="221" t="s">
        <v>157</v>
      </c>
      <c r="E710" s="222" t="s">
        <v>19</v>
      </c>
      <c r="F710" s="223" t="s">
        <v>1667</v>
      </c>
      <c r="G710" s="220"/>
      <c r="H710" s="224">
        <v>15</v>
      </c>
      <c r="I710" s="225"/>
      <c r="J710" s="220"/>
      <c r="K710" s="220"/>
      <c r="L710" s="226"/>
      <c r="M710" s="227"/>
      <c r="N710" s="228"/>
      <c r="O710" s="228"/>
      <c r="P710" s="228"/>
      <c r="Q710" s="228"/>
      <c r="R710" s="228"/>
      <c r="S710" s="228"/>
      <c r="T710" s="229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0" t="s">
        <v>157</v>
      </c>
      <c r="AU710" s="230" t="s">
        <v>82</v>
      </c>
      <c r="AV710" s="13" t="s">
        <v>82</v>
      </c>
      <c r="AW710" s="13" t="s">
        <v>33</v>
      </c>
      <c r="AX710" s="13" t="s">
        <v>80</v>
      </c>
      <c r="AY710" s="230" t="s">
        <v>148</v>
      </c>
    </row>
    <row r="711" spans="1:65" s="2" customFormat="1" ht="14.4" customHeight="1">
      <c r="A711" s="40"/>
      <c r="B711" s="41"/>
      <c r="C711" s="231" t="s">
        <v>1668</v>
      </c>
      <c r="D711" s="231" t="s">
        <v>214</v>
      </c>
      <c r="E711" s="232" t="s">
        <v>1669</v>
      </c>
      <c r="F711" s="233" t="s">
        <v>1670</v>
      </c>
      <c r="G711" s="234" t="s">
        <v>288</v>
      </c>
      <c r="H711" s="235">
        <v>75.4</v>
      </c>
      <c r="I711" s="236"/>
      <c r="J711" s="237">
        <f>ROUND(I711*H711,2)</f>
        <v>0</v>
      </c>
      <c r="K711" s="233" t="s">
        <v>154</v>
      </c>
      <c r="L711" s="238"/>
      <c r="M711" s="239" t="s">
        <v>19</v>
      </c>
      <c r="N711" s="240" t="s">
        <v>43</v>
      </c>
      <c r="O711" s="86"/>
      <c r="P711" s="215">
        <f>O711*H711</f>
        <v>0</v>
      </c>
      <c r="Q711" s="215">
        <v>0.003</v>
      </c>
      <c r="R711" s="215">
        <f>Q711*H711</f>
        <v>0.2262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311</v>
      </c>
      <c r="AT711" s="217" t="s">
        <v>214</v>
      </c>
      <c r="AU711" s="217" t="s">
        <v>82</v>
      </c>
      <c r="AY711" s="19" t="s">
        <v>148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80</v>
      </c>
      <c r="BK711" s="218">
        <f>ROUND(I711*H711,2)</f>
        <v>0</v>
      </c>
      <c r="BL711" s="19" t="s">
        <v>227</v>
      </c>
      <c r="BM711" s="217" t="s">
        <v>1671</v>
      </c>
    </row>
    <row r="712" spans="1:51" s="13" customFormat="1" ht="12">
      <c r="A712" s="13"/>
      <c r="B712" s="219"/>
      <c r="C712" s="220"/>
      <c r="D712" s="221" t="s">
        <v>157</v>
      </c>
      <c r="E712" s="222" t="s">
        <v>19</v>
      </c>
      <c r="F712" s="223" t="s">
        <v>1672</v>
      </c>
      <c r="G712" s="220"/>
      <c r="H712" s="224">
        <v>75.4</v>
      </c>
      <c r="I712" s="225"/>
      <c r="J712" s="220"/>
      <c r="K712" s="220"/>
      <c r="L712" s="226"/>
      <c r="M712" s="227"/>
      <c r="N712" s="228"/>
      <c r="O712" s="228"/>
      <c r="P712" s="228"/>
      <c r="Q712" s="228"/>
      <c r="R712" s="228"/>
      <c r="S712" s="228"/>
      <c r="T712" s="22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0" t="s">
        <v>157</v>
      </c>
      <c r="AU712" s="230" t="s">
        <v>82</v>
      </c>
      <c r="AV712" s="13" t="s">
        <v>82</v>
      </c>
      <c r="AW712" s="13" t="s">
        <v>33</v>
      </c>
      <c r="AX712" s="13" t="s">
        <v>80</v>
      </c>
      <c r="AY712" s="230" t="s">
        <v>148</v>
      </c>
    </row>
    <row r="713" spans="1:65" s="2" customFormat="1" ht="14.4" customHeight="1">
      <c r="A713" s="40"/>
      <c r="B713" s="41"/>
      <c r="C713" s="231" t="s">
        <v>1673</v>
      </c>
      <c r="D713" s="231" t="s">
        <v>214</v>
      </c>
      <c r="E713" s="232" t="s">
        <v>1674</v>
      </c>
      <c r="F713" s="233" t="s">
        <v>1675</v>
      </c>
      <c r="G713" s="234" t="s">
        <v>288</v>
      </c>
      <c r="H713" s="235">
        <v>26.91</v>
      </c>
      <c r="I713" s="236"/>
      <c r="J713" s="237">
        <f>ROUND(I713*H713,2)</f>
        <v>0</v>
      </c>
      <c r="K713" s="233" t="s">
        <v>154</v>
      </c>
      <c r="L713" s="238"/>
      <c r="M713" s="239" t="s">
        <v>19</v>
      </c>
      <c r="N713" s="240" t="s">
        <v>43</v>
      </c>
      <c r="O713" s="86"/>
      <c r="P713" s="215">
        <f>O713*H713</f>
        <v>0</v>
      </c>
      <c r="Q713" s="215">
        <v>0.005</v>
      </c>
      <c r="R713" s="215">
        <f>Q713*H713</f>
        <v>0.13455</v>
      </c>
      <c r="S713" s="215">
        <v>0</v>
      </c>
      <c r="T713" s="216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17" t="s">
        <v>311</v>
      </c>
      <c r="AT713" s="217" t="s">
        <v>214</v>
      </c>
      <c r="AU713" s="217" t="s">
        <v>82</v>
      </c>
      <c r="AY713" s="19" t="s">
        <v>148</v>
      </c>
      <c r="BE713" s="218">
        <f>IF(N713="základní",J713,0)</f>
        <v>0</v>
      </c>
      <c r="BF713" s="218">
        <f>IF(N713="snížená",J713,0)</f>
        <v>0</v>
      </c>
      <c r="BG713" s="218">
        <f>IF(N713="zákl. přenesená",J713,0)</f>
        <v>0</v>
      </c>
      <c r="BH713" s="218">
        <f>IF(N713="sníž. přenesená",J713,0)</f>
        <v>0</v>
      </c>
      <c r="BI713" s="218">
        <f>IF(N713="nulová",J713,0)</f>
        <v>0</v>
      </c>
      <c r="BJ713" s="19" t="s">
        <v>80</v>
      </c>
      <c r="BK713" s="218">
        <f>ROUND(I713*H713,2)</f>
        <v>0</v>
      </c>
      <c r="BL713" s="19" t="s">
        <v>227</v>
      </c>
      <c r="BM713" s="217" t="s">
        <v>1676</v>
      </c>
    </row>
    <row r="714" spans="1:51" s="13" customFormat="1" ht="12">
      <c r="A714" s="13"/>
      <c r="B714" s="219"/>
      <c r="C714" s="220"/>
      <c r="D714" s="221" t="s">
        <v>157</v>
      </c>
      <c r="E714" s="222" t="s">
        <v>19</v>
      </c>
      <c r="F714" s="223" t="s">
        <v>1677</v>
      </c>
      <c r="G714" s="220"/>
      <c r="H714" s="224">
        <v>26.91</v>
      </c>
      <c r="I714" s="225"/>
      <c r="J714" s="220"/>
      <c r="K714" s="220"/>
      <c r="L714" s="226"/>
      <c r="M714" s="227"/>
      <c r="N714" s="228"/>
      <c r="O714" s="228"/>
      <c r="P714" s="228"/>
      <c r="Q714" s="228"/>
      <c r="R714" s="228"/>
      <c r="S714" s="228"/>
      <c r="T714" s="229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30" t="s">
        <v>157</v>
      </c>
      <c r="AU714" s="230" t="s">
        <v>82</v>
      </c>
      <c r="AV714" s="13" t="s">
        <v>82</v>
      </c>
      <c r="AW714" s="13" t="s">
        <v>33</v>
      </c>
      <c r="AX714" s="13" t="s">
        <v>80</v>
      </c>
      <c r="AY714" s="230" t="s">
        <v>148</v>
      </c>
    </row>
    <row r="715" spans="1:65" s="2" customFormat="1" ht="14.4" customHeight="1">
      <c r="A715" s="40"/>
      <c r="B715" s="41"/>
      <c r="C715" s="231" t="s">
        <v>1678</v>
      </c>
      <c r="D715" s="231" t="s">
        <v>214</v>
      </c>
      <c r="E715" s="232" t="s">
        <v>1679</v>
      </c>
      <c r="F715" s="233" t="s">
        <v>1680</v>
      </c>
      <c r="G715" s="234" t="s">
        <v>1681</v>
      </c>
      <c r="H715" s="235">
        <v>80</v>
      </c>
      <c r="I715" s="236"/>
      <c r="J715" s="237">
        <f>ROUND(I715*H715,2)</f>
        <v>0</v>
      </c>
      <c r="K715" s="233" t="s">
        <v>154</v>
      </c>
      <c r="L715" s="238"/>
      <c r="M715" s="239" t="s">
        <v>19</v>
      </c>
      <c r="N715" s="240" t="s">
        <v>43</v>
      </c>
      <c r="O715" s="86"/>
      <c r="P715" s="215">
        <f>O715*H715</f>
        <v>0</v>
      </c>
      <c r="Q715" s="215">
        <v>0.0002</v>
      </c>
      <c r="R715" s="215">
        <f>Q715*H715</f>
        <v>0.016</v>
      </c>
      <c r="S715" s="215">
        <v>0</v>
      </c>
      <c r="T715" s="21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17" t="s">
        <v>311</v>
      </c>
      <c r="AT715" s="217" t="s">
        <v>214</v>
      </c>
      <c r="AU715" s="217" t="s">
        <v>82</v>
      </c>
      <c r="AY715" s="19" t="s">
        <v>148</v>
      </c>
      <c r="BE715" s="218">
        <f>IF(N715="základní",J715,0)</f>
        <v>0</v>
      </c>
      <c r="BF715" s="218">
        <f>IF(N715="snížená",J715,0)</f>
        <v>0</v>
      </c>
      <c r="BG715" s="218">
        <f>IF(N715="zákl. přenesená",J715,0)</f>
        <v>0</v>
      </c>
      <c r="BH715" s="218">
        <f>IF(N715="sníž. přenesená",J715,0)</f>
        <v>0</v>
      </c>
      <c r="BI715" s="218">
        <f>IF(N715="nulová",J715,0)</f>
        <v>0</v>
      </c>
      <c r="BJ715" s="19" t="s">
        <v>80</v>
      </c>
      <c r="BK715" s="218">
        <f>ROUND(I715*H715,2)</f>
        <v>0</v>
      </c>
      <c r="BL715" s="19" t="s">
        <v>227</v>
      </c>
      <c r="BM715" s="217" t="s">
        <v>1682</v>
      </c>
    </row>
    <row r="716" spans="1:65" s="2" customFormat="1" ht="49.05" customHeight="1">
      <c r="A716" s="40"/>
      <c r="B716" s="41"/>
      <c r="C716" s="206" t="s">
        <v>1683</v>
      </c>
      <c r="D716" s="206" t="s">
        <v>150</v>
      </c>
      <c r="E716" s="207" t="s">
        <v>1684</v>
      </c>
      <c r="F716" s="208" t="s">
        <v>1685</v>
      </c>
      <c r="G716" s="209" t="s">
        <v>198</v>
      </c>
      <c r="H716" s="210">
        <v>3.337</v>
      </c>
      <c r="I716" s="211"/>
      <c r="J716" s="212">
        <f>ROUND(I716*H716,2)</f>
        <v>0</v>
      </c>
      <c r="K716" s="208" t="s">
        <v>154</v>
      </c>
      <c r="L716" s="46"/>
      <c r="M716" s="213" t="s">
        <v>19</v>
      </c>
      <c r="N716" s="214" t="s">
        <v>43</v>
      </c>
      <c r="O716" s="86"/>
      <c r="P716" s="215">
        <f>O716*H716</f>
        <v>0</v>
      </c>
      <c r="Q716" s="215">
        <v>0</v>
      </c>
      <c r="R716" s="215">
        <f>Q716*H716</f>
        <v>0</v>
      </c>
      <c r="S716" s="215">
        <v>0</v>
      </c>
      <c r="T716" s="216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17" t="s">
        <v>227</v>
      </c>
      <c r="AT716" s="217" t="s">
        <v>150</v>
      </c>
      <c r="AU716" s="217" t="s">
        <v>82</v>
      </c>
      <c r="AY716" s="19" t="s">
        <v>148</v>
      </c>
      <c r="BE716" s="218">
        <f>IF(N716="základní",J716,0)</f>
        <v>0</v>
      </c>
      <c r="BF716" s="218">
        <f>IF(N716="snížená",J716,0)</f>
        <v>0</v>
      </c>
      <c r="BG716" s="218">
        <f>IF(N716="zákl. přenesená",J716,0)</f>
        <v>0</v>
      </c>
      <c r="BH716" s="218">
        <f>IF(N716="sníž. přenesená",J716,0)</f>
        <v>0</v>
      </c>
      <c r="BI716" s="218">
        <f>IF(N716="nulová",J716,0)</f>
        <v>0</v>
      </c>
      <c r="BJ716" s="19" t="s">
        <v>80</v>
      </c>
      <c r="BK716" s="218">
        <f>ROUND(I716*H716,2)</f>
        <v>0</v>
      </c>
      <c r="BL716" s="19" t="s">
        <v>227</v>
      </c>
      <c r="BM716" s="217" t="s">
        <v>1686</v>
      </c>
    </row>
    <row r="717" spans="1:63" s="12" customFormat="1" ht="22.8" customHeight="1">
      <c r="A717" s="12"/>
      <c r="B717" s="190"/>
      <c r="C717" s="191"/>
      <c r="D717" s="192" t="s">
        <v>71</v>
      </c>
      <c r="E717" s="204" t="s">
        <v>1687</v>
      </c>
      <c r="F717" s="204" t="s">
        <v>1688</v>
      </c>
      <c r="G717" s="191"/>
      <c r="H717" s="191"/>
      <c r="I717" s="194"/>
      <c r="J717" s="205">
        <f>BK717</f>
        <v>0</v>
      </c>
      <c r="K717" s="191"/>
      <c r="L717" s="196"/>
      <c r="M717" s="197"/>
      <c r="N717" s="198"/>
      <c r="O717" s="198"/>
      <c r="P717" s="199">
        <f>SUM(P718:P750)</f>
        <v>0</v>
      </c>
      <c r="Q717" s="198"/>
      <c r="R717" s="199">
        <f>SUM(R718:R750)</f>
        <v>0.20879</v>
      </c>
      <c r="S717" s="198"/>
      <c r="T717" s="200">
        <f>SUM(T718:T750)</f>
        <v>0.936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01" t="s">
        <v>82</v>
      </c>
      <c r="AT717" s="202" t="s">
        <v>71</v>
      </c>
      <c r="AU717" s="202" t="s">
        <v>80</v>
      </c>
      <c r="AY717" s="201" t="s">
        <v>148</v>
      </c>
      <c r="BK717" s="203">
        <f>SUM(BK718:BK750)</f>
        <v>0</v>
      </c>
    </row>
    <row r="718" spans="1:65" s="2" customFormat="1" ht="37.8" customHeight="1">
      <c r="A718" s="40"/>
      <c r="B718" s="41"/>
      <c r="C718" s="206" t="s">
        <v>1689</v>
      </c>
      <c r="D718" s="206" t="s">
        <v>150</v>
      </c>
      <c r="E718" s="207" t="s">
        <v>1690</v>
      </c>
      <c r="F718" s="208" t="s">
        <v>1691</v>
      </c>
      <c r="G718" s="209" t="s">
        <v>530</v>
      </c>
      <c r="H718" s="210">
        <v>14</v>
      </c>
      <c r="I718" s="211"/>
      <c r="J718" s="212">
        <f>ROUND(I718*H718,2)</f>
        <v>0</v>
      </c>
      <c r="K718" s="208" t="s">
        <v>154</v>
      </c>
      <c r="L718" s="46"/>
      <c r="M718" s="213" t="s">
        <v>19</v>
      </c>
      <c r="N718" s="214" t="s">
        <v>43</v>
      </c>
      <c r="O718" s="86"/>
      <c r="P718" s="215">
        <f>O718*H718</f>
        <v>0</v>
      </c>
      <c r="Q718" s="215">
        <v>0</v>
      </c>
      <c r="R718" s="215">
        <f>Q718*H718</f>
        <v>0</v>
      </c>
      <c r="S718" s="215">
        <v>0.066</v>
      </c>
      <c r="T718" s="216">
        <f>S718*H718</f>
        <v>0.924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17" t="s">
        <v>227</v>
      </c>
      <c r="AT718" s="217" t="s">
        <v>150</v>
      </c>
      <c r="AU718" s="217" t="s">
        <v>82</v>
      </c>
      <c r="AY718" s="19" t="s">
        <v>148</v>
      </c>
      <c r="BE718" s="218">
        <f>IF(N718="základní",J718,0)</f>
        <v>0</v>
      </c>
      <c r="BF718" s="218">
        <f>IF(N718="snížená",J718,0)</f>
        <v>0</v>
      </c>
      <c r="BG718" s="218">
        <f>IF(N718="zákl. přenesená",J718,0)</f>
        <v>0</v>
      </c>
      <c r="BH718" s="218">
        <f>IF(N718="sníž. přenesená",J718,0)</f>
        <v>0</v>
      </c>
      <c r="BI718" s="218">
        <f>IF(N718="nulová",J718,0)</f>
        <v>0</v>
      </c>
      <c r="BJ718" s="19" t="s">
        <v>80</v>
      </c>
      <c r="BK718" s="218">
        <f>ROUND(I718*H718,2)</f>
        <v>0</v>
      </c>
      <c r="BL718" s="19" t="s">
        <v>227</v>
      </c>
      <c r="BM718" s="217" t="s">
        <v>1692</v>
      </c>
    </row>
    <row r="719" spans="1:65" s="2" customFormat="1" ht="24.15" customHeight="1">
      <c r="A719" s="40"/>
      <c r="B719" s="41"/>
      <c r="C719" s="206" t="s">
        <v>1693</v>
      </c>
      <c r="D719" s="206" t="s">
        <v>150</v>
      </c>
      <c r="E719" s="207" t="s">
        <v>1694</v>
      </c>
      <c r="F719" s="208" t="s">
        <v>1695</v>
      </c>
      <c r="G719" s="209" t="s">
        <v>530</v>
      </c>
      <c r="H719" s="210">
        <v>1</v>
      </c>
      <c r="I719" s="211"/>
      <c r="J719" s="212">
        <f>ROUND(I719*H719,2)</f>
        <v>0</v>
      </c>
      <c r="K719" s="208" t="s">
        <v>154</v>
      </c>
      <c r="L719" s="46"/>
      <c r="M719" s="213" t="s">
        <v>19</v>
      </c>
      <c r="N719" s="214" t="s">
        <v>43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227</v>
      </c>
      <c r="AT719" s="217" t="s">
        <v>150</v>
      </c>
      <c r="AU719" s="217" t="s">
        <v>82</v>
      </c>
      <c r="AY719" s="19" t="s">
        <v>148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80</v>
      </c>
      <c r="BK719" s="218">
        <f>ROUND(I719*H719,2)</f>
        <v>0</v>
      </c>
      <c r="BL719" s="19" t="s">
        <v>227</v>
      </c>
      <c r="BM719" s="217" t="s">
        <v>1696</v>
      </c>
    </row>
    <row r="720" spans="1:51" s="13" customFormat="1" ht="12">
      <c r="A720" s="13"/>
      <c r="B720" s="219"/>
      <c r="C720" s="220"/>
      <c r="D720" s="221" t="s">
        <v>157</v>
      </c>
      <c r="E720" s="222" t="s">
        <v>19</v>
      </c>
      <c r="F720" s="223" t="s">
        <v>1697</v>
      </c>
      <c r="G720" s="220"/>
      <c r="H720" s="224">
        <v>1</v>
      </c>
      <c r="I720" s="225"/>
      <c r="J720" s="220"/>
      <c r="K720" s="220"/>
      <c r="L720" s="226"/>
      <c r="M720" s="227"/>
      <c r="N720" s="228"/>
      <c r="O720" s="228"/>
      <c r="P720" s="228"/>
      <c r="Q720" s="228"/>
      <c r="R720" s="228"/>
      <c r="S720" s="228"/>
      <c r="T720" s="229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0" t="s">
        <v>157</v>
      </c>
      <c r="AU720" s="230" t="s">
        <v>82</v>
      </c>
      <c r="AV720" s="13" t="s">
        <v>82</v>
      </c>
      <c r="AW720" s="13" t="s">
        <v>33</v>
      </c>
      <c r="AX720" s="13" t="s">
        <v>80</v>
      </c>
      <c r="AY720" s="230" t="s">
        <v>148</v>
      </c>
    </row>
    <row r="721" spans="1:65" s="2" customFormat="1" ht="24.15" customHeight="1">
      <c r="A721" s="40"/>
      <c r="B721" s="41"/>
      <c r="C721" s="231" t="s">
        <v>1698</v>
      </c>
      <c r="D721" s="231" t="s">
        <v>214</v>
      </c>
      <c r="E721" s="232" t="s">
        <v>1699</v>
      </c>
      <c r="F721" s="233" t="s">
        <v>1700</v>
      </c>
      <c r="G721" s="234" t="s">
        <v>530</v>
      </c>
      <c r="H721" s="235">
        <v>1</v>
      </c>
      <c r="I721" s="236"/>
      <c r="J721" s="237">
        <f>ROUND(I721*H721,2)</f>
        <v>0</v>
      </c>
      <c r="K721" s="233" t="s">
        <v>19</v>
      </c>
      <c r="L721" s="238"/>
      <c r="M721" s="239" t="s">
        <v>19</v>
      </c>
      <c r="N721" s="240" t="s">
        <v>43</v>
      </c>
      <c r="O721" s="86"/>
      <c r="P721" s="215">
        <f>O721*H721</f>
        <v>0</v>
      </c>
      <c r="Q721" s="215">
        <v>0.02673</v>
      </c>
      <c r="R721" s="215">
        <f>Q721*H721</f>
        <v>0.02673</v>
      </c>
      <c r="S721" s="215">
        <v>0</v>
      </c>
      <c r="T721" s="216">
        <f>S721*H721</f>
        <v>0</v>
      </c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R721" s="217" t="s">
        <v>311</v>
      </c>
      <c r="AT721" s="217" t="s">
        <v>214</v>
      </c>
      <c r="AU721" s="217" t="s">
        <v>82</v>
      </c>
      <c r="AY721" s="19" t="s">
        <v>148</v>
      </c>
      <c r="BE721" s="218">
        <f>IF(N721="základní",J721,0)</f>
        <v>0</v>
      </c>
      <c r="BF721" s="218">
        <f>IF(N721="snížená",J721,0)</f>
        <v>0</v>
      </c>
      <c r="BG721" s="218">
        <f>IF(N721="zákl. přenesená",J721,0)</f>
        <v>0</v>
      </c>
      <c r="BH721" s="218">
        <f>IF(N721="sníž. přenesená",J721,0)</f>
        <v>0</v>
      </c>
      <c r="BI721" s="218">
        <f>IF(N721="nulová",J721,0)</f>
        <v>0</v>
      </c>
      <c r="BJ721" s="19" t="s">
        <v>80</v>
      </c>
      <c r="BK721" s="218">
        <f>ROUND(I721*H721,2)</f>
        <v>0</v>
      </c>
      <c r="BL721" s="19" t="s">
        <v>227</v>
      </c>
      <c r="BM721" s="217" t="s">
        <v>1701</v>
      </c>
    </row>
    <row r="722" spans="1:65" s="2" customFormat="1" ht="24.15" customHeight="1">
      <c r="A722" s="40"/>
      <c r="B722" s="41"/>
      <c r="C722" s="206" t="s">
        <v>1702</v>
      </c>
      <c r="D722" s="206" t="s">
        <v>150</v>
      </c>
      <c r="E722" s="207" t="s">
        <v>1703</v>
      </c>
      <c r="F722" s="208" t="s">
        <v>1704</v>
      </c>
      <c r="G722" s="209" t="s">
        <v>530</v>
      </c>
      <c r="H722" s="210">
        <v>2</v>
      </c>
      <c r="I722" s="211"/>
      <c r="J722" s="212">
        <f>ROUND(I722*H722,2)</f>
        <v>0</v>
      </c>
      <c r="K722" s="208" t="s">
        <v>154</v>
      </c>
      <c r="L722" s="46"/>
      <c r="M722" s="213" t="s">
        <v>19</v>
      </c>
      <c r="N722" s="214" t="s">
        <v>43</v>
      </c>
      <c r="O722" s="86"/>
      <c r="P722" s="215">
        <f>O722*H722</f>
        <v>0</v>
      </c>
      <c r="Q722" s="215">
        <v>0</v>
      </c>
      <c r="R722" s="215">
        <f>Q722*H722</f>
        <v>0</v>
      </c>
      <c r="S722" s="215">
        <v>0</v>
      </c>
      <c r="T722" s="216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7" t="s">
        <v>227</v>
      </c>
      <c r="AT722" s="217" t="s">
        <v>150</v>
      </c>
      <c r="AU722" s="217" t="s">
        <v>82</v>
      </c>
      <c r="AY722" s="19" t="s">
        <v>148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9" t="s">
        <v>80</v>
      </c>
      <c r="BK722" s="218">
        <f>ROUND(I722*H722,2)</f>
        <v>0</v>
      </c>
      <c r="BL722" s="19" t="s">
        <v>227</v>
      </c>
      <c r="BM722" s="217" t="s">
        <v>1705</v>
      </c>
    </row>
    <row r="723" spans="1:51" s="13" customFormat="1" ht="12">
      <c r="A723" s="13"/>
      <c r="B723" s="219"/>
      <c r="C723" s="220"/>
      <c r="D723" s="221" t="s">
        <v>157</v>
      </c>
      <c r="E723" s="222" t="s">
        <v>19</v>
      </c>
      <c r="F723" s="223" t="s">
        <v>1706</v>
      </c>
      <c r="G723" s="220"/>
      <c r="H723" s="224">
        <v>1</v>
      </c>
      <c r="I723" s="225"/>
      <c r="J723" s="220"/>
      <c r="K723" s="220"/>
      <c r="L723" s="226"/>
      <c r="M723" s="227"/>
      <c r="N723" s="228"/>
      <c r="O723" s="228"/>
      <c r="P723" s="228"/>
      <c r="Q723" s="228"/>
      <c r="R723" s="228"/>
      <c r="S723" s="228"/>
      <c r="T723" s="22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0" t="s">
        <v>157</v>
      </c>
      <c r="AU723" s="230" t="s">
        <v>82</v>
      </c>
      <c r="AV723" s="13" t="s">
        <v>82</v>
      </c>
      <c r="AW723" s="13" t="s">
        <v>33</v>
      </c>
      <c r="AX723" s="13" t="s">
        <v>72</v>
      </c>
      <c r="AY723" s="230" t="s">
        <v>148</v>
      </c>
    </row>
    <row r="724" spans="1:51" s="13" customFormat="1" ht="12">
      <c r="A724" s="13"/>
      <c r="B724" s="219"/>
      <c r="C724" s="220"/>
      <c r="D724" s="221" t="s">
        <v>157</v>
      </c>
      <c r="E724" s="222" t="s">
        <v>19</v>
      </c>
      <c r="F724" s="223" t="s">
        <v>1707</v>
      </c>
      <c r="G724" s="220"/>
      <c r="H724" s="224">
        <v>1</v>
      </c>
      <c r="I724" s="225"/>
      <c r="J724" s="220"/>
      <c r="K724" s="220"/>
      <c r="L724" s="226"/>
      <c r="M724" s="227"/>
      <c r="N724" s="228"/>
      <c r="O724" s="228"/>
      <c r="P724" s="228"/>
      <c r="Q724" s="228"/>
      <c r="R724" s="228"/>
      <c r="S724" s="228"/>
      <c r="T724" s="229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0" t="s">
        <v>157</v>
      </c>
      <c r="AU724" s="230" t="s">
        <v>82</v>
      </c>
      <c r="AV724" s="13" t="s">
        <v>82</v>
      </c>
      <c r="AW724" s="13" t="s">
        <v>33</v>
      </c>
      <c r="AX724" s="13" t="s">
        <v>72</v>
      </c>
      <c r="AY724" s="230" t="s">
        <v>148</v>
      </c>
    </row>
    <row r="725" spans="1:51" s="14" customFormat="1" ht="12">
      <c r="A725" s="14"/>
      <c r="B725" s="241"/>
      <c r="C725" s="242"/>
      <c r="D725" s="221" t="s">
        <v>157</v>
      </c>
      <c r="E725" s="243" t="s">
        <v>19</v>
      </c>
      <c r="F725" s="244" t="s">
        <v>226</v>
      </c>
      <c r="G725" s="242"/>
      <c r="H725" s="245">
        <v>2</v>
      </c>
      <c r="I725" s="246"/>
      <c r="J725" s="242"/>
      <c r="K725" s="242"/>
      <c r="L725" s="247"/>
      <c r="M725" s="248"/>
      <c r="N725" s="249"/>
      <c r="O725" s="249"/>
      <c r="P725" s="249"/>
      <c r="Q725" s="249"/>
      <c r="R725" s="249"/>
      <c r="S725" s="249"/>
      <c r="T725" s="250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1" t="s">
        <v>157</v>
      </c>
      <c r="AU725" s="251" t="s">
        <v>82</v>
      </c>
      <c r="AV725" s="14" t="s">
        <v>155</v>
      </c>
      <c r="AW725" s="14" t="s">
        <v>33</v>
      </c>
      <c r="AX725" s="14" t="s">
        <v>80</v>
      </c>
      <c r="AY725" s="251" t="s">
        <v>148</v>
      </c>
    </row>
    <row r="726" spans="1:65" s="2" customFormat="1" ht="37.8" customHeight="1">
      <c r="A726" s="40"/>
      <c r="B726" s="41"/>
      <c r="C726" s="231" t="s">
        <v>1708</v>
      </c>
      <c r="D726" s="231" t="s">
        <v>214</v>
      </c>
      <c r="E726" s="232" t="s">
        <v>1709</v>
      </c>
      <c r="F726" s="233" t="s">
        <v>1710</v>
      </c>
      <c r="G726" s="234" t="s">
        <v>530</v>
      </c>
      <c r="H726" s="235">
        <v>1</v>
      </c>
      <c r="I726" s="236"/>
      <c r="J726" s="237">
        <f>ROUND(I726*H726,2)</f>
        <v>0</v>
      </c>
      <c r="K726" s="233" t="s">
        <v>19</v>
      </c>
      <c r="L726" s="238"/>
      <c r="M726" s="239" t="s">
        <v>19</v>
      </c>
      <c r="N726" s="240" t="s">
        <v>43</v>
      </c>
      <c r="O726" s="86"/>
      <c r="P726" s="215">
        <f>O726*H726</f>
        <v>0</v>
      </c>
      <c r="Q726" s="215">
        <v>0.02673</v>
      </c>
      <c r="R726" s="215">
        <f>Q726*H726</f>
        <v>0.02673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311</v>
      </c>
      <c r="AT726" s="217" t="s">
        <v>214</v>
      </c>
      <c r="AU726" s="217" t="s">
        <v>82</v>
      </c>
      <c r="AY726" s="19" t="s">
        <v>148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80</v>
      </c>
      <c r="BK726" s="218">
        <f>ROUND(I726*H726,2)</f>
        <v>0</v>
      </c>
      <c r="BL726" s="19" t="s">
        <v>227</v>
      </c>
      <c r="BM726" s="217" t="s">
        <v>1711</v>
      </c>
    </row>
    <row r="727" spans="1:65" s="2" customFormat="1" ht="37.8" customHeight="1">
      <c r="A727" s="40"/>
      <c r="B727" s="41"/>
      <c r="C727" s="231" t="s">
        <v>1712</v>
      </c>
      <c r="D727" s="231" t="s">
        <v>214</v>
      </c>
      <c r="E727" s="232" t="s">
        <v>1713</v>
      </c>
      <c r="F727" s="233" t="s">
        <v>1714</v>
      </c>
      <c r="G727" s="234" t="s">
        <v>530</v>
      </c>
      <c r="H727" s="235">
        <v>1</v>
      </c>
      <c r="I727" s="236"/>
      <c r="J727" s="237">
        <f>ROUND(I727*H727,2)</f>
        <v>0</v>
      </c>
      <c r="K727" s="233" t="s">
        <v>19</v>
      </c>
      <c r="L727" s="238"/>
      <c r="M727" s="239" t="s">
        <v>19</v>
      </c>
      <c r="N727" s="240" t="s">
        <v>43</v>
      </c>
      <c r="O727" s="86"/>
      <c r="P727" s="215">
        <f>O727*H727</f>
        <v>0</v>
      </c>
      <c r="Q727" s="215">
        <v>0.02673</v>
      </c>
      <c r="R727" s="215">
        <f>Q727*H727</f>
        <v>0.02673</v>
      </c>
      <c r="S727" s="215">
        <v>0</v>
      </c>
      <c r="T727" s="216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17" t="s">
        <v>311</v>
      </c>
      <c r="AT727" s="217" t="s">
        <v>214</v>
      </c>
      <c r="AU727" s="217" t="s">
        <v>82</v>
      </c>
      <c r="AY727" s="19" t="s">
        <v>148</v>
      </c>
      <c r="BE727" s="218">
        <f>IF(N727="základní",J727,0)</f>
        <v>0</v>
      </c>
      <c r="BF727" s="218">
        <f>IF(N727="snížená",J727,0)</f>
        <v>0</v>
      </c>
      <c r="BG727" s="218">
        <f>IF(N727="zákl. přenesená",J727,0)</f>
        <v>0</v>
      </c>
      <c r="BH727" s="218">
        <f>IF(N727="sníž. přenesená",J727,0)</f>
        <v>0</v>
      </c>
      <c r="BI727" s="218">
        <f>IF(N727="nulová",J727,0)</f>
        <v>0</v>
      </c>
      <c r="BJ727" s="19" t="s">
        <v>80</v>
      </c>
      <c r="BK727" s="218">
        <f>ROUND(I727*H727,2)</f>
        <v>0</v>
      </c>
      <c r="BL727" s="19" t="s">
        <v>227</v>
      </c>
      <c r="BM727" s="217" t="s">
        <v>1715</v>
      </c>
    </row>
    <row r="728" spans="1:65" s="2" customFormat="1" ht="24.15" customHeight="1">
      <c r="A728" s="40"/>
      <c r="B728" s="41"/>
      <c r="C728" s="206" t="s">
        <v>1716</v>
      </c>
      <c r="D728" s="206" t="s">
        <v>150</v>
      </c>
      <c r="E728" s="207" t="s">
        <v>1717</v>
      </c>
      <c r="F728" s="208" t="s">
        <v>1718</v>
      </c>
      <c r="G728" s="209" t="s">
        <v>530</v>
      </c>
      <c r="H728" s="210">
        <v>2</v>
      </c>
      <c r="I728" s="211"/>
      <c r="J728" s="212">
        <f>ROUND(I728*H728,2)</f>
        <v>0</v>
      </c>
      <c r="K728" s="208" t="s">
        <v>154</v>
      </c>
      <c r="L728" s="46"/>
      <c r="M728" s="213" t="s">
        <v>19</v>
      </c>
      <c r="N728" s="214" t="s">
        <v>43</v>
      </c>
      <c r="O728" s="86"/>
      <c r="P728" s="215">
        <f>O728*H728</f>
        <v>0</v>
      </c>
      <c r="Q728" s="215">
        <v>0</v>
      </c>
      <c r="R728" s="215">
        <f>Q728*H728</f>
        <v>0</v>
      </c>
      <c r="S728" s="215">
        <v>0</v>
      </c>
      <c r="T728" s="216">
        <f>S728*H728</f>
        <v>0</v>
      </c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R728" s="217" t="s">
        <v>227</v>
      </c>
      <c r="AT728" s="217" t="s">
        <v>150</v>
      </c>
      <c r="AU728" s="217" t="s">
        <v>82</v>
      </c>
      <c r="AY728" s="19" t="s">
        <v>148</v>
      </c>
      <c r="BE728" s="218">
        <f>IF(N728="základní",J728,0)</f>
        <v>0</v>
      </c>
      <c r="BF728" s="218">
        <f>IF(N728="snížená",J728,0)</f>
        <v>0</v>
      </c>
      <c r="BG728" s="218">
        <f>IF(N728="zákl. přenesená",J728,0)</f>
        <v>0</v>
      </c>
      <c r="BH728" s="218">
        <f>IF(N728="sníž. přenesená",J728,0)</f>
        <v>0</v>
      </c>
      <c r="BI728" s="218">
        <f>IF(N728="nulová",J728,0)</f>
        <v>0</v>
      </c>
      <c r="BJ728" s="19" t="s">
        <v>80</v>
      </c>
      <c r="BK728" s="218">
        <f>ROUND(I728*H728,2)</f>
        <v>0</v>
      </c>
      <c r="BL728" s="19" t="s">
        <v>227</v>
      </c>
      <c r="BM728" s="217" t="s">
        <v>1719</v>
      </c>
    </row>
    <row r="729" spans="1:51" s="13" customFormat="1" ht="12">
      <c r="A729" s="13"/>
      <c r="B729" s="219"/>
      <c r="C729" s="220"/>
      <c r="D729" s="221" t="s">
        <v>157</v>
      </c>
      <c r="E729" s="222" t="s">
        <v>19</v>
      </c>
      <c r="F729" s="223" t="s">
        <v>1720</v>
      </c>
      <c r="G729" s="220"/>
      <c r="H729" s="224">
        <v>1</v>
      </c>
      <c r="I729" s="225"/>
      <c r="J729" s="220"/>
      <c r="K729" s="220"/>
      <c r="L729" s="226"/>
      <c r="M729" s="227"/>
      <c r="N729" s="228"/>
      <c r="O729" s="228"/>
      <c r="P729" s="228"/>
      <c r="Q729" s="228"/>
      <c r="R729" s="228"/>
      <c r="S729" s="228"/>
      <c r="T729" s="22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0" t="s">
        <v>157</v>
      </c>
      <c r="AU729" s="230" t="s">
        <v>82</v>
      </c>
      <c r="AV729" s="13" t="s">
        <v>82</v>
      </c>
      <c r="AW729" s="13" t="s">
        <v>33</v>
      </c>
      <c r="AX729" s="13" t="s">
        <v>72</v>
      </c>
      <c r="AY729" s="230" t="s">
        <v>148</v>
      </c>
    </row>
    <row r="730" spans="1:51" s="13" customFormat="1" ht="12">
      <c r="A730" s="13"/>
      <c r="B730" s="219"/>
      <c r="C730" s="220"/>
      <c r="D730" s="221" t="s">
        <v>157</v>
      </c>
      <c r="E730" s="222" t="s">
        <v>19</v>
      </c>
      <c r="F730" s="223" t="s">
        <v>1721</v>
      </c>
      <c r="G730" s="220"/>
      <c r="H730" s="224">
        <v>1</v>
      </c>
      <c r="I730" s="225"/>
      <c r="J730" s="220"/>
      <c r="K730" s="220"/>
      <c r="L730" s="226"/>
      <c r="M730" s="227"/>
      <c r="N730" s="228"/>
      <c r="O730" s="228"/>
      <c r="P730" s="228"/>
      <c r="Q730" s="228"/>
      <c r="R730" s="228"/>
      <c r="S730" s="228"/>
      <c r="T730" s="22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0" t="s">
        <v>157</v>
      </c>
      <c r="AU730" s="230" t="s">
        <v>82</v>
      </c>
      <c r="AV730" s="13" t="s">
        <v>82</v>
      </c>
      <c r="AW730" s="13" t="s">
        <v>33</v>
      </c>
      <c r="AX730" s="13" t="s">
        <v>72</v>
      </c>
      <c r="AY730" s="230" t="s">
        <v>148</v>
      </c>
    </row>
    <row r="731" spans="1:51" s="14" customFormat="1" ht="12">
      <c r="A731" s="14"/>
      <c r="B731" s="241"/>
      <c r="C731" s="242"/>
      <c r="D731" s="221" t="s">
        <v>157</v>
      </c>
      <c r="E731" s="243" t="s">
        <v>19</v>
      </c>
      <c r="F731" s="244" t="s">
        <v>226</v>
      </c>
      <c r="G731" s="242"/>
      <c r="H731" s="245">
        <v>2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157</v>
      </c>
      <c r="AU731" s="251" t="s">
        <v>82</v>
      </c>
      <c r="AV731" s="14" t="s">
        <v>155</v>
      </c>
      <c r="AW731" s="14" t="s">
        <v>33</v>
      </c>
      <c r="AX731" s="14" t="s">
        <v>80</v>
      </c>
      <c r="AY731" s="251" t="s">
        <v>148</v>
      </c>
    </row>
    <row r="732" spans="1:65" s="2" customFormat="1" ht="37.8" customHeight="1">
      <c r="A732" s="40"/>
      <c r="B732" s="41"/>
      <c r="C732" s="231" t="s">
        <v>1722</v>
      </c>
      <c r="D732" s="231" t="s">
        <v>214</v>
      </c>
      <c r="E732" s="232" t="s">
        <v>1723</v>
      </c>
      <c r="F732" s="233" t="s">
        <v>1724</v>
      </c>
      <c r="G732" s="234" t="s">
        <v>530</v>
      </c>
      <c r="H732" s="235">
        <v>1</v>
      </c>
      <c r="I732" s="236"/>
      <c r="J732" s="237">
        <f>ROUND(I732*H732,2)</f>
        <v>0</v>
      </c>
      <c r="K732" s="233" t="s">
        <v>19</v>
      </c>
      <c r="L732" s="238"/>
      <c r="M732" s="239" t="s">
        <v>19</v>
      </c>
      <c r="N732" s="240" t="s">
        <v>43</v>
      </c>
      <c r="O732" s="86"/>
      <c r="P732" s="215">
        <f>O732*H732</f>
        <v>0</v>
      </c>
      <c r="Q732" s="215">
        <v>0.02673</v>
      </c>
      <c r="R732" s="215">
        <f>Q732*H732</f>
        <v>0.02673</v>
      </c>
      <c r="S732" s="215">
        <v>0</v>
      </c>
      <c r="T732" s="216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7" t="s">
        <v>311</v>
      </c>
      <c r="AT732" s="217" t="s">
        <v>214</v>
      </c>
      <c r="AU732" s="217" t="s">
        <v>82</v>
      </c>
      <c r="AY732" s="19" t="s">
        <v>148</v>
      </c>
      <c r="BE732" s="218">
        <f>IF(N732="základní",J732,0)</f>
        <v>0</v>
      </c>
      <c r="BF732" s="218">
        <f>IF(N732="snížená",J732,0)</f>
        <v>0</v>
      </c>
      <c r="BG732" s="218">
        <f>IF(N732="zákl. přenesená",J732,0)</f>
        <v>0</v>
      </c>
      <c r="BH732" s="218">
        <f>IF(N732="sníž. přenesená",J732,0)</f>
        <v>0</v>
      </c>
      <c r="BI732" s="218">
        <f>IF(N732="nulová",J732,0)</f>
        <v>0</v>
      </c>
      <c r="BJ732" s="19" t="s">
        <v>80</v>
      </c>
      <c r="BK732" s="218">
        <f>ROUND(I732*H732,2)</f>
        <v>0</v>
      </c>
      <c r="BL732" s="19" t="s">
        <v>227</v>
      </c>
      <c r="BM732" s="217" t="s">
        <v>1725</v>
      </c>
    </row>
    <row r="733" spans="1:65" s="2" customFormat="1" ht="37.8" customHeight="1">
      <c r="A733" s="40"/>
      <c r="B733" s="41"/>
      <c r="C733" s="231" t="s">
        <v>1726</v>
      </c>
      <c r="D733" s="231" t="s">
        <v>214</v>
      </c>
      <c r="E733" s="232" t="s">
        <v>1727</v>
      </c>
      <c r="F733" s="233" t="s">
        <v>1728</v>
      </c>
      <c r="G733" s="234" t="s">
        <v>530</v>
      </c>
      <c r="H733" s="235">
        <v>1</v>
      </c>
      <c r="I733" s="236"/>
      <c r="J733" s="237">
        <f>ROUND(I733*H733,2)</f>
        <v>0</v>
      </c>
      <c r="K733" s="233" t="s">
        <v>19</v>
      </c>
      <c r="L733" s="238"/>
      <c r="M733" s="239" t="s">
        <v>19</v>
      </c>
      <c r="N733" s="240" t="s">
        <v>43</v>
      </c>
      <c r="O733" s="86"/>
      <c r="P733" s="215">
        <f>O733*H733</f>
        <v>0</v>
      </c>
      <c r="Q733" s="215">
        <v>0.02673</v>
      </c>
      <c r="R733" s="215">
        <f>Q733*H733</f>
        <v>0.02673</v>
      </c>
      <c r="S733" s="215">
        <v>0</v>
      </c>
      <c r="T733" s="216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17" t="s">
        <v>311</v>
      </c>
      <c r="AT733" s="217" t="s">
        <v>214</v>
      </c>
      <c r="AU733" s="217" t="s">
        <v>82</v>
      </c>
      <c r="AY733" s="19" t="s">
        <v>148</v>
      </c>
      <c r="BE733" s="218">
        <f>IF(N733="základní",J733,0)</f>
        <v>0</v>
      </c>
      <c r="BF733" s="218">
        <f>IF(N733="snížená",J733,0)</f>
        <v>0</v>
      </c>
      <c r="BG733" s="218">
        <f>IF(N733="zákl. přenesená",J733,0)</f>
        <v>0</v>
      </c>
      <c r="BH733" s="218">
        <f>IF(N733="sníž. přenesená",J733,0)</f>
        <v>0</v>
      </c>
      <c r="BI733" s="218">
        <f>IF(N733="nulová",J733,0)</f>
        <v>0</v>
      </c>
      <c r="BJ733" s="19" t="s">
        <v>80</v>
      </c>
      <c r="BK733" s="218">
        <f>ROUND(I733*H733,2)</f>
        <v>0</v>
      </c>
      <c r="BL733" s="19" t="s">
        <v>227</v>
      </c>
      <c r="BM733" s="217" t="s">
        <v>1729</v>
      </c>
    </row>
    <row r="734" spans="1:65" s="2" customFormat="1" ht="14.4" customHeight="1">
      <c r="A734" s="40"/>
      <c r="B734" s="41"/>
      <c r="C734" s="206" t="s">
        <v>1730</v>
      </c>
      <c r="D734" s="206" t="s">
        <v>150</v>
      </c>
      <c r="E734" s="207" t="s">
        <v>1731</v>
      </c>
      <c r="F734" s="208" t="s">
        <v>1732</v>
      </c>
      <c r="G734" s="209" t="s">
        <v>530</v>
      </c>
      <c r="H734" s="210">
        <v>1</v>
      </c>
      <c r="I734" s="211"/>
      <c r="J734" s="212">
        <f>ROUND(I734*H734,2)</f>
        <v>0</v>
      </c>
      <c r="K734" s="208" t="s">
        <v>154</v>
      </c>
      <c r="L734" s="46"/>
      <c r="M734" s="213" t="s">
        <v>19</v>
      </c>
      <c r="N734" s="214" t="s">
        <v>43</v>
      </c>
      <c r="O734" s="86"/>
      <c r="P734" s="215">
        <f>O734*H734</f>
        <v>0</v>
      </c>
      <c r="Q734" s="215">
        <v>4E-05</v>
      </c>
      <c r="R734" s="215">
        <f>Q734*H734</f>
        <v>4E-05</v>
      </c>
      <c r="S734" s="215">
        <v>0</v>
      </c>
      <c r="T734" s="216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17" t="s">
        <v>227</v>
      </c>
      <c r="AT734" s="217" t="s">
        <v>150</v>
      </c>
      <c r="AU734" s="217" t="s">
        <v>82</v>
      </c>
      <c r="AY734" s="19" t="s">
        <v>148</v>
      </c>
      <c r="BE734" s="218">
        <f>IF(N734="základní",J734,0)</f>
        <v>0</v>
      </c>
      <c r="BF734" s="218">
        <f>IF(N734="snížená",J734,0)</f>
        <v>0</v>
      </c>
      <c r="BG734" s="218">
        <f>IF(N734="zákl. přenesená",J734,0)</f>
        <v>0</v>
      </c>
      <c r="BH734" s="218">
        <f>IF(N734="sníž. přenesená",J734,0)</f>
        <v>0</v>
      </c>
      <c r="BI734" s="218">
        <f>IF(N734="nulová",J734,0)</f>
        <v>0</v>
      </c>
      <c r="BJ734" s="19" t="s">
        <v>80</v>
      </c>
      <c r="BK734" s="218">
        <f>ROUND(I734*H734,2)</f>
        <v>0</v>
      </c>
      <c r="BL734" s="19" t="s">
        <v>227</v>
      </c>
      <c r="BM734" s="217" t="s">
        <v>1733</v>
      </c>
    </row>
    <row r="735" spans="1:51" s="13" customFormat="1" ht="12">
      <c r="A735" s="13"/>
      <c r="B735" s="219"/>
      <c r="C735" s="220"/>
      <c r="D735" s="221" t="s">
        <v>157</v>
      </c>
      <c r="E735" s="222" t="s">
        <v>19</v>
      </c>
      <c r="F735" s="223" t="s">
        <v>1734</v>
      </c>
      <c r="G735" s="220"/>
      <c r="H735" s="224">
        <v>1</v>
      </c>
      <c r="I735" s="225"/>
      <c r="J735" s="220"/>
      <c r="K735" s="220"/>
      <c r="L735" s="226"/>
      <c r="M735" s="227"/>
      <c r="N735" s="228"/>
      <c r="O735" s="228"/>
      <c r="P735" s="228"/>
      <c r="Q735" s="228"/>
      <c r="R735" s="228"/>
      <c r="S735" s="228"/>
      <c r="T735" s="229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0" t="s">
        <v>157</v>
      </c>
      <c r="AU735" s="230" t="s">
        <v>82</v>
      </c>
      <c r="AV735" s="13" t="s">
        <v>82</v>
      </c>
      <c r="AW735" s="13" t="s">
        <v>33</v>
      </c>
      <c r="AX735" s="13" t="s">
        <v>80</v>
      </c>
      <c r="AY735" s="230" t="s">
        <v>148</v>
      </c>
    </row>
    <row r="736" spans="1:65" s="2" customFormat="1" ht="24.15" customHeight="1">
      <c r="A736" s="40"/>
      <c r="B736" s="41"/>
      <c r="C736" s="231" t="s">
        <v>1735</v>
      </c>
      <c r="D736" s="231" t="s">
        <v>214</v>
      </c>
      <c r="E736" s="232" t="s">
        <v>1736</v>
      </c>
      <c r="F736" s="233" t="s">
        <v>1737</v>
      </c>
      <c r="G736" s="234" t="s">
        <v>530</v>
      </c>
      <c r="H736" s="235">
        <v>1</v>
      </c>
      <c r="I736" s="236"/>
      <c r="J736" s="237">
        <f>ROUND(I736*H736,2)</f>
        <v>0</v>
      </c>
      <c r="K736" s="233" t="s">
        <v>19</v>
      </c>
      <c r="L736" s="238"/>
      <c r="M736" s="239" t="s">
        <v>19</v>
      </c>
      <c r="N736" s="240" t="s">
        <v>43</v>
      </c>
      <c r="O736" s="86"/>
      <c r="P736" s="215">
        <f>O736*H736</f>
        <v>0</v>
      </c>
      <c r="Q736" s="215">
        <v>0.0105</v>
      </c>
      <c r="R736" s="215">
        <f>Q736*H736</f>
        <v>0.0105</v>
      </c>
      <c r="S736" s="215">
        <v>0</v>
      </c>
      <c r="T736" s="216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7" t="s">
        <v>311</v>
      </c>
      <c r="AT736" s="217" t="s">
        <v>214</v>
      </c>
      <c r="AU736" s="217" t="s">
        <v>82</v>
      </c>
      <c r="AY736" s="19" t="s">
        <v>148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80</v>
      </c>
      <c r="BK736" s="218">
        <f>ROUND(I736*H736,2)</f>
        <v>0</v>
      </c>
      <c r="BL736" s="19" t="s">
        <v>227</v>
      </c>
      <c r="BM736" s="217" t="s">
        <v>1738</v>
      </c>
    </row>
    <row r="737" spans="1:65" s="2" customFormat="1" ht="24.15" customHeight="1">
      <c r="A737" s="40"/>
      <c r="B737" s="41"/>
      <c r="C737" s="206" t="s">
        <v>1739</v>
      </c>
      <c r="D737" s="206" t="s">
        <v>150</v>
      </c>
      <c r="E737" s="207" t="s">
        <v>1740</v>
      </c>
      <c r="F737" s="208" t="s">
        <v>1741</v>
      </c>
      <c r="G737" s="209" t="s">
        <v>530</v>
      </c>
      <c r="H737" s="210">
        <v>2</v>
      </c>
      <c r="I737" s="211"/>
      <c r="J737" s="212">
        <f>ROUND(I737*H737,2)</f>
        <v>0</v>
      </c>
      <c r="K737" s="208" t="s">
        <v>154</v>
      </c>
      <c r="L737" s="46"/>
      <c r="M737" s="213" t="s">
        <v>19</v>
      </c>
      <c r="N737" s="214" t="s">
        <v>43</v>
      </c>
      <c r="O737" s="86"/>
      <c r="P737" s="215">
        <f>O737*H737</f>
        <v>0</v>
      </c>
      <c r="Q737" s="215">
        <v>6E-05</v>
      </c>
      <c r="R737" s="215">
        <f>Q737*H737</f>
        <v>0.00012</v>
      </c>
      <c r="S737" s="215">
        <v>0</v>
      </c>
      <c r="T737" s="216">
        <f>S737*H737</f>
        <v>0</v>
      </c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R737" s="217" t="s">
        <v>227</v>
      </c>
      <c r="AT737" s="217" t="s">
        <v>150</v>
      </c>
      <c r="AU737" s="217" t="s">
        <v>82</v>
      </c>
      <c r="AY737" s="19" t="s">
        <v>148</v>
      </c>
      <c r="BE737" s="218">
        <f>IF(N737="základní",J737,0)</f>
        <v>0</v>
      </c>
      <c r="BF737" s="218">
        <f>IF(N737="snížená",J737,0)</f>
        <v>0</v>
      </c>
      <c r="BG737" s="218">
        <f>IF(N737="zákl. přenesená",J737,0)</f>
        <v>0</v>
      </c>
      <c r="BH737" s="218">
        <f>IF(N737="sníž. přenesená",J737,0)</f>
        <v>0</v>
      </c>
      <c r="BI737" s="218">
        <f>IF(N737="nulová",J737,0)</f>
        <v>0</v>
      </c>
      <c r="BJ737" s="19" t="s">
        <v>80</v>
      </c>
      <c r="BK737" s="218">
        <f>ROUND(I737*H737,2)</f>
        <v>0</v>
      </c>
      <c r="BL737" s="19" t="s">
        <v>227</v>
      </c>
      <c r="BM737" s="217" t="s">
        <v>1742</v>
      </c>
    </row>
    <row r="738" spans="1:65" s="2" customFormat="1" ht="24.15" customHeight="1">
      <c r="A738" s="40"/>
      <c r="B738" s="41"/>
      <c r="C738" s="231" t="s">
        <v>1743</v>
      </c>
      <c r="D738" s="231" t="s">
        <v>214</v>
      </c>
      <c r="E738" s="232" t="s">
        <v>1744</v>
      </c>
      <c r="F738" s="233" t="s">
        <v>1745</v>
      </c>
      <c r="G738" s="234" t="s">
        <v>530</v>
      </c>
      <c r="H738" s="235">
        <v>2</v>
      </c>
      <c r="I738" s="236"/>
      <c r="J738" s="237">
        <f>ROUND(I738*H738,2)</f>
        <v>0</v>
      </c>
      <c r="K738" s="233" t="s">
        <v>19</v>
      </c>
      <c r="L738" s="238"/>
      <c r="M738" s="239" t="s">
        <v>19</v>
      </c>
      <c r="N738" s="240" t="s">
        <v>43</v>
      </c>
      <c r="O738" s="86"/>
      <c r="P738" s="215">
        <f>O738*H738</f>
        <v>0</v>
      </c>
      <c r="Q738" s="215">
        <v>0.0105</v>
      </c>
      <c r="R738" s="215">
        <f>Q738*H738</f>
        <v>0.021</v>
      </c>
      <c r="S738" s="215">
        <v>0</v>
      </c>
      <c r="T738" s="216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17" t="s">
        <v>311</v>
      </c>
      <c r="AT738" s="217" t="s">
        <v>214</v>
      </c>
      <c r="AU738" s="217" t="s">
        <v>82</v>
      </c>
      <c r="AY738" s="19" t="s">
        <v>148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9" t="s">
        <v>80</v>
      </c>
      <c r="BK738" s="218">
        <f>ROUND(I738*H738,2)</f>
        <v>0</v>
      </c>
      <c r="BL738" s="19" t="s">
        <v>227</v>
      </c>
      <c r="BM738" s="217" t="s">
        <v>1746</v>
      </c>
    </row>
    <row r="739" spans="1:65" s="2" customFormat="1" ht="14.4" customHeight="1">
      <c r="A739" s="40"/>
      <c r="B739" s="41"/>
      <c r="C739" s="206" t="s">
        <v>1747</v>
      </c>
      <c r="D739" s="206" t="s">
        <v>150</v>
      </c>
      <c r="E739" s="207" t="s">
        <v>1748</v>
      </c>
      <c r="F739" s="208" t="s">
        <v>1749</v>
      </c>
      <c r="G739" s="209" t="s">
        <v>530</v>
      </c>
      <c r="H739" s="210">
        <v>1</v>
      </c>
      <c r="I739" s="211"/>
      <c r="J739" s="212">
        <f>ROUND(I739*H739,2)</f>
        <v>0</v>
      </c>
      <c r="K739" s="208" t="s">
        <v>154</v>
      </c>
      <c r="L739" s="46"/>
      <c r="M739" s="213" t="s">
        <v>19</v>
      </c>
      <c r="N739" s="214" t="s">
        <v>43</v>
      </c>
      <c r="O739" s="86"/>
      <c r="P739" s="215">
        <f>O739*H739</f>
        <v>0</v>
      </c>
      <c r="Q739" s="215">
        <v>0</v>
      </c>
      <c r="R739" s="215">
        <f>Q739*H739</f>
        <v>0</v>
      </c>
      <c r="S739" s="215">
        <v>0.012</v>
      </c>
      <c r="T739" s="216">
        <f>S739*H739</f>
        <v>0.012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17" t="s">
        <v>227</v>
      </c>
      <c r="AT739" s="217" t="s">
        <v>150</v>
      </c>
      <c r="AU739" s="217" t="s">
        <v>82</v>
      </c>
      <c r="AY739" s="19" t="s">
        <v>148</v>
      </c>
      <c r="BE739" s="218">
        <f>IF(N739="základní",J739,0)</f>
        <v>0</v>
      </c>
      <c r="BF739" s="218">
        <f>IF(N739="snížená",J739,0)</f>
        <v>0</v>
      </c>
      <c r="BG739" s="218">
        <f>IF(N739="zákl. přenesená",J739,0)</f>
        <v>0</v>
      </c>
      <c r="BH739" s="218">
        <f>IF(N739="sníž. přenesená",J739,0)</f>
        <v>0</v>
      </c>
      <c r="BI739" s="218">
        <f>IF(N739="nulová",J739,0)</f>
        <v>0</v>
      </c>
      <c r="BJ739" s="19" t="s">
        <v>80</v>
      </c>
      <c r="BK739" s="218">
        <f>ROUND(I739*H739,2)</f>
        <v>0</v>
      </c>
      <c r="BL739" s="19" t="s">
        <v>227</v>
      </c>
      <c r="BM739" s="217" t="s">
        <v>1750</v>
      </c>
    </row>
    <row r="740" spans="1:65" s="2" customFormat="1" ht="14.4" customHeight="1">
      <c r="A740" s="40"/>
      <c r="B740" s="41"/>
      <c r="C740" s="206" t="s">
        <v>1751</v>
      </c>
      <c r="D740" s="206" t="s">
        <v>150</v>
      </c>
      <c r="E740" s="207" t="s">
        <v>1752</v>
      </c>
      <c r="F740" s="208" t="s">
        <v>1753</v>
      </c>
      <c r="G740" s="209" t="s">
        <v>530</v>
      </c>
      <c r="H740" s="210">
        <v>4</v>
      </c>
      <c r="I740" s="211"/>
      <c r="J740" s="212">
        <f>ROUND(I740*H740,2)</f>
        <v>0</v>
      </c>
      <c r="K740" s="208" t="s">
        <v>19</v>
      </c>
      <c r="L740" s="46"/>
      <c r="M740" s="213" t="s">
        <v>19</v>
      </c>
      <c r="N740" s="214" t="s">
        <v>43</v>
      </c>
      <c r="O740" s="86"/>
      <c r="P740" s="215">
        <f>O740*H740</f>
        <v>0</v>
      </c>
      <c r="Q740" s="215">
        <v>0.00013</v>
      </c>
      <c r="R740" s="215">
        <f>Q740*H740</f>
        <v>0.00052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227</v>
      </c>
      <c r="AT740" s="217" t="s">
        <v>150</v>
      </c>
      <c r="AU740" s="217" t="s">
        <v>82</v>
      </c>
      <c r="AY740" s="19" t="s">
        <v>148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80</v>
      </c>
      <c r="BK740" s="218">
        <f>ROUND(I740*H740,2)</f>
        <v>0</v>
      </c>
      <c r="BL740" s="19" t="s">
        <v>227</v>
      </c>
      <c r="BM740" s="217" t="s">
        <v>1754</v>
      </c>
    </row>
    <row r="741" spans="1:65" s="2" customFormat="1" ht="24.15" customHeight="1">
      <c r="A741" s="40"/>
      <c r="B741" s="41"/>
      <c r="C741" s="231" t="s">
        <v>1755</v>
      </c>
      <c r="D741" s="231" t="s">
        <v>214</v>
      </c>
      <c r="E741" s="232" t="s">
        <v>1756</v>
      </c>
      <c r="F741" s="233" t="s">
        <v>1757</v>
      </c>
      <c r="G741" s="234" t="s">
        <v>530</v>
      </c>
      <c r="H741" s="235">
        <v>4</v>
      </c>
      <c r="I741" s="236"/>
      <c r="J741" s="237">
        <f>ROUND(I741*H741,2)</f>
        <v>0</v>
      </c>
      <c r="K741" s="233" t="s">
        <v>19</v>
      </c>
      <c r="L741" s="238"/>
      <c r="M741" s="239" t="s">
        <v>19</v>
      </c>
      <c r="N741" s="240" t="s">
        <v>43</v>
      </c>
      <c r="O741" s="86"/>
      <c r="P741" s="215">
        <f>O741*H741</f>
        <v>0</v>
      </c>
      <c r="Q741" s="215">
        <v>0.0105</v>
      </c>
      <c r="R741" s="215">
        <f>Q741*H741</f>
        <v>0.042</v>
      </c>
      <c r="S741" s="215">
        <v>0</v>
      </c>
      <c r="T741" s="216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17" t="s">
        <v>311</v>
      </c>
      <c r="AT741" s="217" t="s">
        <v>214</v>
      </c>
      <c r="AU741" s="217" t="s">
        <v>82</v>
      </c>
      <c r="AY741" s="19" t="s">
        <v>148</v>
      </c>
      <c r="BE741" s="218">
        <f>IF(N741="základní",J741,0)</f>
        <v>0</v>
      </c>
      <c r="BF741" s="218">
        <f>IF(N741="snížená",J741,0)</f>
        <v>0</v>
      </c>
      <c r="BG741" s="218">
        <f>IF(N741="zákl. přenesená",J741,0)</f>
        <v>0</v>
      </c>
      <c r="BH741" s="218">
        <f>IF(N741="sníž. přenesená",J741,0)</f>
        <v>0</v>
      </c>
      <c r="BI741" s="218">
        <f>IF(N741="nulová",J741,0)</f>
        <v>0</v>
      </c>
      <c r="BJ741" s="19" t="s">
        <v>80</v>
      </c>
      <c r="BK741" s="218">
        <f>ROUND(I741*H741,2)</f>
        <v>0</v>
      </c>
      <c r="BL741" s="19" t="s">
        <v>227</v>
      </c>
      <c r="BM741" s="217" t="s">
        <v>1758</v>
      </c>
    </row>
    <row r="742" spans="1:65" s="2" customFormat="1" ht="24.15" customHeight="1">
      <c r="A742" s="40"/>
      <c r="B742" s="41"/>
      <c r="C742" s="206" t="s">
        <v>1759</v>
      </c>
      <c r="D742" s="206" t="s">
        <v>150</v>
      </c>
      <c r="E742" s="207" t="s">
        <v>1760</v>
      </c>
      <c r="F742" s="208" t="s">
        <v>1761</v>
      </c>
      <c r="G742" s="209" t="s">
        <v>530</v>
      </c>
      <c r="H742" s="210">
        <v>6</v>
      </c>
      <c r="I742" s="211"/>
      <c r="J742" s="212">
        <f>ROUND(I742*H742,2)</f>
        <v>0</v>
      </c>
      <c r="K742" s="208" t="s">
        <v>19</v>
      </c>
      <c r="L742" s="46"/>
      <c r="M742" s="213" t="s">
        <v>19</v>
      </c>
      <c r="N742" s="214" t="s">
        <v>43</v>
      </c>
      <c r="O742" s="86"/>
      <c r="P742" s="215">
        <f>O742*H742</f>
        <v>0</v>
      </c>
      <c r="Q742" s="215">
        <v>6E-05</v>
      </c>
      <c r="R742" s="215">
        <f>Q742*H742</f>
        <v>0.00036</v>
      </c>
      <c r="S742" s="215">
        <v>0</v>
      </c>
      <c r="T742" s="216">
        <f>S742*H742</f>
        <v>0</v>
      </c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R742" s="217" t="s">
        <v>227</v>
      </c>
      <c r="AT742" s="217" t="s">
        <v>150</v>
      </c>
      <c r="AU742" s="217" t="s">
        <v>82</v>
      </c>
      <c r="AY742" s="19" t="s">
        <v>148</v>
      </c>
      <c r="BE742" s="218">
        <f>IF(N742="základní",J742,0)</f>
        <v>0</v>
      </c>
      <c r="BF742" s="218">
        <f>IF(N742="snížená",J742,0)</f>
        <v>0</v>
      </c>
      <c r="BG742" s="218">
        <f>IF(N742="zákl. přenesená",J742,0)</f>
        <v>0</v>
      </c>
      <c r="BH742" s="218">
        <f>IF(N742="sníž. přenesená",J742,0)</f>
        <v>0</v>
      </c>
      <c r="BI742" s="218">
        <f>IF(N742="nulová",J742,0)</f>
        <v>0</v>
      </c>
      <c r="BJ742" s="19" t="s">
        <v>80</v>
      </c>
      <c r="BK742" s="218">
        <f>ROUND(I742*H742,2)</f>
        <v>0</v>
      </c>
      <c r="BL742" s="19" t="s">
        <v>227</v>
      </c>
      <c r="BM742" s="217" t="s">
        <v>1762</v>
      </c>
    </row>
    <row r="743" spans="1:65" s="2" customFormat="1" ht="24.15" customHeight="1">
      <c r="A743" s="40"/>
      <c r="B743" s="41"/>
      <c r="C743" s="206" t="s">
        <v>1763</v>
      </c>
      <c r="D743" s="206" t="s">
        <v>150</v>
      </c>
      <c r="E743" s="207" t="s">
        <v>1764</v>
      </c>
      <c r="F743" s="208" t="s">
        <v>1765</v>
      </c>
      <c r="G743" s="209" t="s">
        <v>530</v>
      </c>
      <c r="H743" s="210">
        <v>2</v>
      </c>
      <c r="I743" s="211"/>
      <c r="J743" s="212">
        <f>ROUND(I743*H743,2)</f>
        <v>0</v>
      </c>
      <c r="K743" s="208" t="s">
        <v>19</v>
      </c>
      <c r="L743" s="46"/>
      <c r="M743" s="213" t="s">
        <v>19</v>
      </c>
      <c r="N743" s="214" t="s">
        <v>43</v>
      </c>
      <c r="O743" s="86"/>
      <c r="P743" s="215">
        <f>O743*H743</f>
        <v>0</v>
      </c>
      <c r="Q743" s="215">
        <v>6E-05</v>
      </c>
      <c r="R743" s="215">
        <f>Q743*H743</f>
        <v>0.00012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227</v>
      </c>
      <c r="AT743" s="217" t="s">
        <v>150</v>
      </c>
      <c r="AU743" s="217" t="s">
        <v>82</v>
      </c>
      <c r="AY743" s="19" t="s">
        <v>148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80</v>
      </c>
      <c r="BK743" s="218">
        <f>ROUND(I743*H743,2)</f>
        <v>0</v>
      </c>
      <c r="BL743" s="19" t="s">
        <v>227</v>
      </c>
      <c r="BM743" s="217" t="s">
        <v>1766</v>
      </c>
    </row>
    <row r="744" spans="1:65" s="2" customFormat="1" ht="24.15" customHeight="1">
      <c r="A744" s="40"/>
      <c r="B744" s="41"/>
      <c r="C744" s="206" t="s">
        <v>1767</v>
      </c>
      <c r="D744" s="206" t="s">
        <v>150</v>
      </c>
      <c r="E744" s="207" t="s">
        <v>1768</v>
      </c>
      <c r="F744" s="208" t="s">
        <v>1769</v>
      </c>
      <c r="G744" s="209" t="s">
        <v>530</v>
      </c>
      <c r="H744" s="210">
        <v>3</v>
      </c>
      <c r="I744" s="211"/>
      <c r="J744" s="212">
        <f>ROUND(I744*H744,2)</f>
        <v>0</v>
      </c>
      <c r="K744" s="208" t="s">
        <v>19</v>
      </c>
      <c r="L744" s="46"/>
      <c r="M744" s="213" t="s">
        <v>19</v>
      </c>
      <c r="N744" s="214" t="s">
        <v>43</v>
      </c>
      <c r="O744" s="86"/>
      <c r="P744" s="215">
        <f>O744*H744</f>
        <v>0</v>
      </c>
      <c r="Q744" s="215">
        <v>6E-05</v>
      </c>
      <c r="R744" s="215">
        <f>Q744*H744</f>
        <v>0.00018</v>
      </c>
      <c r="S744" s="215">
        <v>0</v>
      </c>
      <c r="T744" s="216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7" t="s">
        <v>227</v>
      </c>
      <c r="AT744" s="217" t="s">
        <v>150</v>
      </c>
      <c r="AU744" s="217" t="s">
        <v>82</v>
      </c>
      <c r="AY744" s="19" t="s">
        <v>148</v>
      </c>
      <c r="BE744" s="218">
        <f>IF(N744="základní",J744,0)</f>
        <v>0</v>
      </c>
      <c r="BF744" s="218">
        <f>IF(N744="snížená",J744,0)</f>
        <v>0</v>
      </c>
      <c r="BG744" s="218">
        <f>IF(N744="zákl. přenesená",J744,0)</f>
        <v>0</v>
      </c>
      <c r="BH744" s="218">
        <f>IF(N744="sníž. přenesená",J744,0)</f>
        <v>0</v>
      </c>
      <c r="BI744" s="218">
        <f>IF(N744="nulová",J744,0)</f>
        <v>0</v>
      </c>
      <c r="BJ744" s="19" t="s">
        <v>80</v>
      </c>
      <c r="BK744" s="218">
        <f>ROUND(I744*H744,2)</f>
        <v>0</v>
      </c>
      <c r="BL744" s="19" t="s">
        <v>227</v>
      </c>
      <c r="BM744" s="217" t="s">
        <v>1770</v>
      </c>
    </row>
    <row r="745" spans="1:65" s="2" customFormat="1" ht="24.15" customHeight="1">
      <c r="A745" s="40"/>
      <c r="B745" s="41"/>
      <c r="C745" s="206" t="s">
        <v>1771</v>
      </c>
      <c r="D745" s="206" t="s">
        <v>150</v>
      </c>
      <c r="E745" s="207" t="s">
        <v>1772</v>
      </c>
      <c r="F745" s="208" t="s">
        <v>1773</v>
      </c>
      <c r="G745" s="209" t="s">
        <v>530</v>
      </c>
      <c r="H745" s="210">
        <v>2</v>
      </c>
      <c r="I745" s="211"/>
      <c r="J745" s="212">
        <f>ROUND(I745*H745,2)</f>
        <v>0</v>
      </c>
      <c r="K745" s="208" t="s">
        <v>19</v>
      </c>
      <c r="L745" s="46"/>
      <c r="M745" s="213" t="s">
        <v>19</v>
      </c>
      <c r="N745" s="214" t="s">
        <v>43</v>
      </c>
      <c r="O745" s="86"/>
      <c r="P745" s="215">
        <f>O745*H745</f>
        <v>0</v>
      </c>
      <c r="Q745" s="215">
        <v>6E-05</v>
      </c>
      <c r="R745" s="215">
        <f>Q745*H745</f>
        <v>0.00012</v>
      </c>
      <c r="S745" s="215">
        <v>0</v>
      </c>
      <c r="T745" s="21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7" t="s">
        <v>227</v>
      </c>
      <c r="AT745" s="217" t="s">
        <v>150</v>
      </c>
      <c r="AU745" s="217" t="s">
        <v>82</v>
      </c>
      <c r="AY745" s="19" t="s">
        <v>148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9" t="s">
        <v>80</v>
      </c>
      <c r="BK745" s="218">
        <f>ROUND(I745*H745,2)</f>
        <v>0</v>
      </c>
      <c r="BL745" s="19" t="s">
        <v>227</v>
      </c>
      <c r="BM745" s="217" t="s">
        <v>1774</v>
      </c>
    </row>
    <row r="746" spans="1:65" s="2" customFormat="1" ht="24.15" customHeight="1">
      <c r="A746" s="40"/>
      <c r="B746" s="41"/>
      <c r="C746" s="206" t="s">
        <v>1775</v>
      </c>
      <c r="D746" s="206" t="s">
        <v>150</v>
      </c>
      <c r="E746" s="207" t="s">
        <v>1776</v>
      </c>
      <c r="F746" s="208" t="s">
        <v>1777</v>
      </c>
      <c r="G746" s="209" t="s">
        <v>530</v>
      </c>
      <c r="H746" s="210">
        <v>1</v>
      </c>
      <c r="I746" s="211"/>
      <c r="J746" s="212">
        <f>ROUND(I746*H746,2)</f>
        <v>0</v>
      </c>
      <c r="K746" s="208" t="s">
        <v>19</v>
      </c>
      <c r="L746" s="46"/>
      <c r="M746" s="213" t="s">
        <v>19</v>
      </c>
      <c r="N746" s="214" t="s">
        <v>43</v>
      </c>
      <c r="O746" s="86"/>
      <c r="P746" s="215">
        <f>O746*H746</f>
        <v>0</v>
      </c>
      <c r="Q746" s="215">
        <v>6E-05</v>
      </c>
      <c r="R746" s="215">
        <f>Q746*H746</f>
        <v>6E-05</v>
      </c>
      <c r="S746" s="215">
        <v>0</v>
      </c>
      <c r="T746" s="216">
        <f>S746*H746</f>
        <v>0</v>
      </c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R746" s="217" t="s">
        <v>227</v>
      </c>
      <c r="AT746" s="217" t="s">
        <v>150</v>
      </c>
      <c r="AU746" s="217" t="s">
        <v>82</v>
      </c>
      <c r="AY746" s="19" t="s">
        <v>148</v>
      </c>
      <c r="BE746" s="218">
        <f>IF(N746="základní",J746,0)</f>
        <v>0</v>
      </c>
      <c r="BF746" s="218">
        <f>IF(N746="snížená",J746,0)</f>
        <v>0</v>
      </c>
      <c r="BG746" s="218">
        <f>IF(N746="zákl. přenesená",J746,0)</f>
        <v>0</v>
      </c>
      <c r="BH746" s="218">
        <f>IF(N746="sníž. přenesená",J746,0)</f>
        <v>0</v>
      </c>
      <c r="BI746" s="218">
        <f>IF(N746="nulová",J746,0)</f>
        <v>0</v>
      </c>
      <c r="BJ746" s="19" t="s">
        <v>80</v>
      </c>
      <c r="BK746" s="218">
        <f>ROUND(I746*H746,2)</f>
        <v>0</v>
      </c>
      <c r="BL746" s="19" t="s">
        <v>227</v>
      </c>
      <c r="BM746" s="217" t="s">
        <v>1778</v>
      </c>
    </row>
    <row r="747" spans="1:65" s="2" customFormat="1" ht="49.05" customHeight="1">
      <c r="A747" s="40"/>
      <c r="B747" s="41"/>
      <c r="C747" s="206" t="s">
        <v>1779</v>
      </c>
      <c r="D747" s="273" t="s">
        <v>150</v>
      </c>
      <c r="E747" s="207" t="s">
        <v>1780</v>
      </c>
      <c r="F747" s="208" t="s">
        <v>1781</v>
      </c>
      <c r="G747" s="209" t="s">
        <v>685</v>
      </c>
      <c r="H747" s="210">
        <v>1</v>
      </c>
      <c r="I747" s="211"/>
      <c r="J747" s="212">
        <f>ROUND(I747*H747,2)</f>
        <v>0</v>
      </c>
      <c r="K747" s="208" t="s">
        <v>19</v>
      </c>
      <c r="L747" s="46"/>
      <c r="M747" s="213" t="s">
        <v>19</v>
      </c>
      <c r="N747" s="214" t="s">
        <v>43</v>
      </c>
      <c r="O747" s="86"/>
      <c r="P747" s="215">
        <f>O747*H747</f>
        <v>0</v>
      </c>
      <c r="Q747" s="215">
        <v>6E-05</v>
      </c>
      <c r="R747" s="215">
        <f>Q747*H747</f>
        <v>6E-05</v>
      </c>
      <c r="S747" s="215">
        <v>0</v>
      </c>
      <c r="T747" s="216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17" t="s">
        <v>227</v>
      </c>
      <c r="AT747" s="217" t="s">
        <v>150</v>
      </c>
      <c r="AU747" s="217" t="s">
        <v>82</v>
      </c>
      <c r="AY747" s="19" t="s">
        <v>148</v>
      </c>
      <c r="BE747" s="218">
        <f>IF(N747="základní",J747,0)</f>
        <v>0</v>
      </c>
      <c r="BF747" s="218">
        <f>IF(N747="snížená",J747,0)</f>
        <v>0</v>
      </c>
      <c r="BG747" s="218">
        <f>IF(N747="zákl. přenesená",J747,0)</f>
        <v>0</v>
      </c>
      <c r="BH747" s="218">
        <f>IF(N747="sníž. přenesená",J747,0)</f>
        <v>0</v>
      </c>
      <c r="BI747" s="218">
        <f>IF(N747="nulová",J747,0)</f>
        <v>0</v>
      </c>
      <c r="BJ747" s="19" t="s">
        <v>80</v>
      </c>
      <c r="BK747" s="218">
        <f>ROUND(I747*H747,2)</f>
        <v>0</v>
      </c>
      <c r="BL747" s="19" t="s">
        <v>227</v>
      </c>
      <c r="BM747" s="217" t="s">
        <v>1782</v>
      </c>
    </row>
    <row r="748" spans="1:65" s="2" customFormat="1" ht="14.4" customHeight="1">
      <c r="A748" s="40"/>
      <c r="B748" s="41"/>
      <c r="C748" s="206" t="s">
        <v>1783</v>
      </c>
      <c r="D748" s="206" t="s">
        <v>150</v>
      </c>
      <c r="E748" s="207" t="s">
        <v>1784</v>
      </c>
      <c r="F748" s="208" t="s">
        <v>1785</v>
      </c>
      <c r="G748" s="209" t="s">
        <v>530</v>
      </c>
      <c r="H748" s="210">
        <v>1</v>
      </c>
      <c r="I748" s="211"/>
      <c r="J748" s="212">
        <f>ROUND(I748*H748,2)</f>
        <v>0</v>
      </c>
      <c r="K748" s="208" t="s">
        <v>19</v>
      </c>
      <c r="L748" s="46"/>
      <c r="M748" s="213" t="s">
        <v>19</v>
      </c>
      <c r="N748" s="214" t="s">
        <v>43</v>
      </c>
      <c r="O748" s="86"/>
      <c r="P748" s="215">
        <f>O748*H748</f>
        <v>0</v>
      </c>
      <c r="Q748" s="215">
        <v>6E-05</v>
      </c>
      <c r="R748" s="215">
        <f>Q748*H748</f>
        <v>6E-05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227</v>
      </c>
      <c r="AT748" s="217" t="s">
        <v>150</v>
      </c>
      <c r="AU748" s="217" t="s">
        <v>82</v>
      </c>
      <c r="AY748" s="19" t="s">
        <v>148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80</v>
      </c>
      <c r="BK748" s="218">
        <f>ROUND(I748*H748,2)</f>
        <v>0</v>
      </c>
      <c r="BL748" s="19" t="s">
        <v>227</v>
      </c>
      <c r="BM748" s="217" t="s">
        <v>1786</v>
      </c>
    </row>
    <row r="749" spans="1:65" s="2" customFormat="1" ht="14.4" customHeight="1">
      <c r="A749" s="40"/>
      <c r="B749" s="41"/>
      <c r="C749" s="206" t="s">
        <v>1787</v>
      </c>
      <c r="D749" s="273" t="s">
        <v>150</v>
      </c>
      <c r="E749" s="207" t="s">
        <v>1788</v>
      </c>
      <c r="F749" s="208" t="s">
        <v>1789</v>
      </c>
      <c r="G749" s="209" t="s">
        <v>685</v>
      </c>
      <c r="H749" s="210">
        <v>2</v>
      </c>
      <c r="I749" s="211"/>
      <c r="J749" s="212">
        <f>ROUND(I749*H749,2)</f>
        <v>0</v>
      </c>
      <c r="K749" s="208" t="s">
        <v>19</v>
      </c>
      <c r="L749" s="46"/>
      <c r="M749" s="213" t="s">
        <v>19</v>
      </c>
      <c r="N749" s="214" t="s">
        <v>43</v>
      </c>
      <c r="O749" s="86"/>
      <c r="P749" s="215">
        <f>O749*H749</f>
        <v>0</v>
      </c>
      <c r="Q749" s="215">
        <v>0</v>
      </c>
      <c r="R749" s="215">
        <f>Q749*H749</f>
        <v>0</v>
      </c>
      <c r="S749" s="215">
        <v>0</v>
      </c>
      <c r="T749" s="216">
        <f>S749*H749</f>
        <v>0</v>
      </c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R749" s="217" t="s">
        <v>227</v>
      </c>
      <c r="AT749" s="217" t="s">
        <v>150</v>
      </c>
      <c r="AU749" s="217" t="s">
        <v>82</v>
      </c>
      <c r="AY749" s="19" t="s">
        <v>148</v>
      </c>
      <c r="BE749" s="218">
        <f>IF(N749="základní",J749,0)</f>
        <v>0</v>
      </c>
      <c r="BF749" s="218">
        <f>IF(N749="snížená",J749,0)</f>
        <v>0</v>
      </c>
      <c r="BG749" s="218">
        <f>IF(N749="zákl. přenesená",J749,0)</f>
        <v>0</v>
      </c>
      <c r="BH749" s="218">
        <f>IF(N749="sníž. přenesená",J749,0)</f>
        <v>0</v>
      </c>
      <c r="BI749" s="218">
        <f>IF(N749="nulová",J749,0)</f>
        <v>0</v>
      </c>
      <c r="BJ749" s="19" t="s">
        <v>80</v>
      </c>
      <c r="BK749" s="218">
        <f>ROUND(I749*H749,2)</f>
        <v>0</v>
      </c>
      <c r="BL749" s="19" t="s">
        <v>227</v>
      </c>
      <c r="BM749" s="217" t="s">
        <v>1790</v>
      </c>
    </row>
    <row r="750" spans="1:65" s="2" customFormat="1" ht="49.05" customHeight="1">
      <c r="A750" s="40"/>
      <c r="B750" s="41"/>
      <c r="C750" s="206" t="s">
        <v>1791</v>
      </c>
      <c r="D750" s="206" t="s">
        <v>150</v>
      </c>
      <c r="E750" s="207" t="s">
        <v>1792</v>
      </c>
      <c r="F750" s="208" t="s">
        <v>1793</v>
      </c>
      <c r="G750" s="209" t="s">
        <v>198</v>
      </c>
      <c r="H750" s="210">
        <v>4.703</v>
      </c>
      <c r="I750" s="211"/>
      <c r="J750" s="212">
        <f>ROUND(I750*H750,2)</f>
        <v>0</v>
      </c>
      <c r="K750" s="208" t="s">
        <v>154</v>
      </c>
      <c r="L750" s="46"/>
      <c r="M750" s="213" t="s">
        <v>19</v>
      </c>
      <c r="N750" s="214" t="s">
        <v>43</v>
      </c>
      <c r="O750" s="86"/>
      <c r="P750" s="215">
        <f>O750*H750</f>
        <v>0</v>
      </c>
      <c r="Q750" s="215">
        <v>0</v>
      </c>
      <c r="R750" s="215">
        <f>Q750*H750</f>
        <v>0</v>
      </c>
      <c r="S750" s="215">
        <v>0</v>
      </c>
      <c r="T750" s="216">
        <f>S750*H750</f>
        <v>0</v>
      </c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R750" s="217" t="s">
        <v>227</v>
      </c>
      <c r="AT750" s="217" t="s">
        <v>150</v>
      </c>
      <c r="AU750" s="217" t="s">
        <v>82</v>
      </c>
      <c r="AY750" s="19" t="s">
        <v>148</v>
      </c>
      <c r="BE750" s="218">
        <f>IF(N750="základní",J750,0)</f>
        <v>0</v>
      </c>
      <c r="BF750" s="218">
        <f>IF(N750="snížená",J750,0)</f>
        <v>0</v>
      </c>
      <c r="BG750" s="218">
        <f>IF(N750="zákl. přenesená",J750,0)</f>
        <v>0</v>
      </c>
      <c r="BH750" s="218">
        <f>IF(N750="sníž. přenesená",J750,0)</f>
        <v>0</v>
      </c>
      <c r="BI750" s="218">
        <f>IF(N750="nulová",J750,0)</f>
        <v>0</v>
      </c>
      <c r="BJ750" s="19" t="s">
        <v>80</v>
      </c>
      <c r="BK750" s="218">
        <f>ROUND(I750*H750,2)</f>
        <v>0</v>
      </c>
      <c r="BL750" s="19" t="s">
        <v>227</v>
      </c>
      <c r="BM750" s="217" t="s">
        <v>1794</v>
      </c>
    </row>
    <row r="751" spans="1:63" s="12" customFormat="1" ht="22.8" customHeight="1">
      <c r="A751" s="12"/>
      <c r="B751" s="190"/>
      <c r="C751" s="191"/>
      <c r="D751" s="192" t="s">
        <v>71</v>
      </c>
      <c r="E751" s="204" t="s">
        <v>1795</v>
      </c>
      <c r="F751" s="204" t="s">
        <v>1796</v>
      </c>
      <c r="G751" s="191"/>
      <c r="H751" s="191"/>
      <c r="I751" s="194"/>
      <c r="J751" s="205">
        <f>BK751</f>
        <v>0</v>
      </c>
      <c r="K751" s="191"/>
      <c r="L751" s="196"/>
      <c r="M751" s="197"/>
      <c r="N751" s="198"/>
      <c r="O751" s="198"/>
      <c r="P751" s="199">
        <f>SUM(P752:P770)</f>
        <v>0</v>
      </c>
      <c r="Q751" s="198"/>
      <c r="R751" s="199">
        <f>SUM(R752:R770)</f>
        <v>4.5324662</v>
      </c>
      <c r="S751" s="198"/>
      <c r="T751" s="200">
        <f>SUM(T752:T770)</f>
        <v>19.601802</v>
      </c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R751" s="201" t="s">
        <v>82</v>
      </c>
      <c r="AT751" s="202" t="s">
        <v>71</v>
      </c>
      <c r="AU751" s="202" t="s">
        <v>80</v>
      </c>
      <c r="AY751" s="201" t="s">
        <v>148</v>
      </c>
      <c r="BK751" s="203">
        <f>SUM(BK752:BK770)</f>
        <v>0</v>
      </c>
    </row>
    <row r="752" spans="1:65" s="2" customFormat="1" ht="24.15" customHeight="1">
      <c r="A752" s="40"/>
      <c r="B752" s="41"/>
      <c r="C752" s="206" t="s">
        <v>1797</v>
      </c>
      <c r="D752" s="206" t="s">
        <v>150</v>
      </c>
      <c r="E752" s="207" t="s">
        <v>1798</v>
      </c>
      <c r="F752" s="208" t="s">
        <v>1799</v>
      </c>
      <c r="G752" s="209" t="s">
        <v>153</v>
      </c>
      <c r="H752" s="210">
        <v>117.7</v>
      </c>
      <c r="I752" s="211"/>
      <c r="J752" s="212">
        <f>ROUND(I752*H752,2)</f>
        <v>0</v>
      </c>
      <c r="K752" s="208" t="s">
        <v>154</v>
      </c>
      <c r="L752" s="46"/>
      <c r="M752" s="213" t="s">
        <v>19</v>
      </c>
      <c r="N752" s="214" t="s">
        <v>43</v>
      </c>
      <c r="O752" s="86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7" t="s">
        <v>227</v>
      </c>
      <c r="AT752" s="217" t="s">
        <v>150</v>
      </c>
      <c r="AU752" s="217" t="s">
        <v>82</v>
      </c>
      <c r="AY752" s="19" t="s">
        <v>148</v>
      </c>
      <c r="BE752" s="218">
        <f>IF(N752="základní",J752,0)</f>
        <v>0</v>
      </c>
      <c r="BF752" s="218">
        <f>IF(N752="snížená",J752,0)</f>
        <v>0</v>
      </c>
      <c r="BG752" s="218">
        <f>IF(N752="zákl. přenesená",J752,0)</f>
        <v>0</v>
      </c>
      <c r="BH752" s="218">
        <f>IF(N752="sníž. přenesená",J752,0)</f>
        <v>0</v>
      </c>
      <c r="BI752" s="218">
        <f>IF(N752="nulová",J752,0)</f>
        <v>0</v>
      </c>
      <c r="BJ752" s="19" t="s">
        <v>80</v>
      </c>
      <c r="BK752" s="218">
        <f>ROUND(I752*H752,2)</f>
        <v>0</v>
      </c>
      <c r="BL752" s="19" t="s">
        <v>227</v>
      </c>
      <c r="BM752" s="217" t="s">
        <v>1800</v>
      </c>
    </row>
    <row r="753" spans="1:65" s="2" customFormat="1" ht="24.15" customHeight="1">
      <c r="A753" s="40"/>
      <c r="B753" s="41"/>
      <c r="C753" s="206" t="s">
        <v>1801</v>
      </c>
      <c r="D753" s="206" t="s">
        <v>150</v>
      </c>
      <c r="E753" s="207" t="s">
        <v>1802</v>
      </c>
      <c r="F753" s="208" t="s">
        <v>1803</v>
      </c>
      <c r="G753" s="209" t="s">
        <v>153</v>
      </c>
      <c r="H753" s="210">
        <v>117.7</v>
      </c>
      <c r="I753" s="211"/>
      <c r="J753" s="212">
        <f>ROUND(I753*H753,2)</f>
        <v>0</v>
      </c>
      <c r="K753" s="208" t="s">
        <v>154</v>
      </c>
      <c r="L753" s="46"/>
      <c r="M753" s="213" t="s">
        <v>19</v>
      </c>
      <c r="N753" s="214" t="s">
        <v>43</v>
      </c>
      <c r="O753" s="86"/>
      <c r="P753" s="215">
        <f>O753*H753</f>
        <v>0</v>
      </c>
      <c r="Q753" s="215">
        <v>0.0003</v>
      </c>
      <c r="R753" s="215">
        <f>Q753*H753</f>
        <v>0.03531</v>
      </c>
      <c r="S753" s="215">
        <v>0</v>
      </c>
      <c r="T753" s="21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7" t="s">
        <v>227</v>
      </c>
      <c r="AT753" s="217" t="s">
        <v>150</v>
      </c>
      <c r="AU753" s="217" t="s">
        <v>82</v>
      </c>
      <c r="AY753" s="19" t="s">
        <v>148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9" t="s">
        <v>80</v>
      </c>
      <c r="BK753" s="218">
        <f>ROUND(I753*H753,2)</f>
        <v>0</v>
      </c>
      <c r="BL753" s="19" t="s">
        <v>227</v>
      </c>
      <c r="BM753" s="217" t="s">
        <v>1804</v>
      </c>
    </row>
    <row r="754" spans="1:65" s="2" customFormat="1" ht="37.8" customHeight="1">
      <c r="A754" s="40"/>
      <c r="B754" s="41"/>
      <c r="C754" s="206" t="s">
        <v>1805</v>
      </c>
      <c r="D754" s="206" t="s">
        <v>150</v>
      </c>
      <c r="E754" s="207" t="s">
        <v>1806</v>
      </c>
      <c r="F754" s="208" t="s">
        <v>1807</v>
      </c>
      <c r="G754" s="209" t="s">
        <v>153</v>
      </c>
      <c r="H754" s="210">
        <v>117.7</v>
      </c>
      <c r="I754" s="211"/>
      <c r="J754" s="212">
        <f>ROUND(I754*H754,2)</f>
        <v>0</v>
      </c>
      <c r="K754" s="208" t="s">
        <v>154</v>
      </c>
      <c r="L754" s="46"/>
      <c r="M754" s="213" t="s">
        <v>19</v>
      </c>
      <c r="N754" s="214" t="s">
        <v>43</v>
      </c>
      <c r="O754" s="86"/>
      <c r="P754" s="215">
        <f>O754*H754</f>
        <v>0</v>
      </c>
      <c r="Q754" s="215">
        <v>0.0075</v>
      </c>
      <c r="R754" s="215">
        <f>Q754*H754</f>
        <v>0.88275</v>
      </c>
      <c r="S754" s="215">
        <v>0</v>
      </c>
      <c r="T754" s="216">
        <f>S754*H754</f>
        <v>0</v>
      </c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R754" s="217" t="s">
        <v>227</v>
      </c>
      <c r="AT754" s="217" t="s">
        <v>150</v>
      </c>
      <c r="AU754" s="217" t="s">
        <v>82</v>
      </c>
      <c r="AY754" s="19" t="s">
        <v>148</v>
      </c>
      <c r="BE754" s="218">
        <f>IF(N754="základní",J754,0)</f>
        <v>0</v>
      </c>
      <c r="BF754" s="218">
        <f>IF(N754="snížená",J754,0)</f>
        <v>0</v>
      </c>
      <c r="BG754" s="218">
        <f>IF(N754="zákl. přenesená",J754,0)</f>
        <v>0</v>
      </c>
      <c r="BH754" s="218">
        <f>IF(N754="sníž. přenesená",J754,0)</f>
        <v>0</v>
      </c>
      <c r="BI754" s="218">
        <f>IF(N754="nulová",J754,0)</f>
        <v>0</v>
      </c>
      <c r="BJ754" s="19" t="s">
        <v>80</v>
      </c>
      <c r="BK754" s="218">
        <f>ROUND(I754*H754,2)</f>
        <v>0</v>
      </c>
      <c r="BL754" s="19" t="s">
        <v>227</v>
      </c>
      <c r="BM754" s="217" t="s">
        <v>1808</v>
      </c>
    </row>
    <row r="755" spans="1:65" s="2" customFormat="1" ht="37.8" customHeight="1">
      <c r="A755" s="40"/>
      <c r="B755" s="41"/>
      <c r="C755" s="206" t="s">
        <v>1809</v>
      </c>
      <c r="D755" s="206" t="s">
        <v>150</v>
      </c>
      <c r="E755" s="207" t="s">
        <v>1810</v>
      </c>
      <c r="F755" s="208" t="s">
        <v>1811</v>
      </c>
      <c r="G755" s="209" t="s">
        <v>288</v>
      </c>
      <c r="H755" s="210">
        <v>238</v>
      </c>
      <c r="I755" s="211"/>
      <c r="J755" s="212">
        <f>ROUND(I755*H755,2)</f>
        <v>0</v>
      </c>
      <c r="K755" s="208" t="s">
        <v>154</v>
      </c>
      <c r="L755" s="46"/>
      <c r="M755" s="213" t="s">
        <v>19</v>
      </c>
      <c r="N755" s="214" t="s">
        <v>43</v>
      </c>
      <c r="O755" s="86"/>
      <c r="P755" s="215">
        <f>O755*H755</f>
        <v>0</v>
      </c>
      <c r="Q755" s="215">
        <v>0</v>
      </c>
      <c r="R755" s="215">
        <f>Q755*H755</f>
        <v>0</v>
      </c>
      <c r="S755" s="215">
        <v>0</v>
      </c>
      <c r="T755" s="21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17" t="s">
        <v>227</v>
      </c>
      <c r="AT755" s="217" t="s">
        <v>150</v>
      </c>
      <c r="AU755" s="217" t="s">
        <v>82</v>
      </c>
      <c r="AY755" s="19" t="s">
        <v>148</v>
      </c>
      <c r="BE755" s="218">
        <f>IF(N755="základní",J755,0)</f>
        <v>0</v>
      </c>
      <c r="BF755" s="218">
        <f>IF(N755="snížená",J755,0)</f>
        <v>0</v>
      </c>
      <c r="BG755" s="218">
        <f>IF(N755="zákl. přenesená",J755,0)</f>
        <v>0</v>
      </c>
      <c r="BH755" s="218">
        <f>IF(N755="sníž. přenesená",J755,0)</f>
        <v>0</v>
      </c>
      <c r="BI755" s="218">
        <f>IF(N755="nulová",J755,0)</f>
        <v>0</v>
      </c>
      <c r="BJ755" s="19" t="s">
        <v>80</v>
      </c>
      <c r="BK755" s="218">
        <f>ROUND(I755*H755,2)</f>
        <v>0</v>
      </c>
      <c r="BL755" s="19" t="s">
        <v>227</v>
      </c>
      <c r="BM755" s="217" t="s">
        <v>1812</v>
      </c>
    </row>
    <row r="756" spans="1:65" s="2" customFormat="1" ht="24.15" customHeight="1">
      <c r="A756" s="40"/>
      <c r="B756" s="41"/>
      <c r="C756" s="231" t="s">
        <v>1813</v>
      </c>
      <c r="D756" s="231" t="s">
        <v>214</v>
      </c>
      <c r="E756" s="232" t="s">
        <v>1814</v>
      </c>
      <c r="F756" s="233" t="s">
        <v>1815</v>
      </c>
      <c r="G756" s="234" t="s">
        <v>288</v>
      </c>
      <c r="H756" s="235">
        <v>261.8</v>
      </c>
      <c r="I756" s="236"/>
      <c r="J756" s="237">
        <f>ROUND(I756*H756,2)</f>
        <v>0</v>
      </c>
      <c r="K756" s="233" t="s">
        <v>154</v>
      </c>
      <c r="L756" s="238"/>
      <c r="M756" s="239" t="s">
        <v>19</v>
      </c>
      <c r="N756" s="240" t="s">
        <v>43</v>
      </c>
      <c r="O756" s="86"/>
      <c r="P756" s="215">
        <f>O756*H756</f>
        <v>0</v>
      </c>
      <c r="Q756" s="215">
        <v>4E-05</v>
      </c>
      <c r="R756" s="215">
        <f>Q756*H756</f>
        <v>0.010472000000000002</v>
      </c>
      <c r="S756" s="215">
        <v>0</v>
      </c>
      <c r="T756" s="216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7" t="s">
        <v>311</v>
      </c>
      <c r="AT756" s="217" t="s">
        <v>214</v>
      </c>
      <c r="AU756" s="217" t="s">
        <v>82</v>
      </c>
      <c r="AY756" s="19" t="s">
        <v>148</v>
      </c>
      <c r="BE756" s="218">
        <f>IF(N756="základní",J756,0)</f>
        <v>0</v>
      </c>
      <c r="BF756" s="218">
        <f>IF(N756="snížená",J756,0)</f>
        <v>0</v>
      </c>
      <c r="BG756" s="218">
        <f>IF(N756="zákl. přenesená",J756,0)</f>
        <v>0</v>
      </c>
      <c r="BH756" s="218">
        <f>IF(N756="sníž. přenesená",J756,0)</f>
        <v>0</v>
      </c>
      <c r="BI756" s="218">
        <f>IF(N756="nulová",J756,0)</f>
        <v>0</v>
      </c>
      <c r="BJ756" s="19" t="s">
        <v>80</v>
      </c>
      <c r="BK756" s="218">
        <f>ROUND(I756*H756,2)</f>
        <v>0</v>
      </c>
      <c r="BL756" s="19" t="s">
        <v>227</v>
      </c>
      <c r="BM756" s="217" t="s">
        <v>1816</v>
      </c>
    </row>
    <row r="757" spans="1:51" s="13" customFormat="1" ht="12">
      <c r="A757" s="13"/>
      <c r="B757" s="219"/>
      <c r="C757" s="220"/>
      <c r="D757" s="221" t="s">
        <v>157</v>
      </c>
      <c r="E757" s="220"/>
      <c r="F757" s="223" t="s">
        <v>1817</v>
      </c>
      <c r="G757" s="220"/>
      <c r="H757" s="224">
        <v>261.8</v>
      </c>
      <c r="I757" s="225"/>
      <c r="J757" s="220"/>
      <c r="K757" s="220"/>
      <c r="L757" s="226"/>
      <c r="M757" s="227"/>
      <c r="N757" s="228"/>
      <c r="O757" s="228"/>
      <c r="P757" s="228"/>
      <c r="Q757" s="228"/>
      <c r="R757" s="228"/>
      <c r="S757" s="228"/>
      <c r="T757" s="229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30" t="s">
        <v>157</v>
      </c>
      <c r="AU757" s="230" t="s">
        <v>82</v>
      </c>
      <c r="AV757" s="13" t="s">
        <v>82</v>
      </c>
      <c r="AW757" s="13" t="s">
        <v>4</v>
      </c>
      <c r="AX757" s="13" t="s">
        <v>80</v>
      </c>
      <c r="AY757" s="230" t="s">
        <v>148</v>
      </c>
    </row>
    <row r="758" spans="1:65" s="2" customFormat="1" ht="24.15" customHeight="1">
      <c r="A758" s="40"/>
      <c r="B758" s="41"/>
      <c r="C758" s="206" t="s">
        <v>1818</v>
      </c>
      <c r="D758" s="206" t="s">
        <v>150</v>
      </c>
      <c r="E758" s="207" t="s">
        <v>1819</v>
      </c>
      <c r="F758" s="208" t="s">
        <v>1820</v>
      </c>
      <c r="G758" s="209" t="s">
        <v>288</v>
      </c>
      <c r="H758" s="210">
        <v>77.5</v>
      </c>
      <c r="I758" s="211"/>
      <c r="J758" s="212">
        <f>ROUND(I758*H758,2)</f>
        <v>0</v>
      </c>
      <c r="K758" s="208" t="s">
        <v>154</v>
      </c>
      <c r="L758" s="46"/>
      <c r="M758" s="213" t="s">
        <v>19</v>
      </c>
      <c r="N758" s="214" t="s">
        <v>43</v>
      </c>
      <c r="O758" s="86"/>
      <c r="P758" s="215">
        <f>O758*H758</f>
        <v>0</v>
      </c>
      <c r="Q758" s="215">
        <v>0.00043</v>
      </c>
      <c r="R758" s="215">
        <f>Q758*H758</f>
        <v>0.033325</v>
      </c>
      <c r="S758" s="215">
        <v>0</v>
      </c>
      <c r="T758" s="21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7" t="s">
        <v>227</v>
      </c>
      <c r="AT758" s="217" t="s">
        <v>150</v>
      </c>
      <c r="AU758" s="217" t="s">
        <v>82</v>
      </c>
      <c r="AY758" s="19" t="s">
        <v>148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9" t="s">
        <v>80</v>
      </c>
      <c r="BK758" s="218">
        <f>ROUND(I758*H758,2)</f>
        <v>0</v>
      </c>
      <c r="BL758" s="19" t="s">
        <v>227</v>
      </c>
      <c r="BM758" s="217" t="s">
        <v>1821</v>
      </c>
    </row>
    <row r="759" spans="1:65" s="2" customFormat="1" ht="24.15" customHeight="1">
      <c r="A759" s="40"/>
      <c r="B759" s="41"/>
      <c r="C759" s="231" t="s">
        <v>1822</v>
      </c>
      <c r="D759" s="231" t="s">
        <v>214</v>
      </c>
      <c r="E759" s="232" t="s">
        <v>1823</v>
      </c>
      <c r="F759" s="233" t="s">
        <v>1824</v>
      </c>
      <c r="G759" s="234" t="s">
        <v>530</v>
      </c>
      <c r="H759" s="235">
        <v>85.25</v>
      </c>
      <c r="I759" s="236"/>
      <c r="J759" s="237">
        <f>ROUND(I759*H759,2)</f>
        <v>0</v>
      </c>
      <c r="K759" s="233" t="s">
        <v>154</v>
      </c>
      <c r="L759" s="238"/>
      <c r="M759" s="239" t="s">
        <v>19</v>
      </c>
      <c r="N759" s="240" t="s">
        <v>43</v>
      </c>
      <c r="O759" s="86"/>
      <c r="P759" s="215">
        <f>O759*H759</f>
        <v>0</v>
      </c>
      <c r="Q759" s="215">
        <v>0.00047</v>
      </c>
      <c r="R759" s="215">
        <f>Q759*H759</f>
        <v>0.0400675</v>
      </c>
      <c r="S759" s="215">
        <v>0</v>
      </c>
      <c r="T759" s="21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311</v>
      </c>
      <c r="AT759" s="217" t="s">
        <v>214</v>
      </c>
      <c r="AU759" s="217" t="s">
        <v>82</v>
      </c>
      <c r="AY759" s="19" t="s">
        <v>148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80</v>
      </c>
      <c r="BK759" s="218">
        <f>ROUND(I759*H759,2)</f>
        <v>0</v>
      </c>
      <c r="BL759" s="19" t="s">
        <v>227</v>
      </c>
      <c r="BM759" s="217" t="s">
        <v>1825</v>
      </c>
    </row>
    <row r="760" spans="1:51" s="13" customFormat="1" ht="12">
      <c r="A760" s="13"/>
      <c r="B760" s="219"/>
      <c r="C760" s="220"/>
      <c r="D760" s="221" t="s">
        <v>157</v>
      </c>
      <c r="E760" s="220"/>
      <c r="F760" s="223" t="s">
        <v>1826</v>
      </c>
      <c r="G760" s="220"/>
      <c r="H760" s="224">
        <v>85.25</v>
      </c>
      <c r="I760" s="225"/>
      <c r="J760" s="220"/>
      <c r="K760" s="220"/>
      <c r="L760" s="226"/>
      <c r="M760" s="227"/>
      <c r="N760" s="228"/>
      <c r="O760" s="228"/>
      <c r="P760" s="228"/>
      <c r="Q760" s="228"/>
      <c r="R760" s="228"/>
      <c r="S760" s="228"/>
      <c r="T760" s="229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0" t="s">
        <v>157</v>
      </c>
      <c r="AU760" s="230" t="s">
        <v>82</v>
      </c>
      <c r="AV760" s="13" t="s">
        <v>82</v>
      </c>
      <c r="AW760" s="13" t="s">
        <v>4</v>
      </c>
      <c r="AX760" s="13" t="s">
        <v>80</v>
      </c>
      <c r="AY760" s="230" t="s">
        <v>148</v>
      </c>
    </row>
    <row r="761" spans="1:65" s="2" customFormat="1" ht="24.15" customHeight="1">
      <c r="A761" s="40"/>
      <c r="B761" s="41"/>
      <c r="C761" s="206" t="s">
        <v>1827</v>
      </c>
      <c r="D761" s="206" t="s">
        <v>150</v>
      </c>
      <c r="E761" s="207" t="s">
        <v>1828</v>
      </c>
      <c r="F761" s="208" t="s">
        <v>1829</v>
      </c>
      <c r="G761" s="209" t="s">
        <v>153</v>
      </c>
      <c r="H761" s="210">
        <v>235.6</v>
      </c>
      <c r="I761" s="211"/>
      <c r="J761" s="212">
        <f>ROUND(I761*H761,2)</f>
        <v>0</v>
      </c>
      <c r="K761" s="208" t="s">
        <v>154</v>
      </c>
      <c r="L761" s="46"/>
      <c r="M761" s="213" t="s">
        <v>19</v>
      </c>
      <c r="N761" s="214" t="s">
        <v>43</v>
      </c>
      <c r="O761" s="86"/>
      <c r="P761" s="215">
        <f>O761*H761</f>
        <v>0</v>
      </c>
      <c r="Q761" s="215">
        <v>0</v>
      </c>
      <c r="R761" s="215">
        <f>Q761*H761</f>
        <v>0</v>
      </c>
      <c r="S761" s="215">
        <v>0.08317</v>
      </c>
      <c r="T761" s="216">
        <f>S761*H761</f>
        <v>19.594852</v>
      </c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R761" s="217" t="s">
        <v>227</v>
      </c>
      <c r="AT761" s="217" t="s">
        <v>150</v>
      </c>
      <c r="AU761" s="217" t="s">
        <v>82</v>
      </c>
      <c r="AY761" s="19" t="s">
        <v>148</v>
      </c>
      <c r="BE761" s="218">
        <f>IF(N761="základní",J761,0)</f>
        <v>0</v>
      </c>
      <c r="BF761" s="218">
        <f>IF(N761="snížená",J761,0)</f>
        <v>0</v>
      </c>
      <c r="BG761" s="218">
        <f>IF(N761="zákl. přenesená",J761,0)</f>
        <v>0</v>
      </c>
      <c r="BH761" s="218">
        <f>IF(N761="sníž. přenesená",J761,0)</f>
        <v>0</v>
      </c>
      <c r="BI761" s="218">
        <f>IF(N761="nulová",J761,0)</f>
        <v>0</v>
      </c>
      <c r="BJ761" s="19" t="s">
        <v>80</v>
      </c>
      <c r="BK761" s="218">
        <f>ROUND(I761*H761,2)</f>
        <v>0</v>
      </c>
      <c r="BL761" s="19" t="s">
        <v>227</v>
      </c>
      <c r="BM761" s="217" t="s">
        <v>1830</v>
      </c>
    </row>
    <row r="762" spans="1:51" s="13" customFormat="1" ht="12">
      <c r="A762" s="13"/>
      <c r="B762" s="219"/>
      <c r="C762" s="220"/>
      <c r="D762" s="221" t="s">
        <v>157</v>
      </c>
      <c r="E762" s="222" t="s">
        <v>19</v>
      </c>
      <c r="F762" s="223" t="s">
        <v>1831</v>
      </c>
      <c r="G762" s="220"/>
      <c r="H762" s="224">
        <v>235.6</v>
      </c>
      <c r="I762" s="225"/>
      <c r="J762" s="220"/>
      <c r="K762" s="220"/>
      <c r="L762" s="226"/>
      <c r="M762" s="227"/>
      <c r="N762" s="228"/>
      <c r="O762" s="228"/>
      <c r="P762" s="228"/>
      <c r="Q762" s="228"/>
      <c r="R762" s="228"/>
      <c r="S762" s="228"/>
      <c r="T762" s="22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0" t="s">
        <v>157</v>
      </c>
      <c r="AU762" s="230" t="s">
        <v>82</v>
      </c>
      <c r="AV762" s="13" t="s">
        <v>82</v>
      </c>
      <c r="AW762" s="13" t="s">
        <v>33</v>
      </c>
      <c r="AX762" s="13" t="s">
        <v>80</v>
      </c>
      <c r="AY762" s="230" t="s">
        <v>148</v>
      </c>
    </row>
    <row r="763" spans="1:65" s="2" customFormat="1" ht="14.4" customHeight="1">
      <c r="A763" s="40"/>
      <c r="B763" s="41"/>
      <c r="C763" s="206" t="s">
        <v>1832</v>
      </c>
      <c r="D763" s="206" t="s">
        <v>150</v>
      </c>
      <c r="E763" s="207" t="s">
        <v>1833</v>
      </c>
      <c r="F763" s="208" t="s">
        <v>1834</v>
      </c>
      <c r="G763" s="209" t="s">
        <v>153</v>
      </c>
      <c r="H763" s="210">
        <v>5</v>
      </c>
      <c r="I763" s="211"/>
      <c r="J763" s="212">
        <f>ROUND(I763*H763,2)</f>
        <v>0</v>
      </c>
      <c r="K763" s="208" t="s">
        <v>19</v>
      </c>
      <c r="L763" s="46"/>
      <c r="M763" s="213" t="s">
        <v>19</v>
      </c>
      <c r="N763" s="214" t="s">
        <v>43</v>
      </c>
      <c r="O763" s="86"/>
      <c r="P763" s="215">
        <f>O763*H763</f>
        <v>0</v>
      </c>
      <c r="Q763" s="215">
        <v>0.00045</v>
      </c>
      <c r="R763" s="215">
        <f>Q763*H763</f>
        <v>0.00225</v>
      </c>
      <c r="S763" s="215">
        <v>0.00139</v>
      </c>
      <c r="T763" s="216">
        <f>S763*H763</f>
        <v>0.00695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7" t="s">
        <v>227</v>
      </c>
      <c r="AT763" s="217" t="s">
        <v>150</v>
      </c>
      <c r="AU763" s="217" t="s">
        <v>82</v>
      </c>
      <c r="AY763" s="19" t="s">
        <v>148</v>
      </c>
      <c r="BE763" s="218">
        <f>IF(N763="základní",J763,0)</f>
        <v>0</v>
      </c>
      <c r="BF763" s="218">
        <f>IF(N763="snížená",J763,0)</f>
        <v>0</v>
      </c>
      <c r="BG763" s="218">
        <f>IF(N763="zákl. přenesená",J763,0)</f>
        <v>0</v>
      </c>
      <c r="BH763" s="218">
        <f>IF(N763="sníž. přenesená",J763,0)</f>
        <v>0</v>
      </c>
      <c r="BI763" s="218">
        <f>IF(N763="nulová",J763,0)</f>
        <v>0</v>
      </c>
      <c r="BJ763" s="19" t="s">
        <v>80</v>
      </c>
      <c r="BK763" s="218">
        <f>ROUND(I763*H763,2)</f>
        <v>0</v>
      </c>
      <c r="BL763" s="19" t="s">
        <v>227</v>
      </c>
      <c r="BM763" s="217" t="s">
        <v>1835</v>
      </c>
    </row>
    <row r="764" spans="1:65" s="2" customFormat="1" ht="37.8" customHeight="1">
      <c r="A764" s="40"/>
      <c r="B764" s="41"/>
      <c r="C764" s="206" t="s">
        <v>1836</v>
      </c>
      <c r="D764" s="206" t="s">
        <v>150</v>
      </c>
      <c r="E764" s="207" t="s">
        <v>1837</v>
      </c>
      <c r="F764" s="208" t="s">
        <v>1838</v>
      </c>
      <c r="G764" s="209" t="s">
        <v>153</v>
      </c>
      <c r="H764" s="210">
        <v>117.77</v>
      </c>
      <c r="I764" s="211"/>
      <c r="J764" s="212">
        <f>ROUND(I764*H764,2)</f>
        <v>0</v>
      </c>
      <c r="K764" s="208" t="s">
        <v>154</v>
      </c>
      <c r="L764" s="46"/>
      <c r="M764" s="213" t="s">
        <v>19</v>
      </c>
      <c r="N764" s="214" t="s">
        <v>43</v>
      </c>
      <c r="O764" s="86"/>
      <c r="P764" s="215">
        <f>O764*H764</f>
        <v>0</v>
      </c>
      <c r="Q764" s="215">
        <v>0.00635</v>
      </c>
      <c r="R764" s="215">
        <f>Q764*H764</f>
        <v>0.7478395</v>
      </c>
      <c r="S764" s="215">
        <v>0</v>
      </c>
      <c r="T764" s="216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17" t="s">
        <v>227</v>
      </c>
      <c r="AT764" s="217" t="s">
        <v>150</v>
      </c>
      <c r="AU764" s="217" t="s">
        <v>82</v>
      </c>
      <c r="AY764" s="19" t="s">
        <v>148</v>
      </c>
      <c r="BE764" s="218">
        <f>IF(N764="základní",J764,0)</f>
        <v>0</v>
      </c>
      <c r="BF764" s="218">
        <f>IF(N764="snížená",J764,0)</f>
        <v>0</v>
      </c>
      <c r="BG764" s="218">
        <f>IF(N764="zákl. přenesená",J764,0)</f>
        <v>0</v>
      </c>
      <c r="BH764" s="218">
        <f>IF(N764="sníž. přenesená",J764,0)</f>
        <v>0</v>
      </c>
      <c r="BI764" s="218">
        <f>IF(N764="nulová",J764,0)</f>
        <v>0</v>
      </c>
      <c r="BJ764" s="19" t="s">
        <v>80</v>
      </c>
      <c r="BK764" s="218">
        <f>ROUND(I764*H764,2)</f>
        <v>0</v>
      </c>
      <c r="BL764" s="19" t="s">
        <v>227</v>
      </c>
      <c r="BM764" s="217" t="s">
        <v>1839</v>
      </c>
    </row>
    <row r="765" spans="1:51" s="13" customFormat="1" ht="12">
      <c r="A765" s="13"/>
      <c r="B765" s="219"/>
      <c r="C765" s="220"/>
      <c r="D765" s="221" t="s">
        <v>157</v>
      </c>
      <c r="E765" s="222" t="s">
        <v>19</v>
      </c>
      <c r="F765" s="223" t="s">
        <v>525</v>
      </c>
      <c r="G765" s="220"/>
      <c r="H765" s="224">
        <v>117.77</v>
      </c>
      <c r="I765" s="225"/>
      <c r="J765" s="220"/>
      <c r="K765" s="220"/>
      <c r="L765" s="226"/>
      <c r="M765" s="227"/>
      <c r="N765" s="228"/>
      <c r="O765" s="228"/>
      <c r="P765" s="228"/>
      <c r="Q765" s="228"/>
      <c r="R765" s="228"/>
      <c r="S765" s="228"/>
      <c r="T765" s="22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0" t="s">
        <v>157</v>
      </c>
      <c r="AU765" s="230" t="s">
        <v>82</v>
      </c>
      <c r="AV765" s="13" t="s">
        <v>82</v>
      </c>
      <c r="AW765" s="13" t="s">
        <v>33</v>
      </c>
      <c r="AX765" s="13" t="s">
        <v>80</v>
      </c>
      <c r="AY765" s="230" t="s">
        <v>148</v>
      </c>
    </row>
    <row r="766" spans="1:65" s="2" customFormat="1" ht="24.15" customHeight="1">
      <c r="A766" s="40"/>
      <c r="B766" s="41"/>
      <c r="C766" s="231" t="s">
        <v>1840</v>
      </c>
      <c r="D766" s="231" t="s">
        <v>214</v>
      </c>
      <c r="E766" s="232" t="s">
        <v>1841</v>
      </c>
      <c r="F766" s="233" t="s">
        <v>1842</v>
      </c>
      <c r="G766" s="234" t="s">
        <v>153</v>
      </c>
      <c r="H766" s="235">
        <v>135.436</v>
      </c>
      <c r="I766" s="236"/>
      <c r="J766" s="237">
        <f>ROUND(I766*H766,2)</f>
        <v>0</v>
      </c>
      <c r="K766" s="233" t="s">
        <v>154</v>
      </c>
      <c r="L766" s="238"/>
      <c r="M766" s="239" t="s">
        <v>19</v>
      </c>
      <c r="N766" s="240" t="s">
        <v>43</v>
      </c>
      <c r="O766" s="86"/>
      <c r="P766" s="215">
        <f>O766*H766</f>
        <v>0</v>
      </c>
      <c r="Q766" s="215">
        <v>0.0192</v>
      </c>
      <c r="R766" s="215">
        <f>Q766*H766</f>
        <v>2.6003712</v>
      </c>
      <c r="S766" s="215">
        <v>0</v>
      </c>
      <c r="T766" s="21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7" t="s">
        <v>311</v>
      </c>
      <c r="AT766" s="217" t="s">
        <v>214</v>
      </c>
      <c r="AU766" s="217" t="s">
        <v>82</v>
      </c>
      <c r="AY766" s="19" t="s">
        <v>148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9" t="s">
        <v>80</v>
      </c>
      <c r="BK766" s="218">
        <f>ROUND(I766*H766,2)</f>
        <v>0</v>
      </c>
      <c r="BL766" s="19" t="s">
        <v>227</v>
      </c>
      <c r="BM766" s="217" t="s">
        <v>1843</v>
      </c>
    </row>
    <row r="767" spans="1:51" s="13" customFormat="1" ht="12">
      <c r="A767" s="13"/>
      <c r="B767" s="219"/>
      <c r="C767" s="220"/>
      <c r="D767" s="221" t="s">
        <v>157</v>
      </c>
      <c r="E767" s="220"/>
      <c r="F767" s="223" t="s">
        <v>1844</v>
      </c>
      <c r="G767" s="220"/>
      <c r="H767" s="224">
        <v>135.436</v>
      </c>
      <c r="I767" s="225"/>
      <c r="J767" s="220"/>
      <c r="K767" s="220"/>
      <c r="L767" s="226"/>
      <c r="M767" s="227"/>
      <c r="N767" s="228"/>
      <c r="O767" s="228"/>
      <c r="P767" s="228"/>
      <c r="Q767" s="228"/>
      <c r="R767" s="228"/>
      <c r="S767" s="228"/>
      <c r="T767" s="229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0" t="s">
        <v>157</v>
      </c>
      <c r="AU767" s="230" t="s">
        <v>82</v>
      </c>
      <c r="AV767" s="13" t="s">
        <v>82</v>
      </c>
      <c r="AW767" s="13" t="s">
        <v>4</v>
      </c>
      <c r="AX767" s="13" t="s">
        <v>80</v>
      </c>
      <c r="AY767" s="230" t="s">
        <v>148</v>
      </c>
    </row>
    <row r="768" spans="1:65" s="2" customFormat="1" ht="24.15" customHeight="1">
      <c r="A768" s="40"/>
      <c r="B768" s="41"/>
      <c r="C768" s="206" t="s">
        <v>1845</v>
      </c>
      <c r="D768" s="206" t="s">
        <v>150</v>
      </c>
      <c r="E768" s="207" t="s">
        <v>1846</v>
      </c>
      <c r="F768" s="208" t="s">
        <v>1847</v>
      </c>
      <c r="G768" s="209" t="s">
        <v>153</v>
      </c>
      <c r="H768" s="210">
        <v>117.7</v>
      </c>
      <c r="I768" s="211"/>
      <c r="J768" s="212">
        <f>ROUND(I768*H768,2)</f>
        <v>0</v>
      </c>
      <c r="K768" s="208" t="s">
        <v>154</v>
      </c>
      <c r="L768" s="46"/>
      <c r="M768" s="213" t="s">
        <v>19</v>
      </c>
      <c r="N768" s="214" t="s">
        <v>43</v>
      </c>
      <c r="O768" s="86"/>
      <c r="P768" s="215">
        <f>O768*H768</f>
        <v>0</v>
      </c>
      <c r="Q768" s="215">
        <v>0.0015</v>
      </c>
      <c r="R768" s="215">
        <f>Q768*H768</f>
        <v>0.17655</v>
      </c>
      <c r="S768" s="215">
        <v>0</v>
      </c>
      <c r="T768" s="21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7" t="s">
        <v>227</v>
      </c>
      <c r="AT768" s="217" t="s">
        <v>150</v>
      </c>
      <c r="AU768" s="217" t="s">
        <v>82</v>
      </c>
      <c r="AY768" s="19" t="s">
        <v>148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9" t="s">
        <v>80</v>
      </c>
      <c r="BK768" s="218">
        <f>ROUND(I768*H768,2)</f>
        <v>0</v>
      </c>
      <c r="BL768" s="19" t="s">
        <v>227</v>
      </c>
      <c r="BM768" s="217" t="s">
        <v>1848</v>
      </c>
    </row>
    <row r="769" spans="1:65" s="2" customFormat="1" ht="14.4" customHeight="1">
      <c r="A769" s="40"/>
      <c r="B769" s="41"/>
      <c r="C769" s="206" t="s">
        <v>1849</v>
      </c>
      <c r="D769" s="206" t="s">
        <v>150</v>
      </c>
      <c r="E769" s="207" t="s">
        <v>1850</v>
      </c>
      <c r="F769" s="208" t="s">
        <v>1851</v>
      </c>
      <c r="G769" s="209" t="s">
        <v>288</v>
      </c>
      <c r="H769" s="210">
        <v>117.7</v>
      </c>
      <c r="I769" s="211"/>
      <c r="J769" s="212">
        <f>ROUND(I769*H769,2)</f>
        <v>0</v>
      </c>
      <c r="K769" s="208" t="s">
        <v>154</v>
      </c>
      <c r="L769" s="46"/>
      <c r="M769" s="213" t="s">
        <v>19</v>
      </c>
      <c r="N769" s="214" t="s">
        <v>43</v>
      </c>
      <c r="O769" s="86"/>
      <c r="P769" s="215">
        <f>O769*H769</f>
        <v>0</v>
      </c>
      <c r="Q769" s="215">
        <v>3E-05</v>
      </c>
      <c r="R769" s="215">
        <f>Q769*H769</f>
        <v>0.0035310000000000003</v>
      </c>
      <c r="S769" s="215">
        <v>0</v>
      </c>
      <c r="T769" s="216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17" t="s">
        <v>227</v>
      </c>
      <c r="AT769" s="217" t="s">
        <v>150</v>
      </c>
      <c r="AU769" s="217" t="s">
        <v>82</v>
      </c>
      <c r="AY769" s="19" t="s">
        <v>148</v>
      </c>
      <c r="BE769" s="218">
        <f>IF(N769="základní",J769,0)</f>
        <v>0</v>
      </c>
      <c r="BF769" s="218">
        <f>IF(N769="snížená",J769,0)</f>
        <v>0</v>
      </c>
      <c r="BG769" s="218">
        <f>IF(N769="zákl. přenesená",J769,0)</f>
        <v>0</v>
      </c>
      <c r="BH769" s="218">
        <f>IF(N769="sníž. přenesená",J769,0)</f>
        <v>0</v>
      </c>
      <c r="BI769" s="218">
        <f>IF(N769="nulová",J769,0)</f>
        <v>0</v>
      </c>
      <c r="BJ769" s="19" t="s">
        <v>80</v>
      </c>
      <c r="BK769" s="218">
        <f>ROUND(I769*H769,2)</f>
        <v>0</v>
      </c>
      <c r="BL769" s="19" t="s">
        <v>227</v>
      </c>
      <c r="BM769" s="217" t="s">
        <v>1852</v>
      </c>
    </row>
    <row r="770" spans="1:65" s="2" customFormat="1" ht="49.05" customHeight="1">
      <c r="A770" s="40"/>
      <c r="B770" s="41"/>
      <c r="C770" s="206" t="s">
        <v>1853</v>
      </c>
      <c r="D770" s="206" t="s">
        <v>150</v>
      </c>
      <c r="E770" s="207" t="s">
        <v>1854</v>
      </c>
      <c r="F770" s="208" t="s">
        <v>1855</v>
      </c>
      <c r="G770" s="209" t="s">
        <v>198</v>
      </c>
      <c r="H770" s="210">
        <v>4.532</v>
      </c>
      <c r="I770" s="211"/>
      <c r="J770" s="212">
        <f>ROUND(I770*H770,2)</f>
        <v>0</v>
      </c>
      <c r="K770" s="208" t="s">
        <v>154</v>
      </c>
      <c r="L770" s="46"/>
      <c r="M770" s="213" t="s">
        <v>19</v>
      </c>
      <c r="N770" s="214" t="s">
        <v>43</v>
      </c>
      <c r="O770" s="86"/>
      <c r="P770" s="215">
        <f>O770*H770</f>
        <v>0</v>
      </c>
      <c r="Q770" s="215">
        <v>0</v>
      </c>
      <c r="R770" s="215">
        <f>Q770*H770</f>
        <v>0</v>
      </c>
      <c r="S770" s="215">
        <v>0</v>
      </c>
      <c r="T770" s="216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7" t="s">
        <v>227</v>
      </c>
      <c r="AT770" s="217" t="s">
        <v>150</v>
      </c>
      <c r="AU770" s="217" t="s">
        <v>82</v>
      </c>
      <c r="AY770" s="19" t="s">
        <v>148</v>
      </c>
      <c r="BE770" s="218">
        <f>IF(N770="základní",J770,0)</f>
        <v>0</v>
      </c>
      <c r="BF770" s="218">
        <f>IF(N770="snížená",J770,0)</f>
        <v>0</v>
      </c>
      <c r="BG770" s="218">
        <f>IF(N770="zákl. přenesená",J770,0)</f>
        <v>0</v>
      </c>
      <c r="BH770" s="218">
        <f>IF(N770="sníž. přenesená",J770,0)</f>
        <v>0</v>
      </c>
      <c r="BI770" s="218">
        <f>IF(N770="nulová",J770,0)</f>
        <v>0</v>
      </c>
      <c r="BJ770" s="19" t="s">
        <v>80</v>
      </c>
      <c r="BK770" s="218">
        <f>ROUND(I770*H770,2)</f>
        <v>0</v>
      </c>
      <c r="BL770" s="19" t="s">
        <v>227</v>
      </c>
      <c r="BM770" s="217" t="s">
        <v>1856</v>
      </c>
    </row>
    <row r="771" spans="1:63" s="12" customFormat="1" ht="22.8" customHeight="1">
      <c r="A771" s="12"/>
      <c r="B771" s="190"/>
      <c r="C771" s="191"/>
      <c r="D771" s="192" t="s">
        <v>71</v>
      </c>
      <c r="E771" s="204" t="s">
        <v>1857</v>
      </c>
      <c r="F771" s="204" t="s">
        <v>1858</v>
      </c>
      <c r="G771" s="191"/>
      <c r="H771" s="191"/>
      <c r="I771" s="194"/>
      <c r="J771" s="205">
        <f>BK771</f>
        <v>0</v>
      </c>
      <c r="K771" s="191"/>
      <c r="L771" s="196"/>
      <c r="M771" s="197"/>
      <c r="N771" s="198"/>
      <c r="O771" s="198"/>
      <c r="P771" s="199">
        <f>SUM(P772:P775)</f>
        <v>0</v>
      </c>
      <c r="Q771" s="198"/>
      <c r="R771" s="199">
        <f>SUM(R772:R775)</f>
        <v>0</v>
      </c>
      <c r="S771" s="198"/>
      <c r="T771" s="200">
        <f>SUM(T772:T775)</f>
        <v>0</v>
      </c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R771" s="201" t="s">
        <v>82</v>
      </c>
      <c r="AT771" s="202" t="s">
        <v>71</v>
      </c>
      <c r="AU771" s="202" t="s">
        <v>80</v>
      </c>
      <c r="AY771" s="201" t="s">
        <v>148</v>
      </c>
      <c r="BK771" s="203">
        <f>SUM(BK772:BK775)</f>
        <v>0</v>
      </c>
    </row>
    <row r="772" spans="1:65" s="2" customFormat="1" ht="14.4" customHeight="1">
      <c r="A772" s="40"/>
      <c r="B772" s="41"/>
      <c r="C772" s="206" t="s">
        <v>1859</v>
      </c>
      <c r="D772" s="206" t="s">
        <v>150</v>
      </c>
      <c r="E772" s="207" t="s">
        <v>1860</v>
      </c>
      <c r="F772" s="208" t="s">
        <v>1861</v>
      </c>
      <c r="G772" s="209" t="s">
        <v>153</v>
      </c>
      <c r="H772" s="210">
        <v>84.8</v>
      </c>
      <c r="I772" s="211"/>
      <c r="J772" s="212">
        <f>ROUND(I772*H772,2)</f>
        <v>0</v>
      </c>
      <c r="K772" s="208" t="s">
        <v>154</v>
      </c>
      <c r="L772" s="46"/>
      <c r="M772" s="213" t="s">
        <v>19</v>
      </c>
      <c r="N772" s="214" t="s">
        <v>43</v>
      </c>
      <c r="O772" s="86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R772" s="217" t="s">
        <v>227</v>
      </c>
      <c r="AT772" s="217" t="s">
        <v>150</v>
      </c>
      <c r="AU772" s="217" t="s">
        <v>82</v>
      </c>
      <c r="AY772" s="19" t="s">
        <v>148</v>
      </c>
      <c r="BE772" s="218">
        <f>IF(N772="základní",J772,0)</f>
        <v>0</v>
      </c>
      <c r="BF772" s="218">
        <f>IF(N772="snížená",J772,0)</f>
        <v>0</v>
      </c>
      <c r="BG772" s="218">
        <f>IF(N772="zákl. přenesená",J772,0)</f>
        <v>0</v>
      </c>
      <c r="BH772" s="218">
        <f>IF(N772="sníž. přenesená",J772,0)</f>
        <v>0</v>
      </c>
      <c r="BI772" s="218">
        <f>IF(N772="nulová",J772,0)</f>
        <v>0</v>
      </c>
      <c r="BJ772" s="19" t="s">
        <v>80</v>
      </c>
      <c r="BK772" s="218">
        <f>ROUND(I772*H772,2)</f>
        <v>0</v>
      </c>
      <c r="BL772" s="19" t="s">
        <v>227</v>
      </c>
      <c r="BM772" s="217" t="s">
        <v>1862</v>
      </c>
    </row>
    <row r="773" spans="1:51" s="15" customFormat="1" ht="12">
      <c r="A773" s="15"/>
      <c r="B773" s="252"/>
      <c r="C773" s="253"/>
      <c r="D773" s="221" t="s">
        <v>157</v>
      </c>
      <c r="E773" s="254" t="s">
        <v>19</v>
      </c>
      <c r="F773" s="255" t="s">
        <v>1863</v>
      </c>
      <c r="G773" s="253"/>
      <c r="H773" s="254" t="s">
        <v>19</v>
      </c>
      <c r="I773" s="256"/>
      <c r="J773" s="253"/>
      <c r="K773" s="253"/>
      <c r="L773" s="257"/>
      <c r="M773" s="258"/>
      <c r="N773" s="259"/>
      <c r="O773" s="259"/>
      <c r="P773" s="259"/>
      <c r="Q773" s="259"/>
      <c r="R773" s="259"/>
      <c r="S773" s="259"/>
      <c r="T773" s="260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61" t="s">
        <v>157</v>
      </c>
      <c r="AU773" s="261" t="s">
        <v>82</v>
      </c>
      <c r="AV773" s="15" t="s">
        <v>80</v>
      </c>
      <c r="AW773" s="15" t="s">
        <v>33</v>
      </c>
      <c r="AX773" s="15" t="s">
        <v>72</v>
      </c>
      <c r="AY773" s="261" t="s">
        <v>148</v>
      </c>
    </row>
    <row r="774" spans="1:51" s="15" customFormat="1" ht="12">
      <c r="A774" s="15"/>
      <c r="B774" s="252"/>
      <c r="C774" s="253"/>
      <c r="D774" s="221" t="s">
        <v>157</v>
      </c>
      <c r="E774" s="254" t="s">
        <v>19</v>
      </c>
      <c r="F774" s="255" t="s">
        <v>1864</v>
      </c>
      <c r="G774" s="253"/>
      <c r="H774" s="254" t="s">
        <v>19</v>
      </c>
      <c r="I774" s="256"/>
      <c r="J774" s="253"/>
      <c r="K774" s="253"/>
      <c r="L774" s="257"/>
      <c r="M774" s="258"/>
      <c r="N774" s="259"/>
      <c r="O774" s="259"/>
      <c r="P774" s="259"/>
      <c r="Q774" s="259"/>
      <c r="R774" s="259"/>
      <c r="S774" s="259"/>
      <c r="T774" s="260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61" t="s">
        <v>157</v>
      </c>
      <c r="AU774" s="261" t="s">
        <v>82</v>
      </c>
      <c r="AV774" s="15" t="s">
        <v>80</v>
      </c>
      <c r="AW774" s="15" t="s">
        <v>33</v>
      </c>
      <c r="AX774" s="15" t="s">
        <v>72</v>
      </c>
      <c r="AY774" s="261" t="s">
        <v>148</v>
      </c>
    </row>
    <row r="775" spans="1:51" s="13" customFormat="1" ht="12">
      <c r="A775" s="13"/>
      <c r="B775" s="219"/>
      <c r="C775" s="220"/>
      <c r="D775" s="221" t="s">
        <v>157</v>
      </c>
      <c r="E775" s="222" t="s">
        <v>19</v>
      </c>
      <c r="F775" s="223" t="s">
        <v>1865</v>
      </c>
      <c r="G775" s="220"/>
      <c r="H775" s="224">
        <v>84.8</v>
      </c>
      <c r="I775" s="225"/>
      <c r="J775" s="220"/>
      <c r="K775" s="220"/>
      <c r="L775" s="226"/>
      <c r="M775" s="227"/>
      <c r="N775" s="228"/>
      <c r="O775" s="228"/>
      <c r="P775" s="228"/>
      <c r="Q775" s="228"/>
      <c r="R775" s="228"/>
      <c r="S775" s="228"/>
      <c r="T775" s="229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0" t="s">
        <v>157</v>
      </c>
      <c r="AU775" s="230" t="s">
        <v>82</v>
      </c>
      <c r="AV775" s="13" t="s">
        <v>82</v>
      </c>
      <c r="AW775" s="13" t="s">
        <v>33</v>
      </c>
      <c r="AX775" s="13" t="s">
        <v>80</v>
      </c>
      <c r="AY775" s="230" t="s">
        <v>148</v>
      </c>
    </row>
    <row r="776" spans="1:63" s="12" customFormat="1" ht="22.8" customHeight="1">
      <c r="A776" s="12"/>
      <c r="B776" s="190"/>
      <c r="C776" s="191"/>
      <c r="D776" s="192" t="s">
        <v>71</v>
      </c>
      <c r="E776" s="204" t="s">
        <v>1866</v>
      </c>
      <c r="F776" s="204" t="s">
        <v>1867</v>
      </c>
      <c r="G776" s="191"/>
      <c r="H776" s="191"/>
      <c r="I776" s="194"/>
      <c r="J776" s="205">
        <f>BK776</f>
        <v>0</v>
      </c>
      <c r="K776" s="191"/>
      <c r="L776" s="196"/>
      <c r="M776" s="197"/>
      <c r="N776" s="198"/>
      <c r="O776" s="198"/>
      <c r="P776" s="199">
        <f>SUM(P777:P791)</f>
        <v>0</v>
      </c>
      <c r="Q776" s="198"/>
      <c r="R776" s="199">
        <f>SUM(R777:R791)</f>
        <v>7.707229300000002</v>
      </c>
      <c r="S776" s="198"/>
      <c r="T776" s="200">
        <f>SUM(T777:T791)</f>
        <v>1.26</v>
      </c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R776" s="201" t="s">
        <v>82</v>
      </c>
      <c r="AT776" s="202" t="s">
        <v>71</v>
      </c>
      <c r="AU776" s="202" t="s">
        <v>80</v>
      </c>
      <c r="AY776" s="201" t="s">
        <v>148</v>
      </c>
      <c r="BK776" s="203">
        <f>SUM(BK777:BK791)</f>
        <v>0</v>
      </c>
    </row>
    <row r="777" spans="1:65" s="2" customFormat="1" ht="24.15" customHeight="1">
      <c r="A777" s="40"/>
      <c r="B777" s="41"/>
      <c r="C777" s="206" t="s">
        <v>1868</v>
      </c>
      <c r="D777" s="206" t="s">
        <v>150</v>
      </c>
      <c r="E777" s="207" t="s">
        <v>1869</v>
      </c>
      <c r="F777" s="208" t="s">
        <v>1870</v>
      </c>
      <c r="G777" s="209" t="s">
        <v>153</v>
      </c>
      <c r="H777" s="210">
        <v>420</v>
      </c>
      <c r="I777" s="211"/>
      <c r="J777" s="212">
        <f>ROUND(I777*H777,2)</f>
        <v>0</v>
      </c>
      <c r="K777" s="208" t="s">
        <v>154</v>
      </c>
      <c r="L777" s="46"/>
      <c r="M777" s="213" t="s">
        <v>19</v>
      </c>
      <c r="N777" s="214" t="s">
        <v>43</v>
      </c>
      <c r="O777" s="86"/>
      <c r="P777" s="215">
        <f>O777*H777</f>
        <v>0</v>
      </c>
      <c r="Q777" s="215">
        <v>0</v>
      </c>
      <c r="R777" s="215">
        <f>Q777*H777</f>
        <v>0</v>
      </c>
      <c r="S777" s="215">
        <v>0.003</v>
      </c>
      <c r="T777" s="216">
        <f>S777*H777</f>
        <v>1.26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7" t="s">
        <v>227</v>
      </c>
      <c r="AT777" s="217" t="s">
        <v>150</v>
      </c>
      <c r="AU777" s="217" t="s">
        <v>82</v>
      </c>
      <c r="AY777" s="19" t="s">
        <v>148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9" t="s">
        <v>80</v>
      </c>
      <c r="BK777" s="218">
        <f>ROUND(I777*H777,2)</f>
        <v>0</v>
      </c>
      <c r="BL777" s="19" t="s">
        <v>227</v>
      </c>
      <c r="BM777" s="217" t="s">
        <v>1871</v>
      </c>
    </row>
    <row r="778" spans="1:51" s="13" customFormat="1" ht="12">
      <c r="A778" s="13"/>
      <c r="B778" s="219"/>
      <c r="C778" s="220"/>
      <c r="D778" s="221" t="s">
        <v>157</v>
      </c>
      <c r="E778" s="222" t="s">
        <v>19</v>
      </c>
      <c r="F778" s="223" t="s">
        <v>1872</v>
      </c>
      <c r="G778" s="220"/>
      <c r="H778" s="224">
        <v>420</v>
      </c>
      <c r="I778" s="225"/>
      <c r="J778" s="220"/>
      <c r="K778" s="220"/>
      <c r="L778" s="226"/>
      <c r="M778" s="227"/>
      <c r="N778" s="228"/>
      <c r="O778" s="228"/>
      <c r="P778" s="228"/>
      <c r="Q778" s="228"/>
      <c r="R778" s="228"/>
      <c r="S778" s="228"/>
      <c r="T778" s="22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0" t="s">
        <v>157</v>
      </c>
      <c r="AU778" s="230" t="s">
        <v>82</v>
      </c>
      <c r="AV778" s="13" t="s">
        <v>82</v>
      </c>
      <c r="AW778" s="13" t="s">
        <v>33</v>
      </c>
      <c r="AX778" s="13" t="s">
        <v>80</v>
      </c>
      <c r="AY778" s="230" t="s">
        <v>148</v>
      </c>
    </row>
    <row r="779" spans="1:65" s="2" customFormat="1" ht="24.15" customHeight="1">
      <c r="A779" s="40"/>
      <c r="B779" s="41"/>
      <c r="C779" s="206" t="s">
        <v>1873</v>
      </c>
      <c r="D779" s="206" t="s">
        <v>150</v>
      </c>
      <c r="E779" s="207" t="s">
        <v>1874</v>
      </c>
      <c r="F779" s="208" t="s">
        <v>1875</v>
      </c>
      <c r="G779" s="209" t="s">
        <v>153</v>
      </c>
      <c r="H779" s="210">
        <v>553.1</v>
      </c>
      <c r="I779" s="211"/>
      <c r="J779" s="212">
        <f>ROUND(I779*H779,2)</f>
        <v>0</v>
      </c>
      <c r="K779" s="208" t="s">
        <v>154</v>
      </c>
      <c r="L779" s="46"/>
      <c r="M779" s="213" t="s">
        <v>19</v>
      </c>
      <c r="N779" s="214" t="s">
        <v>43</v>
      </c>
      <c r="O779" s="86"/>
      <c r="P779" s="215">
        <f>O779*H779</f>
        <v>0</v>
      </c>
      <c r="Q779" s="215">
        <v>0</v>
      </c>
      <c r="R779" s="215">
        <f>Q779*H779</f>
        <v>0</v>
      </c>
      <c r="S779" s="215">
        <v>0</v>
      </c>
      <c r="T779" s="216">
        <f>S779*H779</f>
        <v>0</v>
      </c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R779" s="217" t="s">
        <v>227</v>
      </c>
      <c r="AT779" s="217" t="s">
        <v>150</v>
      </c>
      <c r="AU779" s="217" t="s">
        <v>82</v>
      </c>
      <c r="AY779" s="19" t="s">
        <v>148</v>
      </c>
      <c r="BE779" s="218">
        <f>IF(N779="základní",J779,0)</f>
        <v>0</v>
      </c>
      <c r="BF779" s="218">
        <f>IF(N779="snížená",J779,0)</f>
        <v>0</v>
      </c>
      <c r="BG779" s="218">
        <f>IF(N779="zákl. přenesená",J779,0)</f>
        <v>0</v>
      </c>
      <c r="BH779" s="218">
        <f>IF(N779="sníž. přenesená",J779,0)</f>
        <v>0</v>
      </c>
      <c r="BI779" s="218">
        <f>IF(N779="nulová",J779,0)</f>
        <v>0</v>
      </c>
      <c r="BJ779" s="19" t="s">
        <v>80</v>
      </c>
      <c r="BK779" s="218">
        <f>ROUND(I779*H779,2)</f>
        <v>0</v>
      </c>
      <c r="BL779" s="19" t="s">
        <v>227</v>
      </c>
      <c r="BM779" s="217" t="s">
        <v>1876</v>
      </c>
    </row>
    <row r="780" spans="1:65" s="2" customFormat="1" ht="24.15" customHeight="1">
      <c r="A780" s="40"/>
      <c r="B780" s="41"/>
      <c r="C780" s="206" t="s">
        <v>1877</v>
      </c>
      <c r="D780" s="206" t="s">
        <v>150</v>
      </c>
      <c r="E780" s="207" t="s">
        <v>1878</v>
      </c>
      <c r="F780" s="208" t="s">
        <v>1879</v>
      </c>
      <c r="G780" s="209" t="s">
        <v>153</v>
      </c>
      <c r="H780" s="210">
        <v>553.1</v>
      </c>
      <c r="I780" s="211"/>
      <c r="J780" s="212">
        <f>ROUND(I780*H780,2)</f>
        <v>0</v>
      </c>
      <c r="K780" s="208" t="s">
        <v>154</v>
      </c>
      <c r="L780" s="46"/>
      <c r="M780" s="213" t="s">
        <v>19</v>
      </c>
      <c r="N780" s="214" t="s">
        <v>43</v>
      </c>
      <c r="O780" s="86"/>
      <c r="P780" s="215">
        <f>O780*H780</f>
        <v>0</v>
      </c>
      <c r="Q780" s="215">
        <v>0</v>
      </c>
      <c r="R780" s="215">
        <f>Q780*H780</f>
        <v>0</v>
      </c>
      <c r="S780" s="215">
        <v>0</v>
      </c>
      <c r="T780" s="216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17" t="s">
        <v>227</v>
      </c>
      <c r="AT780" s="217" t="s">
        <v>150</v>
      </c>
      <c r="AU780" s="217" t="s">
        <v>82</v>
      </c>
      <c r="AY780" s="19" t="s">
        <v>148</v>
      </c>
      <c r="BE780" s="218">
        <f>IF(N780="základní",J780,0)</f>
        <v>0</v>
      </c>
      <c r="BF780" s="218">
        <f>IF(N780="snížená",J780,0)</f>
        <v>0</v>
      </c>
      <c r="BG780" s="218">
        <f>IF(N780="zákl. přenesená",J780,0)</f>
        <v>0</v>
      </c>
      <c r="BH780" s="218">
        <f>IF(N780="sníž. přenesená",J780,0)</f>
        <v>0</v>
      </c>
      <c r="BI780" s="218">
        <f>IF(N780="nulová",J780,0)</f>
        <v>0</v>
      </c>
      <c r="BJ780" s="19" t="s">
        <v>80</v>
      </c>
      <c r="BK780" s="218">
        <f>ROUND(I780*H780,2)</f>
        <v>0</v>
      </c>
      <c r="BL780" s="19" t="s">
        <v>227</v>
      </c>
      <c r="BM780" s="217" t="s">
        <v>1880</v>
      </c>
    </row>
    <row r="781" spans="1:65" s="2" customFormat="1" ht="14.4" customHeight="1">
      <c r="A781" s="40"/>
      <c r="B781" s="41"/>
      <c r="C781" s="206" t="s">
        <v>1881</v>
      </c>
      <c r="D781" s="206" t="s">
        <v>150</v>
      </c>
      <c r="E781" s="207" t="s">
        <v>1882</v>
      </c>
      <c r="F781" s="208" t="s">
        <v>1883</v>
      </c>
      <c r="G781" s="209" t="s">
        <v>153</v>
      </c>
      <c r="H781" s="210">
        <v>553.1</v>
      </c>
      <c r="I781" s="211"/>
      <c r="J781" s="212">
        <f>ROUND(I781*H781,2)</f>
        <v>0</v>
      </c>
      <c r="K781" s="208" t="s">
        <v>154</v>
      </c>
      <c r="L781" s="46"/>
      <c r="M781" s="213" t="s">
        <v>19</v>
      </c>
      <c r="N781" s="214" t="s">
        <v>43</v>
      </c>
      <c r="O781" s="86"/>
      <c r="P781" s="215">
        <f>O781*H781</f>
        <v>0</v>
      </c>
      <c r="Q781" s="215">
        <v>0</v>
      </c>
      <c r="R781" s="215">
        <f>Q781*H781</f>
        <v>0</v>
      </c>
      <c r="S781" s="215">
        <v>0</v>
      </c>
      <c r="T781" s="216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17" t="s">
        <v>227</v>
      </c>
      <c r="AT781" s="217" t="s">
        <v>150</v>
      </c>
      <c r="AU781" s="217" t="s">
        <v>82</v>
      </c>
      <c r="AY781" s="19" t="s">
        <v>148</v>
      </c>
      <c r="BE781" s="218">
        <f>IF(N781="základní",J781,0)</f>
        <v>0</v>
      </c>
      <c r="BF781" s="218">
        <f>IF(N781="snížená",J781,0)</f>
        <v>0</v>
      </c>
      <c r="BG781" s="218">
        <f>IF(N781="zákl. přenesená",J781,0)</f>
        <v>0</v>
      </c>
      <c r="BH781" s="218">
        <f>IF(N781="sníž. přenesená",J781,0)</f>
        <v>0</v>
      </c>
      <c r="BI781" s="218">
        <f>IF(N781="nulová",J781,0)</f>
        <v>0</v>
      </c>
      <c r="BJ781" s="19" t="s">
        <v>80</v>
      </c>
      <c r="BK781" s="218">
        <f>ROUND(I781*H781,2)</f>
        <v>0</v>
      </c>
      <c r="BL781" s="19" t="s">
        <v>227</v>
      </c>
      <c r="BM781" s="217" t="s">
        <v>1884</v>
      </c>
    </row>
    <row r="782" spans="1:65" s="2" customFormat="1" ht="24.15" customHeight="1">
      <c r="A782" s="40"/>
      <c r="B782" s="41"/>
      <c r="C782" s="206" t="s">
        <v>1885</v>
      </c>
      <c r="D782" s="206" t="s">
        <v>150</v>
      </c>
      <c r="E782" s="207" t="s">
        <v>1886</v>
      </c>
      <c r="F782" s="208" t="s">
        <v>1887</v>
      </c>
      <c r="G782" s="209" t="s">
        <v>153</v>
      </c>
      <c r="H782" s="210">
        <v>553.1</v>
      </c>
      <c r="I782" s="211"/>
      <c r="J782" s="212">
        <f>ROUND(I782*H782,2)</f>
        <v>0</v>
      </c>
      <c r="K782" s="208" t="s">
        <v>154</v>
      </c>
      <c r="L782" s="46"/>
      <c r="M782" s="213" t="s">
        <v>19</v>
      </c>
      <c r="N782" s="214" t="s">
        <v>43</v>
      </c>
      <c r="O782" s="86"/>
      <c r="P782" s="215">
        <f>O782*H782</f>
        <v>0</v>
      </c>
      <c r="Q782" s="215">
        <v>3E-05</v>
      </c>
      <c r="R782" s="215">
        <f>Q782*H782</f>
        <v>0.016593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227</v>
      </c>
      <c r="AT782" s="217" t="s">
        <v>150</v>
      </c>
      <c r="AU782" s="217" t="s">
        <v>82</v>
      </c>
      <c r="AY782" s="19" t="s">
        <v>148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80</v>
      </c>
      <c r="BK782" s="218">
        <f>ROUND(I782*H782,2)</f>
        <v>0</v>
      </c>
      <c r="BL782" s="19" t="s">
        <v>227</v>
      </c>
      <c r="BM782" s="217" t="s">
        <v>1888</v>
      </c>
    </row>
    <row r="783" spans="1:65" s="2" customFormat="1" ht="24.15" customHeight="1">
      <c r="A783" s="40"/>
      <c r="B783" s="41"/>
      <c r="C783" s="206" t="s">
        <v>1889</v>
      </c>
      <c r="D783" s="206" t="s">
        <v>150</v>
      </c>
      <c r="E783" s="207" t="s">
        <v>1890</v>
      </c>
      <c r="F783" s="208" t="s">
        <v>1891</v>
      </c>
      <c r="G783" s="209" t="s">
        <v>153</v>
      </c>
      <c r="H783" s="210">
        <v>553.1</v>
      </c>
      <c r="I783" s="211"/>
      <c r="J783" s="212">
        <f>ROUND(I783*H783,2)</f>
        <v>0</v>
      </c>
      <c r="K783" s="208" t="s">
        <v>154</v>
      </c>
      <c r="L783" s="46"/>
      <c r="M783" s="213" t="s">
        <v>19</v>
      </c>
      <c r="N783" s="214" t="s">
        <v>43</v>
      </c>
      <c r="O783" s="86"/>
      <c r="P783" s="215">
        <f>O783*H783</f>
        <v>0</v>
      </c>
      <c r="Q783" s="215">
        <v>0.00758</v>
      </c>
      <c r="R783" s="215">
        <f>Q783*H783</f>
        <v>4.1924980000000005</v>
      </c>
      <c r="S783" s="215">
        <v>0</v>
      </c>
      <c r="T783" s="21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227</v>
      </c>
      <c r="AT783" s="217" t="s">
        <v>150</v>
      </c>
      <c r="AU783" s="217" t="s">
        <v>82</v>
      </c>
      <c r="AY783" s="19" t="s">
        <v>148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80</v>
      </c>
      <c r="BK783" s="218">
        <f>ROUND(I783*H783,2)</f>
        <v>0</v>
      </c>
      <c r="BL783" s="19" t="s">
        <v>227</v>
      </c>
      <c r="BM783" s="217" t="s">
        <v>1892</v>
      </c>
    </row>
    <row r="784" spans="1:65" s="2" customFormat="1" ht="24.15" customHeight="1">
      <c r="A784" s="40"/>
      <c r="B784" s="41"/>
      <c r="C784" s="206" t="s">
        <v>1893</v>
      </c>
      <c r="D784" s="206" t="s">
        <v>150</v>
      </c>
      <c r="E784" s="207" t="s">
        <v>1894</v>
      </c>
      <c r="F784" s="208" t="s">
        <v>1895</v>
      </c>
      <c r="G784" s="209" t="s">
        <v>153</v>
      </c>
      <c r="H784" s="210">
        <v>553.1</v>
      </c>
      <c r="I784" s="211"/>
      <c r="J784" s="212">
        <f>ROUND(I784*H784,2)</f>
        <v>0</v>
      </c>
      <c r="K784" s="208" t="s">
        <v>154</v>
      </c>
      <c r="L784" s="46"/>
      <c r="M784" s="213" t="s">
        <v>19</v>
      </c>
      <c r="N784" s="214" t="s">
        <v>43</v>
      </c>
      <c r="O784" s="86"/>
      <c r="P784" s="215">
        <f>O784*H784</f>
        <v>0</v>
      </c>
      <c r="Q784" s="215">
        <v>0.0003</v>
      </c>
      <c r="R784" s="215">
        <f>Q784*H784</f>
        <v>0.16593</v>
      </c>
      <c r="S784" s="215">
        <v>0</v>
      </c>
      <c r="T784" s="216">
        <f>S784*H784</f>
        <v>0</v>
      </c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R784" s="217" t="s">
        <v>227</v>
      </c>
      <c r="AT784" s="217" t="s">
        <v>150</v>
      </c>
      <c r="AU784" s="217" t="s">
        <v>82</v>
      </c>
      <c r="AY784" s="19" t="s">
        <v>148</v>
      </c>
      <c r="BE784" s="218">
        <f>IF(N784="základní",J784,0)</f>
        <v>0</v>
      </c>
      <c r="BF784" s="218">
        <f>IF(N784="snížená",J784,0)</f>
        <v>0</v>
      </c>
      <c r="BG784" s="218">
        <f>IF(N784="zákl. přenesená",J784,0)</f>
        <v>0</v>
      </c>
      <c r="BH784" s="218">
        <f>IF(N784="sníž. přenesená",J784,0)</f>
        <v>0</v>
      </c>
      <c r="BI784" s="218">
        <f>IF(N784="nulová",J784,0)</f>
        <v>0</v>
      </c>
      <c r="BJ784" s="19" t="s">
        <v>80</v>
      </c>
      <c r="BK784" s="218">
        <f>ROUND(I784*H784,2)</f>
        <v>0</v>
      </c>
      <c r="BL784" s="19" t="s">
        <v>227</v>
      </c>
      <c r="BM784" s="217" t="s">
        <v>1896</v>
      </c>
    </row>
    <row r="785" spans="1:51" s="13" customFormat="1" ht="12">
      <c r="A785" s="13"/>
      <c r="B785" s="219"/>
      <c r="C785" s="220"/>
      <c r="D785" s="221" t="s">
        <v>157</v>
      </c>
      <c r="E785" s="222" t="s">
        <v>19</v>
      </c>
      <c r="F785" s="223" t="s">
        <v>526</v>
      </c>
      <c r="G785" s="220"/>
      <c r="H785" s="224">
        <v>553.1</v>
      </c>
      <c r="I785" s="225"/>
      <c r="J785" s="220"/>
      <c r="K785" s="220"/>
      <c r="L785" s="226"/>
      <c r="M785" s="227"/>
      <c r="N785" s="228"/>
      <c r="O785" s="228"/>
      <c r="P785" s="228"/>
      <c r="Q785" s="228"/>
      <c r="R785" s="228"/>
      <c r="S785" s="228"/>
      <c r="T785" s="229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0" t="s">
        <v>157</v>
      </c>
      <c r="AU785" s="230" t="s">
        <v>82</v>
      </c>
      <c r="AV785" s="13" t="s">
        <v>82</v>
      </c>
      <c r="AW785" s="13" t="s">
        <v>33</v>
      </c>
      <c r="AX785" s="13" t="s">
        <v>80</v>
      </c>
      <c r="AY785" s="230" t="s">
        <v>148</v>
      </c>
    </row>
    <row r="786" spans="1:65" s="2" customFormat="1" ht="37.8" customHeight="1">
      <c r="A786" s="40"/>
      <c r="B786" s="41"/>
      <c r="C786" s="231" t="s">
        <v>1897</v>
      </c>
      <c r="D786" s="231" t="s">
        <v>214</v>
      </c>
      <c r="E786" s="232" t="s">
        <v>1898</v>
      </c>
      <c r="F786" s="233" t="s">
        <v>1899</v>
      </c>
      <c r="G786" s="234" t="s">
        <v>153</v>
      </c>
      <c r="H786" s="235">
        <v>636.065</v>
      </c>
      <c r="I786" s="236"/>
      <c r="J786" s="237">
        <f>ROUND(I786*H786,2)</f>
        <v>0</v>
      </c>
      <c r="K786" s="233" t="s">
        <v>154</v>
      </c>
      <c r="L786" s="238"/>
      <c r="M786" s="239" t="s">
        <v>19</v>
      </c>
      <c r="N786" s="240" t="s">
        <v>43</v>
      </c>
      <c r="O786" s="86"/>
      <c r="P786" s="215">
        <f>O786*H786</f>
        <v>0</v>
      </c>
      <c r="Q786" s="215">
        <v>0.0051</v>
      </c>
      <c r="R786" s="215">
        <f>Q786*H786</f>
        <v>3.2439315000000004</v>
      </c>
      <c r="S786" s="215">
        <v>0</v>
      </c>
      <c r="T786" s="216">
        <f>S786*H786</f>
        <v>0</v>
      </c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R786" s="217" t="s">
        <v>311</v>
      </c>
      <c r="AT786" s="217" t="s">
        <v>214</v>
      </c>
      <c r="AU786" s="217" t="s">
        <v>82</v>
      </c>
      <c r="AY786" s="19" t="s">
        <v>148</v>
      </c>
      <c r="BE786" s="218">
        <f>IF(N786="základní",J786,0)</f>
        <v>0</v>
      </c>
      <c r="BF786" s="218">
        <f>IF(N786="snížená",J786,0)</f>
        <v>0</v>
      </c>
      <c r="BG786" s="218">
        <f>IF(N786="zákl. přenesená",J786,0)</f>
        <v>0</v>
      </c>
      <c r="BH786" s="218">
        <f>IF(N786="sníž. přenesená",J786,0)</f>
        <v>0</v>
      </c>
      <c r="BI786" s="218">
        <f>IF(N786="nulová",J786,0)</f>
        <v>0</v>
      </c>
      <c r="BJ786" s="19" t="s">
        <v>80</v>
      </c>
      <c r="BK786" s="218">
        <f>ROUND(I786*H786,2)</f>
        <v>0</v>
      </c>
      <c r="BL786" s="19" t="s">
        <v>227</v>
      </c>
      <c r="BM786" s="217" t="s">
        <v>1900</v>
      </c>
    </row>
    <row r="787" spans="1:51" s="13" customFormat="1" ht="12">
      <c r="A787" s="13"/>
      <c r="B787" s="219"/>
      <c r="C787" s="220"/>
      <c r="D787" s="221" t="s">
        <v>157</v>
      </c>
      <c r="E787" s="220"/>
      <c r="F787" s="223" t="s">
        <v>1901</v>
      </c>
      <c r="G787" s="220"/>
      <c r="H787" s="224">
        <v>636.065</v>
      </c>
      <c r="I787" s="225"/>
      <c r="J787" s="220"/>
      <c r="K787" s="220"/>
      <c r="L787" s="226"/>
      <c r="M787" s="227"/>
      <c r="N787" s="228"/>
      <c r="O787" s="228"/>
      <c r="P787" s="228"/>
      <c r="Q787" s="228"/>
      <c r="R787" s="228"/>
      <c r="S787" s="228"/>
      <c r="T787" s="22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0" t="s">
        <v>157</v>
      </c>
      <c r="AU787" s="230" t="s">
        <v>82</v>
      </c>
      <c r="AV787" s="13" t="s">
        <v>82</v>
      </c>
      <c r="AW787" s="13" t="s">
        <v>4</v>
      </c>
      <c r="AX787" s="13" t="s">
        <v>80</v>
      </c>
      <c r="AY787" s="230" t="s">
        <v>148</v>
      </c>
    </row>
    <row r="788" spans="1:65" s="2" customFormat="1" ht="24.15" customHeight="1">
      <c r="A788" s="40"/>
      <c r="B788" s="41"/>
      <c r="C788" s="206" t="s">
        <v>1902</v>
      </c>
      <c r="D788" s="206" t="s">
        <v>150</v>
      </c>
      <c r="E788" s="207" t="s">
        <v>1903</v>
      </c>
      <c r="F788" s="208" t="s">
        <v>1904</v>
      </c>
      <c r="G788" s="209" t="s">
        <v>288</v>
      </c>
      <c r="H788" s="210">
        <v>347</v>
      </c>
      <c r="I788" s="211"/>
      <c r="J788" s="212">
        <f>ROUND(I788*H788,2)</f>
        <v>0</v>
      </c>
      <c r="K788" s="208" t="s">
        <v>154</v>
      </c>
      <c r="L788" s="46"/>
      <c r="M788" s="213" t="s">
        <v>19</v>
      </c>
      <c r="N788" s="214" t="s">
        <v>43</v>
      </c>
      <c r="O788" s="86"/>
      <c r="P788" s="215">
        <f>O788*H788</f>
        <v>0</v>
      </c>
      <c r="Q788" s="215">
        <v>3E-05</v>
      </c>
      <c r="R788" s="215">
        <f>Q788*H788</f>
        <v>0.01041</v>
      </c>
      <c r="S788" s="215">
        <v>0</v>
      </c>
      <c r="T788" s="216">
        <f>S788*H788</f>
        <v>0</v>
      </c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R788" s="217" t="s">
        <v>227</v>
      </c>
      <c r="AT788" s="217" t="s">
        <v>150</v>
      </c>
      <c r="AU788" s="217" t="s">
        <v>82</v>
      </c>
      <c r="AY788" s="19" t="s">
        <v>148</v>
      </c>
      <c r="BE788" s="218">
        <f>IF(N788="základní",J788,0)</f>
        <v>0</v>
      </c>
      <c r="BF788" s="218">
        <f>IF(N788="snížená",J788,0)</f>
        <v>0</v>
      </c>
      <c r="BG788" s="218">
        <f>IF(N788="zákl. přenesená",J788,0)</f>
        <v>0</v>
      </c>
      <c r="BH788" s="218">
        <f>IF(N788="sníž. přenesená",J788,0)</f>
        <v>0</v>
      </c>
      <c r="BI788" s="218">
        <f>IF(N788="nulová",J788,0)</f>
        <v>0</v>
      </c>
      <c r="BJ788" s="19" t="s">
        <v>80</v>
      </c>
      <c r="BK788" s="218">
        <f>ROUND(I788*H788,2)</f>
        <v>0</v>
      </c>
      <c r="BL788" s="19" t="s">
        <v>227</v>
      </c>
      <c r="BM788" s="217" t="s">
        <v>1905</v>
      </c>
    </row>
    <row r="789" spans="1:65" s="2" customFormat="1" ht="14.4" customHeight="1">
      <c r="A789" s="40"/>
      <c r="B789" s="41"/>
      <c r="C789" s="231" t="s">
        <v>1906</v>
      </c>
      <c r="D789" s="231" t="s">
        <v>214</v>
      </c>
      <c r="E789" s="232" t="s">
        <v>1907</v>
      </c>
      <c r="F789" s="233" t="s">
        <v>1908</v>
      </c>
      <c r="G789" s="234" t="s">
        <v>288</v>
      </c>
      <c r="H789" s="235">
        <v>353.94</v>
      </c>
      <c r="I789" s="236"/>
      <c r="J789" s="237">
        <f>ROUND(I789*H789,2)</f>
        <v>0</v>
      </c>
      <c r="K789" s="233" t="s">
        <v>154</v>
      </c>
      <c r="L789" s="238"/>
      <c r="M789" s="239" t="s">
        <v>19</v>
      </c>
      <c r="N789" s="240" t="s">
        <v>43</v>
      </c>
      <c r="O789" s="86"/>
      <c r="P789" s="215">
        <f>O789*H789</f>
        <v>0</v>
      </c>
      <c r="Q789" s="215">
        <v>0.00022</v>
      </c>
      <c r="R789" s="215">
        <f>Q789*H789</f>
        <v>0.0778668</v>
      </c>
      <c r="S789" s="215">
        <v>0</v>
      </c>
      <c r="T789" s="21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7" t="s">
        <v>311</v>
      </c>
      <c r="AT789" s="217" t="s">
        <v>214</v>
      </c>
      <c r="AU789" s="217" t="s">
        <v>82</v>
      </c>
      <c r="AY789" s="19" t="s">
        <v>148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9" t="s">
        <v>80</v>
      </c>
      <c r="BK789" s="218">
        <f>ROUND(I789*H789,2)</f>
        <v>0</v>
      </c>
      <c r="BL789" s="19" t="s">
        <v>227</v>
      </c>
      <c r="BM789" s="217" t="s">
        <v>1909</v>
      </c>
    </row>
    <row r="790" spans="1:51" s="13" customFormat="1" ht="12">
      <c r="A790" s="13"/>
      <c r="B790" s="219"/>
      <c r="C790" s="220"/>
      <c r="D790" s="221" t="s">
        <v>157</v>
      </c>
      <c r="E790" s="220"/>
      <c r="F790" s="223" t="s">
        <v>1910</v>
      </c>
      <c r="G790" s="220"/>
      <c r="H790" s="224">
        <v>353.94</v>
      </c>
      <c r="I790" s="225"/>
      <c r="J790" s="220"/>
      <c r="K790" s="220"/>
      <c r="L790" s="226"/>
      <c r="M790" s="227"/>
      <c r="N790" s="228"/>
      <c r="O790" s="228"/>
      <c r="P790" s="228"/>
      <c r="Q790" s="228"/>
      <c r="R790" s="228"/>
      <c r="S790" s="228"/>
      <c r="T790" s="229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30" t="s">
        <v>157</v>
      </c>
      <c r="AU790" s="230" t="s">
        <v>82</v>
      </c>
      <c r="AV790" s="13" t="s">
        <v>82</v>
      </c>
      <c r="AW790" s="13" t="s">
        <v>4</v>
      </c>
      <c r="AX790" s="13" t="s">
        <v>80</v>
      </c>
      <c r="AY790" s="230" t="s">
        <v>148</v>
      </c>
    </row>
    <row r="791" spans="1:65" s="2" customFormat="1" ht="49.05" customHeight="1">
      <c r="A791" s="40"/>
      <c r="B791" s="41"/>
      <c r="C791" s="206" t="s">
        <v>1911</v>
      </c>
      <c r="D791" s="206" t="s">
        <v>150</v>
      </c>
      <c r="E791" s="207" t="s">
        <v>1912</v>
      </c>
      <c r="F791" s="208" t="s">
        <v>1913</v>
      </c>
      <c r="G791" s="209" t="s">
        <v>198</v>
      </c>
      <c r="H791" s="210">
        <v>7.707</v>
      </c>
      <c r="I791" s="211"/>
      <c r="J791" s="212">
        <f>ROUND(I791*H791,2)</f>
        <v>0</v>
      </c>
      <c r="K791" s="208" t="s">
        <v>154</v>
      </c>
      <c r="L791" s="46"/>
      <c r="M791" s="213" t="s">
        <v>19</v>
      </c>
      <c r="N791" s="214" t="s">
        <v>43</v>
      </c>
      <c r="O791" s="86"/>
      <c r="P791" s="215">
        <f>O791*H791</f>
        <v>0</v>
      </c>
      <c r="Q791" s="215">
        <v>0</v>
      </c>
      <c r="R791" s="215">
        <f>Q791*H791</f>
        <v>0</v>
      </c>
      <c r="S791" s="215">
        <v>0</v>
      </c>
      <c r="T791" s="216">
        <f>S791*H791</f>
        <v>0</v>
      </c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R791" s="217" t="s">
        <v>227</v>
      </c>
      <c r="AT791" s="217" t="s">
        <v>150</v>
      </c>
      <c r="AU791" s="217" t="s">
        <v>82</v>
      </c>
      <c r="AY791" s="19" t="s">
        <v>148</v>
      </c>
      <c r="BE791" s="218">
        <f>IF(N791="základní",J791,0)</f>
        <v>0</v>
      </c>
      <c r="BF791" s="218">
        <f>IF(N791="snížená",J791,0)</f>
        <v>0</v>
      </c>
      <c r="BG791" s="218">
        <f>IF(N791="zákl. přenesená",J791,0)</f>
        <v>0</v>
      </c>
      <c r="BH791" s="218">
        <f>IF(N791="sníž. přenesená",J791,0)</f>
        <v>0</v>
      </c>
      <c r="BI791" s="218">
        <f>IF(N791="nulová",J791,0)</f>
        <v>0</v>
      </c>
      <c r="BJ791" s="19" t="s">
        <v>80</v>
      </c>
      <c r="BK791" s="218">
        <f>ROUND(I791*H791,2)</f>
        <v>0</v>
      </c>
      <c r="BL791" s="19" t="s">
        <v>227</v>
      </c>
      <c r="BM791" s="217" t="s">
        <v>1914</v>
      </c>
    </row>
    <row r="792" spans="1:63" s="12" customFormat="1" ht="22.8" customHeight="1">
      <c r="A792" s="12"/>
      <c r="B792" s="190"/>
      <c r="C792" s="191"/>
      <c r="D792" s="192" t="s">
        <v>71</v>
      </c>
      <c r="E792" s="204" t="s">
        <v>1915</v>
      </c>
      <c r="F792" s="204" t="s">
        <v>1916</v>
      </c>
      <c r="G792" s="191"/>
      <c r="H792" s="191"/>
      <c r="I792" s="194"/>
      <c r="J792" s="205">
        <f>BK792</f>
        <v>0</v>
      </c>
      <c r="K792" s="191"/>
      <c r="L792" s="196"/>
      <c r="M792" s="197"/>
      <c r="N792" s="198"/>
      <c r="O792" s="198"/>
      <c r="P792" s="199">
        <f>SUM(P793:P811)</f>
        <v>0</v>
      </c>
      <c r="Q792" s="198"/>
      <c r="R792" s="199">
        <f>SUM(R793:R811)</f>
        <v>1.8458325999999998</v>
      </c>
      <c r="S792" s="198"/>
      <c r="T792" s="200">
        <f>SUM(T793:T811)</f>
        <v>15.1264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1" t="s">
        <v>82</v>
      </c>
      <c r="AT792" s="202" t="s">
        <v>71</v>
      </c>
      <c r="AU792" s="202" t="s">
        <v>80</v>
      </c>
      <c r="AY792" s="201" t="s">
        <v>148</v>
      </c>
      <c r="BK792" s="203">
        <f>SUM(BK793:BK811)</f>
        <v>0</v>
      </c>
    </row>
    <row r="793" spans="1:65" s="2" customFormat="1" ht="24.15" customHeight="1">
      <c r="A793" s="40"/>
      <c r="B793" s="41"/>
      <c r="C793" s="206" t="s">
        <v>1917</v>
      </c>
      <c r="D793" s="206" t="s">
        <v>150</v>
      </c>
      <c r="E793" s="207" t="s">
        <v>1918</v>
      </c>
      <c r="F793" s="208" t="s">
        <v>1919</v>
      </c>
      <c r="G793" s="209" t="s">
        <v>153</v>
      </c>
      <c r="H793" s="210">
        <v>185.6</v>
      </c>
      <c r="I793" s="211"/>
      <c r="J793" s="212">
        <f>ROUND(I793*H793,2)</f>
        <v>0</v>
      </c>
      <c r="K793" s="208" t="s">
        <v>154</v>
      </c>
      <c r="L793" s="46"/>
      <c r="M793" s="213" t="s">
        <v>19</v>
      </c>
      <c r="N793" s="214" t="s">
        <v>43</v>
      </c>
      <c r="O793" s="86"/>
      <c r="P793" s="215">
        <f>O793*H793</f>
        <v>0</v>
      </c>
      <c r="Q793" s="215">
        <v>0</v>
      </c>
      <c r="R793" s="215">
        <f>Q793*H793</f>
        <v>0</v>
      </c>
      <c r="S793" s="215">
        <v>0.0815</v>
      </c>
      <c r="T793" s="216">
        <f>S793*H793</f>
        <v>15.1264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17" t="s">
        <v>227</v>
      </c>
      <c r="AT793" s="217" t="s">
        <v>150</v>
      </c>
      <c r="AU793" s="217" t="s">
        <v>82</v>
      </c>
      <c r="AY793" s="19" t="s">
        <v>148</v>
      </c>
      <c r="BE793" s="218">
        <f>IF(N793="základní",J793,0)</f>
        <v>0</v>
      </c>
      <c r="BF793" s="218">
        <f>IF(N793="snížená",J793,0)</f>
        <v>0</v>
      </c>
      <c r="BG793" s="218">
        <f>IF(N793="zákl. přenesená",J793,0)</f>
        <v>0</v>
      </c>
      <c r="BH793" s="218">
        <f>IF(N793="sníž. přenesená",J793,0)</f>
        <v>0</v>
      </c>
      <c r="BI793" s="218">
        <f>IF(N793="nulová",J793,0)</f>
        <v>0</v>
      </c>
      <c r="BJ793" s="19" t="s">
        <v>80</v>
      </c>
      <c r="BK793" s="218">
        <f>ROUND(I793*H793,2)</f>
        <v>0</v>
      </c>
      <c r="BL793" s="19" t="s">
        <v>227</v>
      </c>
      <c r="BM793" s="217" t="s">
        <v>1920</v>
      </c>
    </row>
    <row r="794" spans="1:65" s="2" customFormat="1" ht="24.15" customHeight="1">
      <c r="A794" s="40"/>
      <c r="B794" s="41"/>
      <c r="C794" s="206" t="s">
        <v>1921</v>
      </c>
      <c r="D794" s="206" t="s">
        <v>150</v>
      </c>
      <c r="E794" s="207" t="s">
        <v>1922</v>
      </c>
      <c r="F794" s="208" t="s">
        <v>1923</v>
      </c>
      <c r="G794" s="209" t="s">
        <v>153</v>
      </c>
      <c r="H794" s="210">
        <v>77.754</v>
      </c>
      <c r="I794" s="211"/>
      <c r="J794" s="212">
        <f>ROUND(I794*H794,2)</f>
        <v>0</v>
      </c>
      <c r="K794" s="208" t="s">
        <v>154</v>
      </c>
      <c r="L794" s="46"/>
      <c r="M794" s="213" t="s">
        <v>19</v>
      </c>
      <c r="N794" s="214" t="s">
        <v>43</v>
      </c>
      <c r="O794" s="86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17" t="s">
        <v>227</v>
      </c>
      <c r="AT794" s="217" t="s">
        <v>150</v>
      </c>
      <c r="AU794" s="217" t="s">
        <v>82</v>
      </c>
      <c r="AY794" s="19" t="s">
        <v>148</v>
      </c>
      <c r="BE794" s="218">
        <f>IF(N794="základní",J794,0)</f>
        <v>0</v>
      </c>
      <c r="BF794" s="218">
        <f>IF(N794="snížená",J794,0)</f>
        <v>0</v>
      </c>
      <c r="BG794" s="218">
        <f>IF(N794="zákl. přenesená",J794,0)</f>
        <v>0</v>
      </c>
      <c r="BH794" s="218">
        <f>IF(N794="sníž. přenesená",J794,0)</f>
        <v>0</v>
      </c>
      <c r="BI794" s="218">
        <f>IF(N794="nulová",J794,0)</f>
        <v>0</v>
      </c>
      <c r="BJ794" s="19" t="s">
        <v>80</v>
      </c>
      <c r="BK794" s="218">
        <f>ROUND(I794*H794,2)</f>
        <v>0</v>
      </c>
      <c r="BL794" s="19" t="s">
        <v>227</v>
      </c>
      <c r="BM794" s="217" t="s">
        <v>1924</v>
      </c>
    </row>
    <row r="795" spans="1:65" s="2" customFormat="1" ht="24.15" customHeight="1">
      <c r="A795" s="40"/>
      <c r="B795" s="41"/>
      <c r="C795" s="206" t="s">
        <v>1925</v>
      </c>
      <c r="D795" s="206" t="s">
        <v>150</v>
      </c>
      <c r="E795" s="207" t="s">
        <v>1926</v>
      </c>
      <c r="F795" s="208" t="s">
        <v>1927</v>
      </c>
      <c r="G795" s="209" t="s">
        <v>153</v>
      </c>
      <c r="H795" s="210">
        <v>77.754</v>
      </c>
      <c r="I795" s="211"/>
      <c r="J795" s="212">
        <f>ROUND(I795*H795,2)</f>
        <v>0</v>
      </c>
      <c r="K795" s="208" t="s">
        <v>154</v>
      </c>
      <c r="L795" s="46"/>
      <c r="M795" s="213" t="s">
        <v>19</v>
      </c>
      <c r="N795" s="214" t="s">
        <v>43</v>
      </c>
      <c r="O795" s="86"/>
      <c r="P795" s="215">
        <f>O795*H795</f>
        <v>0</v>
      </c>
      <c r="Q795" s="215">
        <v>0.0003</v>
      </c>
      <c r="R795" s="215">
        <f>Q795*H795</f>
        <v>0.0233262</v>
      </c>
      <c r="S795" s="215">
        <v>0</v>
      </c>
      <c r="T795" s="216">
        <f>S795*H795</f>
        <v>0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17" t="s">
        <v>227</v>
      </c>
      <c r="AT795" s="217" t="s">
        <v>150</v>
      </c>
      <c r="AU795" s="217" t="s">
        <v>82</v>
      </c>
      <c r="AY795" s="19" t="s">
        <v>148</v>
      </c>
      <c r="BE795" s="218">
        <f>IF(N795="základní",J795,0)</f>
        <v>0</v>
      </c>
      <c r="BF795" s="218">
        <f>IF(N795="snížená",J795,0)</f>
        <v>0</v>
      </c>
      <c r="BG795" s="218">
        <f>IF(N795="zákl. přenesená",J795,0)</f>
        <v>0</v>
      </c>
      <c r="BH795" s="218">
        <f>IF(N795="sníž. přenesená",J795,0)</f>
        <v>0</v>
      </c>
      <c r="BI795" s="218">
        <f>IF(N795="nulová",J795,0)</f>
        <v>0</v>
      </c>
      <c r="BJ795" s="19" t="s">
        <v>80</v>
      </c>
      <c r="BK795" s="218">
        <f>ROUND(I795*H795,2)</f>
        <v>0</v>
      </c>
      <c r="BL795" s="19" t="s">
        <v>227</v>
      </c>
      <c r="BM795" s="217" t="s">
        <v>1928</v>
      </c>
    </row>
    <row r="796" spans="1:65" s="2" customFormat="1" ht="24.15" customHeight="1">
      <c r="A796" s="40"/>
      <c r="B796" s="41"/>
      <c r="C796" s="206" t="s">
        <v>1929</v>
      </c>
      <c r="D796" s="206" t="s">
        <v>150</v>
      </c>
      <c r="E796" s="207" t="s">
        <v>1930</v>
      </c>
      <c r="F796" s="208" t="s">
        <v>1931</v>
      </c>
      <c r="G796" s="209" t="s">
        <v>153</v>
      </c>
      <c r="H796" s="210">
        <v>77.754</v>
      </c>
      <c r="I796" s="211"/>
      <c r="J796" s="212">
        <f>ROUND(I796*H796,2)</f>
        <v>0</v>
      </c>
      <c r="K796" s="208" t="s">
        <v>154</v>
      </c>
      <c r="L796" s="46"/>
      <c r="M796" s="213" t="s">
        <v>19</v>
      </c>
      <c r="N796" s="214" t="s">
        <v>43</v>
      </c>
      <c r="O796" s="86"/>
      <c r="P796" s="215">
        <f>O796*H796</f>
        <v>0</v>
      </c>
      <c r="Q796" s="215">
        <v>0.0015</v>
      </c>
      <c r="R796" s="215">
        <f>Q796*H796</f>
        <v>0.11663100000000001</v>
      </c>
      <c r="S796" s="215">
        <v>0</v>
      </c>
      <c r="T796" s="216">
        <f>S796*H796</f>
        <v>0</v>
      </c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R796" s="217" t="s">
        <v>227</v>
      </c>
      <c r="AT796" s="217" t="s">
        <v>150</v>
      </c>
      <c r="AU796" s="217" t="s">
        <v>82</v>
      </c>
      <c r="AY796" s="19" t="s">
        <v>148</v>
      </c>
      <c r="BE796" s="218">
        <f>IF(N796="základní",J796,0)</f>
        <v>0</v>
      </c>
      <c r="BF796" s="218">
        <f>IF(N796="snížená",J796,0)</f>
        <v>0</v>
      </c>
      <c r="BG796" s="218">
        <f>IF(N796="zákl. přenesená",J796,0)</f>
        <v>0</v>
      </c>
      <c r="BH796" s="218">
        <f>IF(N796="sníž. přenesená",J796,0)</f>
        <v>0</v>
      </c>
      <c r="BI796" s="218">
        <f>IF(N796="nulová",J796,0)</f>
        <v>0</v>
      </c>
      <c r="BJ796" s="19" t="s">
        <v>80</v>
      </c>
      <c r="BK796" s="218">
        <f>ROUND(I796*H796,2)</f>
        <v>0</v>
      </c>
      <c r="BL796" s="19" t="s">
        <v>227</v>
      </c>
      <c r="BM796" s="217" t="s">
        <v>1932</v>
      </c>
    </row>
    <row r="797" spans="1:51" s="13" customFormat="1" ht="12">
      <c r="A797" s="13"/>
      <c r="B797" s="219"/>
      <c r="C797" s="220"/>
      <c r="D797" s="221" t="s">
        <v>157</v>
      </c>
      <c r="E797" s="222" t="s">
        <v>19</v>
      </c>
      <c r="F797" s="223" t="s">
        <v>1933</v>
      </c>
      <c r="G797" s="220"/>
      <c r="H797" s="224">
        <v>77.754</v>
      </c>
      <c r="I797" s="225"/>
      <c r="J797" s="220"/>
      <c r="K797" s="220"/>
      <c r="L797" s="226"/>
      <c r="M797" s="227"/>
      <c r="N797" s="228"/>
      <c r="O797" s="228"/>
      <c r="P797" s="228"/>
      <c r="Q797" s="228"/>
      <c r="R797" s="228"/>
      <c r="S797" s="228"/>
      <c r="T797" s="22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0" t="s">
        <v>157</v>
      </c>
      <c r="AU797" s="230" t="s">
        <v>82</v>
      </c>
      <c r="AV797" s="13" t="s">
        <v>82</v>
      </c>
      <c r="AW797" s="13" t="s">
        <v>33</v>
      </c>
      <c r="AX797" s="13" t="s">
        <v>80</v>
      </c>
      <c r="AY797" s="230" t="s">
        <v>148</v>
      </c>
    </row>
    <row r="798" spans="1:65" s="2" customFormat="1" ht="37.8" customHeight="1">
      <c r="A798" s="40"/>
      <c r="B798" s="41"/>
      <c r="C798" s="206" t="s">
        <v>1934</v>
      </c>
      <c r="D798" s="206" t="s">
        <v>150</v>
      </c>
      <c r="E798" s="207" t="s">
        <v>1935</v>
      </c>
      <c r="F798" s="208" t="s">
        <v>1936</v>
      </c>
      <c r="G798" s="209" t="s">
        <v>153</v>
      </c>
      <c r="H798" s="210">
        <v>77.754</v>
      </c>
      <c r="I798" s="211"/>
      <c r="J798" s="212">
        <f>ROUND(I798*H798,2)</f>
        <v>0</v>
      </c>
      <c r="K798" s="208" t="s">
        <v>154</v>
      </c>
      <c r="L798" s="46"/>
      <c r="M798" s="213" t="s">
        <v>19</v>
      </c>
      <c r="N798" s="214" t="s">
        <v>43</v>
      </c>
      <c r="O798" s="86"/>
      <c r="P798" s="215">
        <f>O798*H798</f>
        <v>0</v>
      </c>
      <c r="Q798" s="215">
        <v>0.0053</v>
      </c>
      <c r="R798" s="215">
        <f>Q798*H798</f>
        <v>0.4120962</v>
      </c>
      <c r="S798" s="215">
        <v>0</v>
      </c>
      <c r="T798" s="216">
        <f>S798*H798</f>
        <v>0</v>
      </c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R798" s="217" t="s">
        <v>227</v>
      </c>
      <c r="AT798" s="217" t="s">
        <v>150</v>
      </c>
      <c r="AU798" s="217" t="s">
        <v>82</v>
      </c>
      <c r="AY798" s="19" t="s">
        <v>148</v>
      </c>
      <c r="BE798" s="218">
        <f>IF(N798="základní",J798,0)</f>
        <v>0</v>
      </c>
      <c r="BF798" s="218">
        <f>IF(N798="snížená",J798,0)</f>
        <v>0</v>
      </c>
      <c r="BG798" s="218">
        <f>IF(N798="zákl. přenesená",J798,0)</f>
        <v>0</v>
      </c>
      <c r="BH798" s="218">
        <f>IF(N798="sníž. přenesená",J798,0)</f>
        <v>0</v>
      </c>
      <c r="BI798" s="218">
        <f>IF(N798="nulová",J798,0)</f>
        <v>0</v>
      </c>
      <c r="BJ798" s="19" t="s">
        <v>80</v>
      </c>
      <c r="BK798" s="218">
        <f>ROUND(I798*H798,2)</f>
        <v>0</v>
      </c>
      <c r="BL798" s="19" t="s">
        <v>227</v>
      </c>
      <c r="BM798" s="217" t="s">
        <v>1937</v>
      </c>
    </row>
    <row r="799" spans="1:51" s="13" customFormat="1" ht="12">
      <c r="A799" s="13"/>
      <c r="B799" s="219"/>
      <c r="C799" s="220"/>
      <c r="D799" s="221" t="s">
        <v>157</v>
      </c>
      <c r="E799" s="222" t="s">
        <v>19</v>
      </c>
      <c r="F799" s="223" t="s">
        <v>1938</v>
      </c>
      <c r="G799" s="220"/>
      <c r="H799" s="224">
        <v>27.156</v>
      </c>
      <c r="I799" s="225"/>
      <c r="J799" s="220"/>
      <c r="K799" s="220"/>
      <c r="L799" s="226"/>
      <c r="M799" s="227"/>
      <c r="N799" s="228"/>
      <c r="O799" s="228"/>
      <c r="P799" s="228"/>
      <c r="Q799" s="228"/>
      <c r="R799" s="228"/>
      <c r="S799" s="228"/>
      <c r="T799" s="22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0" t="s">
        <v>157</v>
      </c>
      <c r="AU799" s="230" t="s">
        <v>82</v>
      </c>
      <c r="AV799" s="13" t="s">
        <v>82</v>
      </c>
      <c r="AW799" s="13" t="s">
        <v>33</v>
      </c>
      <c r="AX799" s="13" t="s">
        <v>72</v>
      </c>
      <c r="AY799" s="230" t="s">
        <v>148</v>
      </c>
    </row>
    <row r="800" spans="1:51" s="13" customFormat="1" ht="12">
      <c r="A800" s="13"/>
      <c r="B800" s="219"/>
      <c r="C800" s="220"/>
      <c r="D800" s="221" t="s">
        <v>157</v>
      </c>
      <c r="E800" s="222" t="s">
        <v>19</v>
      </c>
      <c r="F800" s="223" t="s">
        <v>1939</v>
      </c>
      <c r="G800" s="220"/>
      <c r="H800" s="224">
        <v>7.245</v>
      </c>
      <c r="I800" s="225"/>
      <c r="J800" s="220"/>
      <c r="K800" s="220"/>
      <c r="L800" s="226"/>
      <c r="M800" s="227"/>
      <c r="N800" s="228"/>
      <c r="O800" s="228"/>
      <c r="P800" s="228"/>
      <c r="Q800" s="228"/>
      <c r="R800" s="228"/>
      <c r="S800" s="228"/>
      <c r="T800" s="229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30" t="s">
        <v>157</v>
      </c>
      <c r="AU800" s="230" t="s">
        <v>82</v>
      </c>
      <c r="AV800" s="13" t="s">
        <v>82</v>
      </c>
      <c r="AW800" s="13" t="s">
        <v>33</v>
      </c>
      <c r="AX800" s="13" t="s">
        <v>72</v>
      </c>
      <c r="AY800" s="230" t="s">
        <v>148</v>
      </c>
    </row>
    <row r="801" spans="1:51" s="13" customFormat="1" ht="12">
      <c r="A801" s="13"/>
      <c r="B801" s="219"/>
      <c r="C801" s="220"/>
      <c r="D801" s="221" t="s">
        <v>157</v>
      </c>
      <c r="E801" s="222" t="s">
        <v>19</v>
      </c>
      <c r="F801" s="223" t="s">
        <v>1940</v>
      </c>
      <c r="G801" s="220"/>
      <c r="H801" s="224">
        <v>13.068</v>
      </c>
      <c r="I801" s="225"/>
      <c r="J801" s="220"/>
      <c r="K801" s="220"/>
      <c r="L801" s="226"/>
      <c r="M801" s="227"/>
      <c r="N801" s="228"/>
      <c r="O801" s="228"/>
      <c r="P801" s="228"/>
      <c r="Q801" s="228"/>
      <c r="R801" s="228"/>
      <c r="S801" s="228"/>
      <c r="T801" s="22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0" t="s">
        <v>157</v>
      </c>
      <c r="AU801" s="230" t="s">
        <v>82</v>
      </c>
      <c r="AV801" s="13" t="s">
        <v>82</v>
      </c>
      <c r="AW801" s="13" t="s">
        <v>33</v>
      </c>
      <c r="AX801" s="13" t="s">
        <v>72</v>
      </c>
      <c r="AY801" s="230" t="s">
        <v>148</v>
      </c>
    </row>
    <row r="802" spans="1:51" s="13" customFormat="1" ht="12">
      <c r="A802" s="13"/>
      <c r="B802" s="219"/>
      <c r="C802" s="220"/>
      <c r="D802" s="221" t="s">
        <v>157</v>
      </c>
      <c r="E802" s="222" t="s">
        <v>19</v>
      </c>
      <c r="F802" s="223" t="s">
        <v>1941</v>
      </c>
      <c r="G802" s="220"/>
      <c r="H802" s="224">
        <v>3.2</v>
      </c>
      <c r="I802" s="225"/>
      <c r="J802" s="220"/>
      <c r="K802" s="220"/>
      <c r="L802" s="226"/>
      <c r="M802" s="227"/>
      <c r="N802" s="228"/>
      <c r="O802" s="228"/>
      <c r="P802" s="228"/>
      <c r="Q802" s="228"/>
      <c r="R802" s="228"/>
      <c r="S802" s="228"/>
      <c r="T802" s="229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30" t="s">
        <v>157</v>
      </c>
      <c r="AU802" s="230" t="s">
        <v>82</v>
      </c>
      <c r="AV802" s="13" t="s">
        <v>82</v>
      </c>
      <c r="AW802" s="13" t="s">
        <v>33</v>
      </c>
      <c r="AX802" s="13" t="s">
        <v>72</v>
      </c>
      <c r="AY802" s="230" t="s">
        <v>148</v>
      </c>
    </row>
    <row r="803" spans="1:51" s="13" customFormat="1" ht="12">
      <c r="A803" s="13"/>
      <c r="B803" s="219"/>
      <c r="C803" s="220"/>
      <c r="D803" s="221" t="s">
        <v>157</v>
      </c>
      <c r="E803" s="222" t="s">
        <v>19</v>
      </c>
      <c r="F803" s="223" t="s">
        <v>1942</v>
      </c>
      <c r="G803" s="220"/>
      <c r="H803" s="224">
        <v>27.085</v>
      </c>
      <c r="I803" s="225"/>
      <c r="J803" s="220"/>
      <c r="K803" s="220"/>
      <c r="L803" s="226"/>
      <c r="M803" s="227"/>
      <c r="N803" s="228"/>
      <c r="O803" s="228"/>
      <c r="P803" s="228"/>
      <c r="Q803" s="228"/>
      <c r="R803" s="228"/>
      <c r="S803" s="228"/>
      <c r="T803" s="229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0" t="s">
        <v>157</v>
      </c>
      <c r="AU803" s="230" t="s">
        <v>82</v>
      </c>
      <c r="AV803" s="13" t="s">
        <v>82</v>
      </c>
      <c r="AW803" s="13" t="s">
        <v>33</v>
      </c>
      <c r="AX803" s="13" t="s">
        <v>72</v>
      </c>
      <c r="AY803" s="230" t="s">
        <v>148</v>
      </c>
    </row>
    <row r="804" spans="1:51" s="14" customFormat="1" ht="12">
      <c r="A804" s="14"/>
      <c r="B804" s="241"/>
      <c r="C804" s="242"/>
      <c r="D804" s="221" t="s">
        <v>157</v>
      </c>
      <c r="E804" s="243" t="s">
        <v>19</v>
      </c>
      <c r="F804" s="244" t="s">
        <v>226</v>
      </c>
      <c r="G804" s="242"/>
      <c r="H804" s="245">
        <v>77.754</v>
      </c>
      <c r="I804" s="246"/>
      <c r="J804" s="242"/>
      <c r="K804" s="242"/>
      <c r="L804" s="247"/>
      <c r="M804" s="248"/>
      <c r="N804" s="249"/>
      <c r="O804" s="249"/>
      <c r="P804" s="249"/>
      <c r="Q804" s="249"/>
      <c r="R804" s="249"/>
      <c r="S804" s="249"/>
      <c r="T804" s="25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1" t="s">
        <v>157</v>
      </c>
      <c r="AU804" s="251" t="s">
        <v>82</v>
      </c>
      <c r="AV804" s="14" t="s">
        <v>155</v>
      </c>
      <c r="AW804" s="14" t="s">
        <v>33</v>
      </c>
      <c r="AX804" s="14" t="s">
        <v>80</v>
      </c>
      <c r="AY804" s="251" t="s">
        <v>148</v>
      </c>
    </row>
    <row r="805" spans="1:65" s="2" customFormat="1" ht="14.4" customHeight="1">
      <c r="A805" s="40"/>
      <c r="B805" s="41"/>
      <c r="C805" s="231" t="s">
        <v>1943</v>
      </c>
      <c r="D805" s="231" t="s">
        <v>214</v>
      </c>
      <c r="E805" s="232" t="s">
        <v>1944</v>
      </c>
      <c r="F805" s="233" t="s">
        <v>1945</v>
      </c>
      <c r="G805" s="234" t="s">
        <v>153</v>
      </c>
      <c r="H805" s="235">
        <v>89.417</v>
      </c>
      <c r="I805" s="236"/>
      <c r="J805" s="237">
        <f>ROUND(I805*H805,2)</f>
        <v>0</v>
      </c>
      <c r="K805" s="233" t="s">
        <v>154</v>
      </c>
      <c r="L805" s="238"/>
      <c r="M805" s="239" t="s">
        <v>19</v>
      </c>
      <c r="N805" s="240" t="s">
        <v>43</v>
      </c>
      <c r="O805" s="86"/>
      <c r="P805" s="215">
        <f>O805*H805</f>
        <v>0</v>
      </c>
      <c r="Q805" s="215">
        <v>0.0126</v>
      </c>
      <c r="R805" s="215">
        <f>Q805*H805</f>
        <v>1.1266542</v>
      </c>
      <c r="S805" s="215">
        <v>0</v>
      </c>
      <c r="T805" s="216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7" t="s">
        <v>311</v>
      </c>
      <c r="AT805" s="217" t="s">
        <v>214</v>
      </c>
      <c r="AU805" s="217" t="s">
        <v>82</v>
      </c>
      <c r="AY805" s="19" t="s">
        <v>148</v>
      </c>
      <c r="BE805" s="218">
        <f>IF(N805="základní",J805,0)</f>
        <v>0</v>
      </c>
      <c r="BF805" s="218">
        <f>IF(N805="snížená",J805,0)</f>
        <v>0</v>
      </c>
      <c r="BG805" s="218">
        <f>IF(N805="zákl. přenesená",J805,0)</f>
        <v>0</v>
      </c>
      <c r="BH805" s="218">
        <f>IF(N805="sníž. přenesená",J805,0)</f>
        <v>0</v>
      </c>
      <c r="BI805" s="218">
        <f>IF(N805="nulová",J805,0)</f>
        <v>0</v>
      </c>
      <c r="BJ805" s="19" t="s">
        <v>80</v>
      </c>
      <c r="BK805" s="218">
        <f>ROUND(I805*H805,2)</f>
        <v>0</v>
      </c>
      <c r="BL805" s="19" t="s">
        <v>227</v>
      </c>
      <c r="BM805" s="217" t="s">
        <v>1946</v>
      </c>
    </row>
    <row r="806" spans="1:51" s="13" customFormat="1" ht="12">
      <c r="A806" s="13"/>
      <c r="B806" s="219"/>
      <c r="C806" s="220"/>
      <c r="D806" s="221" t="s">
        <v>157</v>
      </c>
      <c r="E806" s="220"/>
      <c r="F806" s="223" t="s">
        <v>1947</v>
      </c>
      <c r="G806" s="220"/>
      <c r="H806" s="224">
        <v>89.417</v>
      </c>
      <c r="I806" s="225"/>
      <c r="J806" s="220"/>
      <c r="K806" s="220"/>
      <c r="L806" s="226"/>
      <c r="M806" s="227"/>
      <c r="N806" s="228"/>
      <c r="O806" s="228"/>
      <c r="P806" s="228"/>
      <c r="Q806" s="228"/>
      <c r="R806" s="228"/>
      <c r="S806" s="228"/>
      <c r="T806" s="229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30" t="s">
        <v>157</v>
      </c>
      <c r="AU806" s="230" t="s">
        <v>82</v>
      </c>
      <c r="AV806" s="13" t="s">
        <v>82</v>
      </c>
      <c r="AW806" s="13" t="s">
        <v>4</v>
      </c>
      <c r="AX806" s="13" t="s">
        <v>80</v>
      </c>
      <c r="AY806" s="230" t="s">
        <v>148</v>
      </c>
    </row>
    <row r="807" spans="1:65" s="2" customFormat="1" ht="24.15" customHeight="1">
      <c r="A807" s="40"/>
      <c r="B807" s="41"/>
      <c r="C807" s="206" t="s">
        <v>1948</v>
      </c>
      <c r="D807" s="206" t="s">
        <v>150</v>
      </c>
      <c r="E807" s="207" t="s">
        <v>1949</v>
      </c>
      <c r="F807" s="208" t="s">
        <v>1950</v>
      </c>
      <c r="G807" s="209" t="s">
        <v>153</v>
      </c>
      <c r="H807" s="210">
        <v>77.754</v>
      </c>
      <c r="I807" s="211"/>
      <c r="J807" s="212">
        <f>ROUND(I807*H807,2)</f>
        <v>0</v>
      </c>
      <c r="K807" s="208" t="s">
        <v>154</v>
      </c>
      <c r="L807" s="46"/>
      <c r="M807" s="213" t="s">
        <v>19</v>
      </c>
      <c r="N807" s="214" t="s">
        <v>43</v>
      </c>
      <c r="O807" s="86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7" t="s">
        <v>227</v>
      </c>
      <c r="AT807" s="217" t="s">
        <v>150</v>
      </c>
      <c r="AU807" s="217" t="s">
        <v>82</v>
      </c>
      <c r="AY807" s="19" t="s">
        <v>148</v>
      </c>
      <c r="BE807" s="218">
        <f>IF(N807="základní",J807,0)</f>
        <v>0</v>
      </c>
      <c r="BF807" s="218">
        <f>IF(N807="snížená",J807,0)</f>
        <v>0</v>
      </c>
      <c r="BG807" s="218">
        <f>IF(N807="zákl. přenesená",J807,0)</f>
        <v>0</v>
      </c>
      <c r="BH807" s="218">
        <f>IF(N807="sníž. přenesená",J807,0)</f>
        <v>0</v>
      </c>
      <c r="BI807" s="218">
        <f>IF(N807="nulová",J807,0)</f>
        <v>0</v>
      </c>
      <c r="BJ807" s="19" t="s">
        <v>80</v>
      </c>
      <c r="BK807" s="218">
        <f>ROUND(I807*H807,2)</f>
        <v>0</v>
      </c>
      <c r="BL807" s="19" t="s">
        <v>227</v>
      </c>
      <c r="BM807" s="217" t="s">
        <v>1951</v>
      </c>
    </row>
    <row r="808" spans="1:65" s="2" customFormat="1" ht="24.15" customHeight="1">
      <c r="A808" s="40"/>
      <c r="B808" s="41"/>
      <c r="C808" s="206" t="s">
        <v>1952</v>
      </c>
      <c r="D808" s="206" t="s">
        <v>150</v>
      </c>
      <c r="E808" s="207" t="s">
        <v>1953</v>
      </c>
      <c r="F808" s="208" t="s">
        <v>1954</v>
      </c>
      <c r="G808" s="209" t="s">
        <v>288</v>
      </c>
      <c r="H808" s="210">
        <v>87.5</v>
      </c>
      <c r="I808" s="211"/>
      <c r="J808" s="212">
        <f>ROUND(I808*H808,2)</f>
        <v>0</v>
      </c>
      <c r="K808" s="208" t="s">
        <v>154</v>
      </c>
      <c r="L808" s="46"/>
      <c r="M808" s="213" t="s">
        <v>19</v>
      </c>
      <c r="N808" s="214" t="s">
        <v>43</v>
      </c>
      <c r="O808" s="86"/>
      <c r="P808" s="215">
        <f>O808*H808</f>
        <v>0</v>
      </c>
      <c r="Q808" s="215">
        <v>0.00055</v>
      </c>
      <c r="R808" s="215">
        <f>Q808*H808</f>
        <v>0.048125</v>
      </c>
      <c r="S808" s="215">
        <v>0</v>
      </c>
      <c r="T808" s="216">
        <f>S808*H808</f>
        <v>0</v>
      </c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R808" s="217" t="s">
        <v>227</v>
      </c>
      <c r="AT808" s="217" t="s">
        <v>150</v>
      </c>
      <c r="AU808" s="217" t="s">
        <v>82</v>
      </c>
      <c r="AY808" s="19" t="s">
        <v>148</v>
      </c>
      <c r="BE808" s="218">
        <f>IF(N808="základní",J808,0)</f>
        <v>0</v>
      </c>
      <c r="BF808" s="218">
        <f>IF(N808="snížená",J808,0)</f>
        <v>0</v>
      </c>
      <c r="BG808" s="218">
        <f>IF(N808="zákl. přenesená",J808,0)</f>
        <v>0</v>
      </c>
      <c r="BH808" s="218">
        <f>IF(N808="sníž. přenesená",J808,0)</f>
        <v>0</v>
      </c>
      <c r="BI808" s="218">
        <f>IF(N808="nulová",J808,0)</f>
        <v>0</v>
      </c>
      <c r="BJ808" s="19" t="s">
        <v>80</v>
      </c>
      <c r="BK808" s="218">
        <f>ROUND(I808*H808,2)</f>
        <v>0</v>
      </c>
      <c r="BL808" s="19" t="s">
        <v>227</v>
      </c>
      <c r="BM808" s="217" t="s">
        <v>1955</v>
      </c>
    </row>
    <row r="809" spans="1:65" s="2" customFormat="1" ht="24.15" customHeight="1">
      <c r="A809" s="40"/>
      <c r="B809" s="41"/>
      <c r="C809" s="206" t="s">
        <v>1956</v>
      </c>
      <c r="D809" s="206" t="s">
        <v>150</v>
      </c>
      <c r="E809" s="207" t="s">
        <v>1957</v>
      </c>
      <c r="F809" s="208" t="s">
        <v>1958</v>
      </c>
      <c r="G809" s="209" t="s">
        <v>288</v>
      </c>
      <c r="H809" s="210">
        <v>238</v>
      </c>
      <c r="I809" s="211"/>
      <c r="J809" s="212">
        <f>ROUND(I809*H809,2)</f>
        <v>0</v>
      </c>
      <c r="K809" s="208" t="s">
        <v>154</v>
      </c>
      <c r="L809" s="46"/>
      <c r="M809" s="213" t="s">
        <v>19</v>
      </c>
      <c r="N809" s="214" t="s">
        <v>43</v>
      </c>
      <c r="O809" s="86"/>
      <c r="P809" s="215">
        <f>O809*H809</f>
        <v>0</v>
      </c>
      <c r="Q809" s="215">
        <v>0.0005</v>
      </c>
      <c r="R809" s="215">
        <f>Q809*H809</f>
        <v>0.11900000000000001</v>
      </c>
      <c r="S809" s="215">
        <v>0</v>
      </c>
      <c r="T809" s="216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7" t="s">
        <v>227</v>
      </c>
      <c r="AT809" s="217" t="s">
        <v>150</v>
      </c>
      <c r="AU809" s="217" t="s">
        <v>82</v>
      </c>
      <c r="AY809" s="19" t="s">
        <v>148</v>
      </c>
      <c r="BE809" s="218">
        <f>IF(N809="základní",J809,0)</f>
        <v>0</v>
      </c>
      <c r="BF809" s="218">
        <f>IF(N809="snížená",J809,0)</f>
        <v>0</v>
      </c>
      <c r="BG809" s="218">
        <f>IF(N809="zákl. přenesená",J809,0)</f>
        <v>0</v>
      </c>
      <c r="BH809" s="218">
        <f>IF(N809="sníž. přenesená",J809,0)</f>
        <v>0</v>
      </c>
      <c r="BI809" s="218">
        <f>IF(N809="nulová",J809,0)</f>
        <v>0</v>
      </c>
      <c r="BJ809" s="19" t="s">
        <v>80</v>
      </c>
      <c r="BK809" s="218">
        <f>ROUND(I809*H809,2)</f>
        <v>0</v>
      </c>
      <c r="BL809" s="19" t="s">
        <v>227</v>
      </c>
      <c r="BM809" s="217" t="s">
        <v>1959</v>
      </c>
    </row>
    <row r="810" spans="1:65" s="2" customFormat="1" ht="24.15" customHeight="1">
      <c r="A810" s="40"/>
      <c r="B810" s="41"/>
      <c r="C810" s="206" t="s">
        <v>1960</v>
      </c>
      <c r="D810" s="206" t="s">
        <v>150</v>
      </c>
      <c r="E810" s="207" t="s">
        <v>1961</v>
      </c>
      <c r="F810" s="208" t="s">
        <v>1962</v>
      </c>
      <c r="G810" s="209" t="s">
        <v>530</v>
      </c>
      <c r="H810" s="210">
        <v>20</v>
      </c>
      <c r="I810" s="211"/>
      <c r="J810" s="212">
        <f>ROUND(I810*H810,2)</f>
        <v>0</v>
      </c>
      <c r="K810" s="208" t="s">
        <v>154</v>
      </c>
      <c r="L810" s="46"/>
      <c r="M810" s="213" t="s">
        <v>19</v>
      </c>
      <c r="N810" s="214" t="s">
        <v>43</v>
      </c>
      <c r="O810" s="86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7" t="s">
        <v>227</v>
      </c>
      <c r="AT810" s="217" t="s">
        <v>150</v>
      </c>
      <c r="AU810" s="217" t="s">
        <v>82</v>
      </c>
      <c r="AY810" s="19" t="s">
        <v>148</v>
      </c>
      <c r="BE810" s="218">
        <f>IF(N810="základní",J810,0)</f>
        <v>0</v>
      </c>
      <c r="BF810" s="218">
        <f>IF(N810="snížená",J810,0)</f>
        <v>0</v>
      </c>
      <c r="BG810" s="218">
        <f>IF(N810="zákl. přenesená",J810,0)</f>
        <v>0</v>
      </c>
      <c r="BH810" s="218">
        <f>IF(N810="sníž. přenesená",J810,0)</f>
        <v>0</v>
      </c>
      <c r="BI810" s="218">
        <f>IF(N810="nulová",J810,0)</f>
        <v>0</v>
      </c>
      <c r="BJ810" s="19" t="s">
        <v>80</v>
      </c>
      <c r="BK810" s="218">
        <f>ROUND(I810*H810,2)</f>
        <v>0</v>
      </c>
      <c r="BL810" s="19" t="s">
        <v>227</v>
      </c>
      <c r="BM810" s="217" t="s">
        <v>1963</v>
      </c>
    </row>
    <row r="811" spans="1:65" s="2" customFormat="1" ht="49.05" customHeight="1">
      <c r="A811" s="40"/>
      <c r="B811" s="41"/>
      <c r="C811" s="206" t="s">
        <v>1964</v>
      </c>
      <c r="D811" s="206" t="s">
        <v>150</v>
      </c>
      <c r="E811" s="207" t="s">
        <v>1965</v>
      </c>
      <c r="F811" s="208" t="s">
        <v>1966</v>
      </c>
      <c r="G811" s="209" t="s">
        <v>198</v>
      </c>
      <c r="H811" s="210">
        <v>1.846</v>
      </c>
      <c r="I811" s="211"/>
      <c r="J811" s="212">
        <f>ROUND(I811*H811,2)</f>
        <v>0</v>
      </c>
      <c r="K811" s="208" t="s">
        <v>154</v>
      </c>
      <c r="L811" s="46"/>
      <c r="M811" s="213" t="s">
        <v>19</v>
      </c>
      <c r="N811" s="214" t="s">
        <v>43</v>
      </c>
      <c r="O811" s="86"/>
      <c r="P811" s="215">
        <f>O811*H811</f>
        <v>0</v>
      </c>
      <c r="Q811" s="215">
        <v>0</v>
      </c>
      <c r="R811" s="215">
        <f>Q811*H811</f>
        <v>0</v>
      </c>
      <c r="S811" s="215">
        <v>0</v>
      </c>
      <c r="T811" s="216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17" t="s">
        <v>227</v>
      </c>
      <c r="AT811" s="217" t="s">
        <v>150</v>
      </c>
      <c r="AU811" s="217" t="s">
        <v>82</v>
      </c>
      <c r="AY811" s="19" t="s">
        <v>148</v>
      </c>
      <c r="BE811" s="218">
        <f>IF(N811="základní",J811,0)</f>
        <v>0</v>
      </c>
      <c r="BF811" s="218">
        <f>IF(N811="snížená",J811,0)</f>
        <v>0</v>
      </c>
      <c r="BG811" s="218">
        <f>IF(N811="zákl. přenesená",J811,0)</f>
        <v>0</v>
      </c>
      <c r="BH811" s="218">
        <f>IF(N811="sníž. přenesená",J811,0)</f>
        <v>0</v>
      </c>
      <c r="BI811" s="218">
        <f>IF(N811="nulová",J811,0)</f>
        <v>0</v>
      </c>
      <c r="BJ811" s="19" t="s">
        <v>80</v>
      </c>
      <c r="BK811" s="218">
        <f>ROUND(I811*H811,2)</f>
        <v>0</v>
      </c>
      <c r="BL811" s="19" t="s">
        <v>227</v>
      </c>
      <c r="BM811" s="217" t="s">
        <v>1967</v>
      </c>
    </row>
    <row r="812" spans="1:63" s="12" customFormat="1" ht="22.8" customHeight="1">
      <c r="A812" s="12"/>
      <c r="B812" s="190"/>
      <c r="C812" s="191"/>
      <c r="D812" s="192" t="s">
        <v>71</v>
      </c>
      <c r="E812" s="204" t="s">
        <v>1968</v>
      </c>
      <c r="F812" s="204" t="s">
        <v>1969</v>
      </c>
      <c r="G812" s="191"/>
      <c r="H812" s="191"/>
      <c r="I812" s="194"/>
      <c r="J812" s="205">
        <f>BK812</f>
        <v>0</v>
      </c>
      <c r="K812" s="191"/>
      <c r="L812" s="196"/>
      <c r="M812" s="197"/>
      <c r="N812" s="198"/>
      <c r="O812" s="198"/>
      <c r="P812" s="199">
        <f>SUM(P813:P819)</f>
        <v>0</v>
      </c>
      <c r="Q812" s="198"/>
      <c r="R812" s="199">
        <f>SUM(R813:R819)</f>
        <v>0.3961475</v>
      </c>
      <c r="S812" s="198"/>
      <c r="T812" s="200">
        <f>SUM(T813:T819)</f>
        <v>0</v>
      </c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R812" s="201" t="s">
        <v>82</v>
      </c>
      <c r="AT812" s="202" t="s">
        <v>71</v>
      </c>
      <c r="AU812" s="202" t="s">
        <v>80</v>
      </c>
      <c r="AY812" s="201" t="s">
        <v>148</v>
      </c>
      <c r="BK812" s="203">
        <f>SUM(BK813:BK819)</f>
        <v>0</v>
      </c>
    </row>
    <row r="813" spans="1:65" s="2" customFormat="1" ht="24.15" customHeight="1">
      <c r="A813" s="40"/>
      <c r="B813" s="41"/>
      <c r="C813" s="206" t="s">
        <v>1970</v>
      </c>
      <c r="D813" s="206" t="s">
        <v>150</v>
      </c>
      <c r="E813" s="207" t="s">
        <v>1971</v>
      </c>
      <c r="F813" s="208" t="s">
        <v>1972</v>
      </c>
      <c r="G813" s="209" t="s">
        <v>153</v>
      </c>
      <c r="H813" s="210">
        <v>792.295</v>
      </c>
      <c r="I813" s="211"/>
      <c r="J813" s="212">
        <f>ROUND(I813*H813,2)</f>
        <v>0</v>
      </c>
      <c r="K813" s="208" t="s">
        <v>154</v>
      </c>
      <c r="L813" s="46"/>
      <c r="M813" s="213" t="s">
        <v>19</v>
      </c>
      <c r="N813" s="214" t="s">
        <v>43</v>
      </c>
      <c r="O813" s="86"/>
      <c r="P813" s="215">
        <f>O813*H813</f>
        <v>0</v>
      </c>
      <c r="Q813" s="215">
        <v>0.0002</v>
      </c>
      <c r="R813" s="215">
        <f>Q813*H813</f>
        <v>0.158459</v>
      </c>
      <c r="S813" s="215">
        <v>0</v>
      </c>
      <c r="T813" s="216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7" t="s">
        <v>227</v>
      </c>
      <c r="AT813" s="217" t="s">
        <v>150</v>
      </c>
      <c r="AU813" s="217" t="s">
        <v>82</v>
      </c>
      <c r="AY813" s="19" t="s">
        <v>148</v>
      </c>
      <c r="BE813" s="218">
        <f>IF(N813="základní",J813,0)</f>
        <v>0</v>
      </c>
      <c r="BF813" s="218">
        <f>IF(N813="snížená",J813,0)</f>
        <v>0</v>
      </c>
      <c r="BG813" s="218">
        <f>IF(N813="zákl. přenesená",J813,0)</f>
        <v>0</v>
      </c>
      <c r="BH813" s="218">
        <f>IF(N813="sníž. přenesená",J813,0)</f>
        <v>0</v>
      </c>
      <c r="BI813" s="218">
        <f>IF(N813="nulová",J813,0)</f>
        <v>0</v>
      </c>
      <c r="BJ813" s="19" t="s">
        <v>80</v>
      </c>
      <c r="BK813" s="218">
        <f>ROUND(I813*H813,2)</f>
        <v>0</v>
      </c>
      <c r="BL813" s="19" t="s">
        <v>227</v>
      </c>
      <c r="BM813" s="217" t="s">
        <v>1973</v>
      </c>
    </row>
    <row r="814" spans="1:51" s="13" customFormat="1" ht="12">
      <c r="A814" s="13"/>
      <c r="B814" s="219"/>
      <c r="C814" s="220"/>
      <c r="D814" s="221" t="s">
        <v>157</v>
      </c>
      <c r="E814" s="222" t="s">
        <v>19</v>
      </c>
      <c r="F814" s="223" t="s">
        <v>1974</v>
      </c>
      <c r="G814" s="220"/>
      <c r="H814" s="224">
        <v>20</v>
      </c>
      <c r="I814" s="225"/>
      <c r="J814" s="220"/>
      <c r="K814" s="220"/>
      <c r="L814" s="226"/>
      <c r="M814" s="227"/>
      <c r="N814" s="228"/>
      <c r="O814" s="228"/>
      <c r="P814" s="228"/>
      <c r="Q814" s="228"/>
      <c r="R814" s="228"/>
      <c r="S814" s="228"/>
      <c r="T814" s="229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0" t="s">
        <v>157</v>
      </c>
      <c r="AU814" s="230" t="s">
        <v>82</v>
      </c>
      <c r="AV814" s="13" t="s">
        <v>82</v>
      </c>
      <c r="AW814" s="13" t="s">
        <v>33</v>
      </c>
      <c r="AX814" s="13" t="s">
        <v>72</v>
      </c>
      <c r="AY814" s="230" t="s">
        <v>148</v>
      </c>
    </row>
    <row r="815" spans="1:51" s="13" customFormat="1" ht="12">
      <c r="A815" s="13"/>
      <c r="B815" s="219"/>
      <c r="C815" s="220"/>
      <c r="D815" s="221" t="s">
        <v>157</v>
      </c>
      <c r="E815" s="222" t="s">
        <v>19</v>
      </c>
      <c r="F815" s="223" t="s">
        <v>1975</v>
      </c>
      <c r="G815" s="220"/>
      <c r="H815" s="224">
        <v>672.295</v>
      </c>
      <c r="I815" s="225"/>
      <c r="J815" s="220"/>
      <c r="K815" s="220"/>
      <c r="L815" s="226"/>
      <c r="M815" s="227"/>
      <c r="N815" s="228"/>
      <c r="O815" s="228"/>
      <c r="P815" s="228"/>
      <c r="Q815" s="228"/>
      <c r="R815" s="228"/>
      <c r="S815" s="228"/>
      <c r="T815" s="22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0" t="s">
        <v>157</v>
      </c>
      <c r="AU815" s="230" t="s">
        <v>82</v>
      </c>
      <c r="AV815" s="13" t="s">
        <v>82</v>
      </c>
      <c r="AW815" s="13" t="s">
        <v>33</v>
      </c>
      <c r="AX815" s="13" t="s">
        <v>72</v>
      </c>
      <c r="AY815" s="230" t="s">
        <v>148</v>
      </c>
    </row>
    <row r="816" spans="1:51" s="13" customFormat="1" ht="12">
      <c r="A816" s="13"/>
      <c r="B816" s="219"/>
      <c r="C816" s="220"/>
      <c r="D816" s="221" t="s">
        <v>157</v>
      </c>
      <c r="E816" s="222" t="s">
        <v>19</v>
      </c>
      <c r="F816" s="223" t="s">
        <v>1976</v>
      </c>
      <c r="G816" s="220"/>
      <c r="H816" s="224">
        <v>100</v>
      </c>
      <c r="I816" s="225"/>
      <c r="J816" s="220"/>
      <c r="K816" s="220"/>
      <c r="L816" s="226"/>
      <c r="M816" s="227"/>
      <c r="N816" s="228"/>
      <c r="O816" s="228"/>
      <c r="P816" s="228"/>
      <c r="Q816" s="228"/>
      <c r="R816" s="228"/>
      <c r="S816" s="228"/>
      <c r="T816" s="229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0" t="s">
        <v>157</v>
      </c>
      <c r="AU816" s="230" t="s">
        <v>82</v>
      </c>
      <c r="AV816" s="13" t="s">
        <v>82</v>
      </c>
      <c r="AW816" s="13" t="s">
        <v>33</v>
      </c>
      <c r="AX816" s="13" t="s">
        <v>72</v>
      </c>
      <c r="AY816" s="230" t="s">
        <v>148</v>
      </c>
    </row>
    <row r="817" spans="1:51" s="14" customFormat="1" ht="12">
      <c r="A817" s="14"/>
      <c r="B817" s="241"/>
      <c r="C817" s="242"/>
      <c r="D817" s="221" t="s">
        <v>157</v>
      </c>
      <c r="E817" s="243" t="s">
        <v>19</v>
      </c>
      <c r="F817" s="244" t="s">
        <v>226</v>
      </c>
      <c r="G817" s="242"/>
      <c r="H817" s="245">
        <v>792.295</v>
      </c>
      <c r="I817" s="246"/>
      <c r="J817" s="242"/>
      <c r="K817" s="242"/>
      <c r="L817" s="247"/>
      <c r="M817" s="248"/>
      <c r="N817" s="249"/>
      <c r="O817" s="249"/>
      <c r="P817" s="249"/>
      <c r="Q817" s="249"/>
      <c r="R817" s="249"/>
      <c r="S817" s="249"/>
      <c r="T817" s="250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1" t="s">
        <v>157</v>
      </c>
      <c r="AU817" s="251" t="s">
        <v>82</v>
      </c>
      <c r="AV817" s="14" t="s">
        <v>155</v>
      </c>
      <c r="AW817" s="14" t="s">
        <v>33</v>
      </c>
      <c r="AX817" s="14" t="s">
        <v>80</v>
      </c>
      <c r="AY817" s="251" t="s">
        <v>148</v>
      </c>
    </row>
    <row r="818" spans="1:65" s="2" customFormat="1" ht="37.8" customHeight="1">
      <c r="A818" s="40"/>
      <c r="B818" s="41"/>
      <c r="C818" s="206" t="s">
        <v>1977</v>
      </c>
      <c r="D818" s="206" t="s">
        <v>150</v>
      </c>
      <c r="E818" s="207" t="s">
        <v>1978</v>
      </c>
      <c r="F818" s="208" t="s">
        <v>1979</v>
      </c>
      <c r="G818" s="209" t="s">
        <v>153</v>
      </c>
      <c r="H818" s="210">
        <v>792.295</v>
      </c>
      <c r="I818" s="211"/>
      <c r="J818" s="212">
        <f>ROUND(I818*H818,2)</f>
        <v>0</v>
      </c>
      <c r="K818" s="208" t="s">
        <v>154</v>
      </c>
      <c r="L818" s="46"/>
      <c r="M818" s="213" t="s">
        <v>19</v>
      </c>
      <c r="N818" s="214" t="s">
        <v>43</v>
      </c>
      <c r="O818" s="86"/>
      <c r="P818" s="215">
        <f>O818*H818</f>
        <v>0</v>
      </c>
      <c r="Q818" s="215">
        <v>0.00029</v>
      </c>
      <c r="R818" s="215">
        <f>Q818*H818</f>
        <v>0.22976554999999999</v>
      </c>
      <c r="S818" s="215">
        <v>0</v>
      </c>
      <c r="T818" s="216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17" t="s">
        <v>227</v>
      </c>
      <c r="AT818" s="217" t="s">
        <v>150</v>
      </c>
      <c r="AU818" s="217" t="s">
        <v>82</v>
      </c>
      <c r="AY818" s="19" t="s">
        <v>148</v>
      </c>
      <c r="BE818" s="218">
        <f>IF(N818="základní",J818,0)</f>
        <v>0</v>
      </c>
      <c r="BF818" s="218">
        <f>IF(N818="snížená",J818,0)</f>
        <v>0</v>
      </c>
      <c r="BG818" s="218">
        <f>IF(N818="zákl. přenesená",J818,0)</f>
        <v>0</v>
      </c>
      <c r="BH818" s="218">
        <f>IF(N818="sníž. přenesená",J818,0)</f>
        <v>0</v>
      </c>
      <c r="BI818" s="218">
        <f>IF(N818="nulová",J818,0)</f>
        <v>0</v>
      </c>
      <c r="BJ818" s="19" t="s">
        <v>80</v>
      </c>
      <c r="BK818" s="218">
        <f>ROUND(I818*H818,2)</f>
        <v>0</v>
      </c>
      <c r="BL818" s="19" t="s">
        <v>227</v>
      </c>
      <c r="BM818" s="217" t="s">
        <v>1980</v>
      </c>
    </row>
    <row r="819" spans="1:65" s="2" customFormat="1" ht="37.8" customHeight="1">
      <c r="A819" s="40"/>
      <c r="B819" s="41"/>
      <c r="C819" s="206" t="s">
        <v>1981</v>
      </c>
      <c r="D819" s="206" t="s">
        <v>150</v>
      </c>
      <c r="E819" s="207" t="s">
        <v>1982</v>
      </c>
      <c r="F819" s="208" t="s">
        <v>1983</v>
      </c>
      <c r="G819" s="209" t="s">
        <v>153</v>
      </c>
      <c r="H819" s="210">
        <v>792.295</v>
      </c>
      <c r="I819" s="211"/>
      <c r="J819" s="212">
        <f>ROUND(I819*H819,2)</f>
        <v>0</v>
      </c>
      <c r="K819" s="208" t="s">
        <v>154</v>
      </c>
      <c r="L819" s="46"/>
      <c r="M819" s="213" t="s">
        <v>19</v>
      </c>
      <c r="N819" s="214" t="s">
        <v>43</v>
      </c>
      <c r="O819" s="86"/>
      <c r="P819" s="215">
        <f>O819*H819</f>
        <v>0</v>
      </c>
      <c r="Q819" s="215">
        <v>1E-05</v>
      </c>
      <c r="R819" s="215">
        <f>Q819*H819</f>
        <v>0.00792295</v>
      </c>
      <c r="S819" s="215">
        <v>0</v>
      </c>
      <c r="T819" s="216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17" t="s">
        <v>227</v>
      </c>
      <c r="AT819" s="217" t="s">
        <v>150</v>
      </c>
      <c r="AU819" s="217" t="s">
        <v>82</v>
      </c>
      <c r="AY819" s="19" t="s">
        <v>148</v>
      </c>
      <c r="BE819" s="218">
        <f>IF(N819="základní",J819,0)</f>
        <v>0</v>
      </c>
      <c r="BF819" s="218">
        <f>IF(N819="snížená",J819,0)</f>
        <v>0</v>
      </c>
      <c r="BG819" s="218">
        <f>IF(N819="zákl. přenesená",J819,0)</f>
        <v>0</v>
      </c>
      <c r="BH819" s="218">
        <f>IF(N819="sníž. přenesená",J819,0)</f>
        <v>0</v>
      </c>
      <c r="BI819" s="218">
        <f>IF(N819="nulová",J819,0)</f>
        <v>0</v>
      </c>
      <c r="BJ819" s="19" t="s">
        <v>80</v>
      </c>
      <c r="BK819" s="218">
        <f>ROUND(I819*H819,2)</f>
        <v>0</v>
      </c>
      <c r="BL819" s="19" t="s">
        <v>227</v>
      </c>
      <c r="BM819" s="217" t="s">
        <v>1984</v>
      </c>
    </row>
    <row r="820" spans="1:63" s="12" customFormat="1" ht="22.8" customHeight="1">
      <c r="A820" s="12"/>
      <c r="B820" s="190"/>
      <c r="C820" s="191"/>
      <c r="D820" s="192" t="s">
        <v>71</v>
      </c>
      <c r="E820" s="204" t="s">
        <v>1985</v>
      </c>
      <c r="F820" s="204" t="s">
        <v>1986</v>
      </c>
      <c r="G820" s="191"/>
      <c r="H820" s="191"/>
      <c r="I820" s="194"/>
      <c r="J820" s="205">
        <f>BK820</f>
        <v>0</v>
      </c>
      <c r="K820" s="191"/>
      <c r="L820" s="196"/>
      <c r="M820" s="197"/>
      <c r="N820" s="198"/>
      <c r="O820" s="198"/>
      <c r="P820" s="199">
        <f>SUM(P821:P824)</f>
        <v>0</v>
      </c>
      <c r="Q820" s="198"/>
      <c r="R820" s="199">
        <f>SUM(R821:R824)</f>
        <v>0.3237416</v>
      </c>
      <c r="S820" s="198"/>
      <c r="T820" s="200">
        <f>SUM(T821:T824)</f>
        <v>0</v>
      </c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R820" s="201" t="s">
        <v>82</v>
      </c>
      <c r="AT820" s="202" t="s">
        <v>71</v>
      </c>
      <c r="AU820" s="202" t="s">
        <v>80</v>
      </c>
      <c r="AY820" s="201" t="s">
        <v>148</v>
      </c>
      <c r="BK820" s="203">
        <f>SUM(BK821:BK824)</f>
        <v>0</v>
      </c>
    </row>
    <row r="821" spans="1:65" s="2" customFormat="1" ht="24.15" customHeight="1">
      <c r="A821" s="40"/>
      <c r="B821" s="41"/>
      <c r="C821" s="206" t="s">
        <v>1987</v>
      </c>
      <c r="D821" s="206" t="s">
        <v>150</v>
      </c>
      <c r="E821" s="207" t="s">
        <v>1988</v>
      </c>
      <c r="F821" s="208" t="s">
        <v>1989</v>
      </c>
      <c r="G821" s="209" t="s">
        <v>153</v>
      </c>
      <c r="H821" s="210">
        <v>249.032</v>
      </c>
      <c r="I821" s="211"/>
      <c r="J821" s="212">
        <f>ROUND(I821*H821,2)</f>
        <v>0</v>
      </c>
      <c r="K821" s="208" t="s">
        <v>154</v>
      </c>
      <c r="L821" s="46"/>
      <c r="M821" s="213" t="s">
        <v>19</v>
      </c>
      <c r="N821" s="214" t="s">
        <v>43</v>
      </c>
      <c r="O821" s="86"/>
      <c r="P821" s="215">
        <f>O821*H821</f>
        <v>0</v>
      </c>
      <c r="Q821" s="215">
        <v>0</v>
      </c>
      <c r="R821" s="215">
        <f>Q821*H821</f>
        <v>0</v>
      </c>
      <c r="S821" s="215">
        <v>0</v>
      </c>
      <c r="T821" s="21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7" t="s">
        <v>227</v>
      </c>
      <c r="AT821" s="217" t="s">
        <v>150</v>
      </c>
      <c r="AU821" s="217" t="s">
        <v>82</v>
      </c>
      <c r="AY821" s="19" t="s">
        <v>148</v>
      </c>
      <c r="BE821" s="218">
        <f>IF(N821="základní",J821,0)</f>
        <v>0</v>
      </c>
      <c r="BF821" s="218">
        <f>IF(N821="snížená",J821,0)</f>
        <v>0</v>
      </c>
      <c r="BG821" s="218">
        <f>IF(N821="zákl. přenesená",J821,0)</f>
        <v>0</v>
      </c>
      <c r="BH821" s="218">
        <f>IF(N821="sníž. přenesená",J821,0)</f>
        <v>0</v>
      </c>
      <c r="BI821" s="218">
        <f>IF(N821="nulová",J821,0)</f>
        <v>0</v>
      </c>
      <c r="BJ821" s="19" t="s">
        <v>80</v>
      </c>
      <c r="BK821" s="218">
        <f>ROUND(I821*H821,2)</f>
        <v>0</v>
      </c>
      <c r="BL821" s="19" t="s">
        <v>227</v>
      </c>
      <c r="BM821" s="217" t="s">
        <v>1990</v>
      </c>
    </row>
    <row r="822" spans="1:51" s="13" customFormat="1" ht="12">
      <c r="A822" s="13"/>
      <c r="B822" s="219"/>
      <c r="C822" s="220"/>
      <c r="D822" s="221" t="s">
        <v>157</v>
      </c>
      <c r="E822" s="222" t="s">
        <v>19</v>
      </c>
      <c r="F822" s="223" t="s">
        <v>1991</v>
      </c>
      <c r="G822" s="220"/>
      <c r="H822" s="224">
        <v>249.032</v>
      </c>
      <c r="I822" s="225"/>
      <c r="J822" s="220"/>
      <c r="K822" s="220"/>
      <c r="L822" s="226"/>
      <c r="M822" s="227"/>
      <c r="N822" s="228"/>
      <c r="O822" s="228"/>
      <c r="P822" s="228"/>
      <c r="Q822" s="228"/>
      <c r="R822" s="228"/>
      <c r="S822" s="228"/>
      <c r="T822" s="229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0" t="s">
        <v>157</v>
      </c>
      <c r="AU822" s="230" t="s">
        <v>82</v>
      </c>
      <c r="AV822" s="13" t="s">
        <v>82</v>
      </c>
      <c r="AW822" s="13" t="s">
        <v>33</v>
      </c>
      <c r="AX822" s="13" t="s">
        <v>80</v>
      </c>
      <c r="AY822" s="230" t="s">
        <v>148</v>
      </c>
    </row>
    <row r="823" spans="1:65" s="2" customFormat="1" ht="14.4" customHeight="1">
      <c r="A823" s="40"/>
      <c r="B823" s="41"/>
      <c r="C823" s="231" t="s">
        <v>1992</v>
      </c>
      <c r="D823" s="231" t="s">
        <v>214</v>
      </c>
      <c r="E823" s="232" t="s">
        <v>1993</v>
      </c>
      <c r="F823" s="233" t="s">
        <v>1994</v>
      </c>
      <c r="G823" s="234" t="s">
        <v>153</v>
      </c>
      <c r="H823" s="235">
        <v>249.032</v>
      </c>
      <c r="I823" s="236"/>
      <c r="J823" s="237">
        <f>ROUND(I823*H823,2)</f>
        <v>0</v>
      </c>
      <c r="K823" s="233" t="s">
        <v>154</v>
      </c>
      <c r="L823" s="238"/>
      <c r="M823" s="239" t="s">
        <v>19</v>
      </c>
      <c r="N823" s="240" t="s">
        <v>43</v>
      </c>
      <c r="O823" s="86"/>
      <c r="P823" s="215">
        <f>O823*H823</f>
        <v>0</v>
      </c>
      <c r="Q823" s="215">
        <v>0.0013</v>
      </c>
      <c r="R823" s="215">
        <f>Q823*H823</f>
        <v>0.3237416</v>
      </c>
      <c r="S823" s="215">
        <v>0</v>
      </c>
      <c r="T823" s="216">
        <f>S823*H823</f>
        <v>0</v>
      </c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R823" s="217" t="s">
        <v>311</v>
      </c>
      <c r="AT823" s="217" t="s">
        <v>214</v>
      </c>
      <c r="AU823" s="217" t="s">
        <v>82</v>
      </c>
      <c r="AY823" s="19" t="s">
        <v>148</v>
      </c>
      <c r="BE823" s="218">
        <f>IF(N823="základní",J823,0)</f>
        <v>0</v>
      </c>
      <c r="BF823" s="218">
        <f>IF(N823="snížená",J823,0)</f>
        <v>0</v>
      </c>
      <c r="BG823" s="218">
        <f>IF(N823="zákl. přenesená",J823,0)</f>
        <v>0</v>
      </c>
      <c r="BH823" s="218">
        <f>IF(N823="sníž. přenesená",J823,0)</f>
        <v>0</v>
      </c>
      <c r="BI823" s="218">
        <f>IF(N823="nulová",J823,0)</f>
        <v>0</v>
      </c>
      <c r="BJ823" s="19" t="s">
        <v>80</v>
      </c>
      <c r="BK823" s="218">
        <f>ROUND(I823*H823,2)</f>
        <v>0</v>
      </c>
      <c r="BL823" s="19" t="s">
        <v>227</v>
      </c>
      <c r="BM823" s="217" t="s">
        <v>1995</v>
      </c>
    </row>
    <row r="824" spans="1:65" s="2" customFormat="1" ht="49.05" customHeight="1">
      <c r="A824" s="40"/>
      <c r="B824" s="41"/>
      <c r="C824" s="206" t="s">
        <v>1996</v>
      </c>
      <c r="D824" s="206" t="s">
        <v>150</v>
      </c>
      <c r="E824" s="207" t="s">
        <v>1997</v>
      </c>
      <c r="F824" s="208" t="s">
        <v>1998</v>
      </c>
      <c r="G824" s="209" t="s">
        <v>198</v>
      </c>
      <c r="H824" s="210">
        <v>0.324</v>
      </c>
      <c r="I824" s="211"/>
      <c r="J824" s="212">
        <f>ROUND(I824*H824,2)</f>
        <v>0</v>
      </c>
      <c r="K824" s="208" t="s">
        <v>154</v>
      </c>
      <c r="L824" s="46"/>
      <c r="M824" s="213" t="s">
        <v>19</v>
      </c>
      <c r="N824" s="214" t="s">
        <v>43</v>
      </c>
      <c r="O824" s="86"/>
      <c r="P824" s="215">
        <f>O824*H824</f>
        <v>0</v>
      </c>
      <c r="Q824" s="215">
        <v>0</v>
      </c>
      <c r="R824" s="215">
        <f>Q824*H824</f>
        <v>0</v>
      </c>
      <c r="S824" s="215">
        <v>0</v>
      </c>
      <c r="T824" s="21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7" t="s">
        <v>227</v>
      </c>
      <c r="AT824" s="217" t="s">
        <v>150</v>
      </c>
      <c r="AU824" s="217" t="s">
        <v>82</v>
      </c>
      <c r="AY824" s="19" t="s">
        <v>148</v>
      </c>
      <c r="BE824" s="218">
        <f>IF(N824="základní",J824,0)</f>
        <v>0</v>
      </c>
      <c r="BF824" s="218">
        <f>IF(N824="snížená",J824,0)</f>
        <v>0</v>
      </c>
      <c r="BG824" s="218">
        <f>IF(N824="zákl. přenesená",J824,0)</f>
        <v>0</v>
      </c>
      <c r="BH824" s="218">
        <f>IF(N824="sníž. přenesená",J824,0)</f>
        <v>0</v>
      </c>
      <c r="BI824" s="218">
        <f>IF(N824="nulová",J824,0)</f>
        <v>0</v>
      </c>
      <c r="BJ824" s="19" t="s">
        <v>80</v>
      </c>
      <c r="BK824" s="218">
        <f>ROUND(I824*H824,2)</f>
        <v>0</v>
      </c>
      <c r="BL824" s="19" t="s">
        <v>227</v>
      </c>
      <c r="BM824" s="217" t="s">
        <v>1999</v>
      </c>
    </row>
    <row r="825" spans="1:63" s="12" customFormat="1" ht="22.8" customHeight="1">
      <c r="A825" s="12"/>
      <c r="B825" s="190"/>
      <c r="C825" s="191"/>
      <c r="D825" s="192" t="s">
        <v>71</v>
      </c>
      <c r="E825" s="204" t="s">
        <v>2000</v>
      </c>
      <c r="F825" s="204" t="s">
        <v>2001</v>
      </c>
      <c r="G825" s="191"/>
      <c r="H825" s="191"/>
      <c r="I825" s="194"/>
      <c r="J825" s="205">
        <f>BK825</f>
        <v>0</v>
      </c>
      <c r="K825" s="191"/>
      <c r="L825" s="196"/>
      <c r="M825" s="197"/>
      <c r="N825" s="198"/>
      <c r="O825" s="198"/>
      <c r="P825" s="199">
        <f>SUM(P826:P827)</f>
        <v>0</v>
      </c>
      <c r="Q825" s="198"/>
      <c r="R825" s="199">
        <f>SUM(R826:R827)</f>
        <v>0</v>
      </c>
      <c r="S825" s="198"/>
      <c r="T825" s="200">
        <f>SUM(T826:T827)</f>
        <v>3.87415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01" t="s">
        <v>82</v>
      </c>
      <c r="AT825" s="202" t="s">
        <v>71</v>
      </c>
      <c r="AU825" s="202" t="s">
        <v>80</v>
      </c>
      <c r="AY825" s="201" t="s">
        <v>148</v>
      </c>
      <c r="BK825" s="203">
        <f>SUM(BK826:BK827)</f>
        <v>0</v>
      </c>
    </row>
    <row r="826" spans="1:65" s="2" customFormat="1" ht="37.8" customHeight="1">
      <c r="A826" s="40"/>
      <c r="B826" s="41"/>
      <c r="C826" s="206" t="s">
        <v>2002</v>
      </c>
      <c r="D826" s="206" t="s">
        <v>150</v>
      </c>
      <c r="E826" s="207" t="s">
        <v>2003</v>
      </c>
      <c r="F826" s="208" t="s">
        <v>2004</v>
      </c>
      <c r="G826" s="209" t="s">
        <v>153</v>
      </c>
      <c r="H826" s="210">
        <v>276.725</v>
      </c>
      <c r="I826" s="211"/>
      <c r="J826" s="212">
        <f>ROUND(I826*H826,2)</f>
        <v>0</v>
      </c>
      <c r="K826" s="208" t="s">
        <v>154</v>
      </c>
      <c r="L826" s="46"/>
      <c r="M826" s="213" t="s">
        <v>19</v>
      </c>
      <c r="N826" s="214" t="s">
        <v>43</v>
      </c>
      <c r="O826" s="86"/>
      <c r="P826" s="215">
        <f>O826*H826</f>
        <v>0</v>
      </c>
      <c r="Q826" s="215">
        <v>0</v>
      </c>
      <c r="R826" s="215">
        <f>Q826*H826</f>
        <v>0</v>
      </c>
      <c r="S826" s="215">
        <v>0.014</v>
      </c>
      <c r="T826" s="216">
        <f>S826*H826</f>
        <v>3.87415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17" t="s">
        <v>227</v>
      </c>
      <c r="AT826" s="217" t="s">
        <v>150</v>
      </c>
      <c r="AU826" s="217" t="s">
        <v>82</v>
      </c>
      <c r="AY826" s="19" t="s">
        <v>148</v>
      </c>
      <c r="BE826" s="218">
        <f>IF(N826="základní",J826,0)</f>
        <v>0</v>
      </c>
      <c r="BF826" s="218">
        <f>IF(N826="snížená",J826,0)</f>
        <v>0</v>
      </c>
      <c r="BG826" s="218">
        <f>IF(N826="zákl. přenesená",J826,0)</f>
        <v>0</v>
      </c>
      <c r="BH826" s="218">
        <f>IF(N826="sníž. přenesená",J826,0)</f>
        <v>0</v>
      </c>
      <c r="BI826" s="218">
        <f>IF(N826="nulová",J826,0)</f>
        <v>0</v>
      </c>
      <c r="BJ826" s="19" t="s">
        <v>80</v>
      </c>
      <c r="BK826" s="218">
        <f>ROUND(I826*H826,2)</f>
        <v>0</v>
      </c>
      <c r="BL826" s="19" t="s">
        <v>227</v>
      </c>
      <c r="BM826" s="217" t="s">
        <v>2005</v>
      </c>
    </row>
    <row r="827" spans="1:51" s="13" customFormat="1" ht="12">
      <c r="A827" s="13"/>
      <c r="B827" s="219"/>
      <c r="C827" s="220"/>
      <c r="D827" s="221" t="s">
        <v>157</v>
      </c>
      <c r="E827" s="222" t="s">
        <v>19</v>
      </c>
      <c r="F827" s="223" t="s">
        <v>2006</v>
      </c>
      <c r="G827" s="220"/>
      <c r="H827" s="224">
        <v>276.725</v>
      </c>
      <c r="I827" s="225"/>
      <c r="J827" s="220"/>
      <c r="K827" s="220"/>
      <c r="L827" s="226"/>
      <c r="M827" s="227"/>
      <c r="N827" s="228"/>
      <c r="O827" s="228"/>
      <c r="P827" s="228"/>
      <c r="Q827" s="228"/>
      <c r="R827" s="228"/>
      <c r="S827" s="228"/>
      <c r="T827" s="22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0" t="s">
        <v>157</v>
      </c>
      <c r="AU827" s="230" t="s">
        <v>82</v>
      </c>
      <c r="AV827" s="13" t="s">
        <v>82</v>
      </c>
      <c r="AW827" s="13" t="s">
        <v>33</v>
      </c>
      <c r="AX827" s="13" t="s">
        <v>80</v>
      </c>
      <c r="AY827" s="230" t="s">
        <v>148</v>
      </c>
    </row>
    <row r="828" spans="1:63" s="12" customFormat="1" ht="25.9" customHeight="1">
      <c r="A828" s="12"/>
      <c r="B828" s="190"/>
      <c r="C828" s="191"/>
      <c r="D828" s="192" t="s">
        <v>71</v>
      </c>
      <c r="E828" s="193" t="s">
        <v>214</v>
      </c>
      <c r="F828" s="193" t="s">
        <v>2007</v>
      </c>
      <c r="G828" s="191"/>
      <c r="H828" s="191"/>
      <c r="I828" s="194"/>
      <c r="J828" s="195">
        <f>BK828</f>
        <v>0</v>
      </c>
      <c r="K828" s="191"/>
      <c r="L828" s="196"/>
      <c r="M828" s="197"/>
      <c r="N828" s="198"/>
      <c r="O828" s="198"/>
      <c r="P828" s="199">
        <f>P829</f>
        <v>0</v>
      </c>
      <c r="Q828" s="198"/>
      <c r="R828" s="199">
        <f>R829</f>
        <v>0.39226</v>
      </c>
      <c r="S828" s="198"/>
      <c r="T828" s="200">
        <f>T829</f>
        <v>1.06</v>
      </c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R828" s="201" t="s">
        <v>162</v>
      </c>
      <c r="AT828" s="202" t="s">
        <v>71</v>
      </c>
      <c r="AU828" s="202" t="s">
        <v>72</v>
      </c>
      <c r="AY828" s="201" t="s">
        <v>148</v>
      </c>
      <c r="BK828" s="203">
        <f>BK829</f>
        <v>0</v>
      </c>
    </row>
    <row r="829" spans="1:63" s="12" customFormat="1" ht="22.8" customHeight="1">
      <c r="A829" s="12"/>
      <c r="B829" s="190"/>
      <c r="C829" s="191"/>
      <c r="D829" s="192" t="s">
        <v>71</v>
      </c>
      <c r="E829" s="204" t="s">
        <v>2008</v>
      </c>
      <c r="F829" s="204" t="s">
        <v>2009</v>
      </c>
      <c r="G829" s="191"/>
      <c r="H829" s="191"/>
      <c r="I829" s="194"/>
      <c r="J829" s="205">
        <f>BK829</f>
        <v>0</v>
      </c>
      <c r="K829" s="191"/>
      <c r="L829" s="196"/>
      <c r="M829" s="197"/>
      <c r="N829" s="198"/>
      <c r="O829" s="198"/>
      <c r="P829" s="199">
        <f>SUM(P830:P855)</f>
        <v>0</v>
      </c>
      <c r="Q829" s="198"/>
      <c r="R829" s="199">
        <f>SUM(R830:R855)</f>
        <v>0.39226</v>
      </c>
      <c r="S829" s="198"/>
      <c r="T829" s="200">
        <f>SUM(T830:T855)</f>
        <v>1.06</v>
      </c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R829" s="201" t="s">
        <v>162</v>
      </c>
      <c r="AT829" s="202" t="s">
        <v>71</v>
      </c>
      <c r="AU829" s="202" t="s">
        <v>80</v>
      </c>
      <c r="AY829" s="201" t="s">
        <v>148</v>
      </c>
      <c r="BK829" s="203">
        <f>SUM(BK830:BK855)</f>
        <v>0</v>
      </c>
    </row>
    <row r="830" spans="1:65" s="2" customFormat="1" ht="37.8" customHeight="1">
      <c r="A830" s="40"/>
      <c r="B830" s="41"/>
      <c r="C830" s="206" t="s">
        <v>2010</v>
      </c>
      <c r="D830" s="273" t="s">
        <v>150</v>
      </c>
      <c r="E830" s="207" t="s">
        <v>2011</v>
      </c>
      <c r="F830" s="208" t="s">
        <v>2012</v>
      </c>
      <c r="G830" s="209" t="s">
        <v>288</v>
      </c>
      <c r="H830" s="210">
        <v>106</v>
      </c>
      <c r="I830" s="211"/>
      <c r="J830" s="212">
        <f>ROUND(I830*H830,2)</f>
        <v>0</v>
      </c>
      <c r="K830" s="208" t="s">
        <v>19</v>
      </c>
      <c r="L830" s="46"/>
      <c r="M830" s="213" t="s">
        <v>19</v>
      </c>
      <c r="N830" s="214" t="s">
        <v>43</v>
      </c>
      <c r="O830" s="86"/>
      <c r="P830" s="215">
        <f>O830*H830</f>
        <v>0</v>
      </c>
      <c r="Q830" s="215">
        <v>0</v>
      </c>
      <c r="R830" s="215">
        <f>Q830*H830</f>
        <v>0</v>
      </c>
      <c r="S830" s="215">
        <v>0.01</v>
      </c>
      <c r="T830" s="216">
        <f>S830*H830</f>
        <v>1.06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17" t="s">
        <v>507</v>
      </c>
      <c r="AT830" s="217" t="s">
        <v>150</v>
      </c>
      <c r="AU830" s="217" t="s">
        <v>82</v>
      </c>
      <c r="AY830" s="19" t="s">
        <v>148</v>
      </c>
      <c r="BE830" s="218">
        <f>IF(N830="základní",J830,0)</f>
        <v>0</v>
      </c>
      <c r="BF830" s="218">
        <f>IF(N830="snížená",J830,0)</f>
        <v>0</v>
      </c>
      <c r="BG830" s="218">
        <f>IF(N830="zákl. přenesená",J830,0)</f>
        <v>0</v>
      </c>
      <c r="BH830" s="218">
        <f>IF(N830="sníž. přenesená",J830,0)</f>
        <v>0</v>
      </c>
      <c r="BI830" s="218">
        <f>IF(N830="nulová",J830,0)</f>
        <v>0</v>
      </c>
      <c r="BJ830" s="19" t="s">
        <v>80</v>
      </c>
      <c r="BK830" s="218">
        <f>ROUND(I830*H830,2)</f>
        <v>0</v>
      </c>
      <c r="BL830" s="19" t="s">
        <v>507</v>
      </c>
      <c r="BM830" s="217" t="s">
        <v>2013</v>
      </c>
    </row>
    <row r="831" spans="1:51" s="13" customFormat="1" ht="12">
      <c r="A831" s="13"/>
      <c r="B831" s="219"/>
      <c r="C831" s="220"/>
      <c r="D831" s="221" t="s">
        <v>157</v>
      </c>
      <c r="E831" s="222" t="s">
        <v>19</v>
      </c>
      <c r="F831" s="223" t="s">
        <v>2014</v>
      </c>
      <c r="G831" s="220"/>
      <c r="H831" s="224">
        <v>106</v>
      </c>
      <c r="I831" s="225"/>
      <c r="J831" s="220"/>
      <c r="K831" s="220"/>
      <c r="L831" s="226"/>
      <c r="M831" s="227"/>
      <c r="N831" s="228"/>
      <c r="O831" s="228"/>
      <c r="P831" s="228"/>
      <c r="Q831" s="228"/>
      <c r="R831" s="228"/>
      <c r="S831" s="228"/>
      <c r="T831" s="22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0" t="s">
        <v>157</v>
      </c>
      <c r="AU831" s="230" t="s">
        <v>82</v>
      </c>
      <c r="AV831" s="13" t="s">
        <v>82</v>
      </c>
      <c r="AW831" s="13" t="s">
        <v>33</v>
      </c>
      <c r="AX831" s="13" t="s">
        <v>80</v>
      </c>
      <c r="AY831" s="230" t="s">
        <v>148</v>
      </c>
    </row>
    <row r="832" spans="1:65" s="2" customFormat="1" ht="37.8" customHeight="1">
      <c r="A832" s="40"/>
      <c r="B832" s="41"/>
      <c r="C832" s="206" t="s">
        <v>2015</v>
      </c>
      <c r="D832" s="206" t="s">
        <v>150</v>
      </c>
      <c r="E832" s="207" t="s">
        <v>2016</v>
      </c>
      <c r="F832" s="208" t="s">
        <v>2017</v>
      </c>
      <c r="G832" s="209" t="s">
        <v>288</v>
      </c>
      <c r="H832" s="210">
        <v>106</v>
      </c>
      <c r="I832" s="211"/>
      <c r="J832" s="212">
        <f>ROUND(I832*H832,2)</f>
        <v>0</v>
      </c>
      <c r="K832" s="208" t="s">
        <v>154</v>
      </c>
      <c r="L832" s="46"/>
      <c r="M832" s="213" t="s">
        <v>19</v>
      </c>
      <c r="N832" s="214" t="s">
        <v>43</v>
      </c>
      <c r="O832" s="86"/>
      <c r="P832" s="215">
        <f>O832*H832</f>
        <v>0</v>
      </c>
      <c r="Q832" s="215">
        <v>0</v>
      </c>
      <c r="R832" s="215">
        <f>Q832*H832</f>
        <v>0</v>
      </c>
      <c r="S832" s="215">
        <v>0</v>
      </c>
      <c r="T832" s="216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17" t="s">
        <v>507</v>
      </c>
      <c r="AT832" s="217" t="s">
        <v>150</v>
      </c>
      <c r="AU832" s="217" t="s">
        <v>82</v>
      </c>
      <c r="AY832" s="19" t="s">
        <v>148</v>
      </c>
      <c r="BE832" s="218">
        <f>IF(N832="základní",J832,0)</f>
        <v>0</v>
      </c>
      <c r="BF832" s="218">
        <f>IF(N832="snížená",J832,0)</f>
        <v>0</v>
      </c>
      <c r="BG832" s="218">
        <f>IF(N832="zákl. přenesená",J832,0)</f>
        <v>0</v>
      </c>
      <c r="BH832" s="218">
        <f>IF(N832="sníž. přenesená",J832,0)</f>
        <v>0</v>
      </c>
      <c r="BI832" s="218">
        <f>IF(N832="nulová",J832,0)</f>
        <v>0</v>
      </c>
      <c r="BJ832" s="19" t="s">
        <v>80</v>
      </c>
      <c r="BK832" s="218">
        <f>ROUND(I832*H832,2)</f>
        <v>0</v>
      </c>
      <c r="BL832" s="19" t="s">
        <v>507</v>
      </c>
      <c r="BM832" s="217" t="s">
        <v>2018</v>
      </c>
    </row>
    <row r="833" spans="1:65" s="2" customFormat="1" ht="14.4" customHeight="1">
      <c r="A833" s="40"/>
      <c r="B833" s="41"/>
      <c r="C833" s="231" t="s">
        <v>2019</v>
      </c>
      <c r="D833" s="231" t="s">
        <v>214</v>
      </c>
      <c r="E833" s="232" t="s">
        <v>2020</v>
      </c>
      <c r="F833" s="233" t="s">
        <v>2021</v>
      </c>
      <c r="G833" s="234" t="s">
        <v>217</v>
      </c>
      <c r="H833" s="235">
        <v>48.76</v>
      </c>
      <c r="I833" s="236"/>
      <c r="J833" s="237">
        <f>ROUND(I833*H833,2)</f>
        <v>0</v>
      </c>
      <c r="K833" s="233" t="s">
        <v>154</v>
      </c>
      <c r="L833" s="238"/>
      <c r="M833" s="239" t="s">
        <v>19</v>
      </c>
      <c r="N833" s="240" t="s">
        <v>43</v>
      </c>
      <c r="O833" s="86"/>
      <c r="P833" s="215">
        <f>O833*H833</f>
        <v>0</v>
      </c>
      <c r="Q833" s="215">
        <v>0.001</v>
      </c>
      <c r="R833" s="215">
        <f>Q833*H833</f>
        <v>0.04876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829</v>
      </c>
      <c r="AT833" s="217" t="s">
        <v>214</v>
      </c>
      <c r="AU833" s="217" t="s">
        <v>82</v>
      </c>
      <c r="AY833" s="19" t="s">
        <v>148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80</v>
      </c>
      <c r="BK833" s="218">
        <f>ROUND(I833*H833,2)</f>
        <v>0</v>
      </c>
      <c r="BL833" s="19" t="s">
        <v>829</v>
      </c>
      <c r="BM833" s="217" t="s">
        <v>2022</v>
      </c>
    </row>
    <row r="834" spans="1:51" s="13" customFormat="1" ht="12">
      <c r="A834" s="13"/>
      <c r="B834" s="219"/>
      <c r="C834" s="220"/>
      <c r="D834" s="221" t="s">
        <v>157</v>
      </c>
      <c r="E834" s="222" t="s">
        <v>19</v>
      </c>
      <c r="F834" s="223" t="s">
        <v>2023</v>
      </c>
      <c r="G834" s="220"/>
      <c r="H834" s="224">
        <v>48.76</v>
      </c>
      <c r="I834" s="225"/>
      <c r="J834" s="220"/>
      <c r="K834" s="220"/>
      <c r="L834" s="226"/>
      <c r="M834" s="227"/>
      <c r="N834" s="228"/>
      <c r="O834" s="228"/>
      <c r="P834" s="228"/>
      <c r="Q834" s="228"/>
      <c r="R834" s="228"/>
      <c r="S834" s="228"/>
      <c r="T834" s="229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0" t="s">
        <v>157</v>
      </c>
      <c r="AU834" s="230" t="s">
        <v>82</v>
      </c>
      <c r="AV834" s="13" t="s">
        <v>82</v>
      </c>
      <c r="AW834" s="13" t="s">
        <v>33</v>
      </c>
      <c r="AX834" s="13" t="s">
        <v>80</v>
      </c>
      <c r="AY834" s="230" t="s">
        <v>148</v>
      </c>
    </row>
    <row r="835" spans="1:65" s="2" customFormat="1" ht="24.15" customHeight="1">
      <c r="A835" s="40"/>
      <c r="B835" s="41"/>
      <c r="C835" s="206" t="s">
        <v>2024</v>
      </c>
      <c r="D835" s="206" t="s">
        <v>150</v>
      </c>
      <c r="E835" s="207" t="s">
        <v>2025</v>
      </c>
      <c r="F835" s="208" t="s">
        <v>2026</v>
      </c>
      <c r="G835" s="209" t="s">
        <v>288</v>
      </c>
      <c r="H835" s="210">
        <v>305</v>
      </c>
      <c r="I835" s="211"/>
      <c r="J835" s="212">
        <f>ROUND(I835*H835,2)</f>
        <v>0</v>
      </c>
      <c r="K835" s="208" t="s">
        <v>154</v>
      </c>
      <c r="L835" s="46"/>
      <c r="M835" s="213" t="s">
        <v>19</v>
      </c>
      <c r="N835" s="214" t="s">
        <v>43</v>
      </c>
      <c r="O835" s="86"/>
      <c r="P835" s="215">
        <f>O835*H835</f>
        <v>0</v>
      </c>
      <c r="Q835" s="215">
        <v>0</v>
      </c>
      <c r="R835" s="215">
        <f>Q835*H835</f>
        <v>0</v>
      </c>
      <c r="S835" s="215">
        <v>0</v>
      </c>
      <c r="T835" s="216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7" t="s">
        <v>507</v>
      </c>
      <c r="AT835" s="217" t="s">
        <v>150</v>
      </c>
      <c r="AU835" s="217" t="s">
        <v>82</v>
      </c>
      <c r="AY835" s="19" t="s">
        <v>148</v>
      </c>
      <c r="BE835" s="218">
        <f>IF(N835="základní",J835,0)</f>
        <v>0</v>
      </c>
      <c r="BF835" s="218">
        <f>IF(N835="snížená",J835,0)</f>
        <v>0</v>
      </c>
      <c r="BG835" s="218">
        <f>IF(N835="zákl. přenesená",J835,0)</f>
        <v>0</v>
      </c>
      <c r="BH835" s="218">
        <f>IF(N835="sníž. přenesená",J835,0)</f>
        <v>0</v>
      </c>
      <c r="BI835" s="218">
        <f>IF(N835="nulová",J835,0)</f>
        <v>0</v>
      </c>
      <c r="BJ835" s="19" t="s">
        <v>80</v>
      </c>
      <c r="BK835" s="218">
        <f>ROUND(I835*H835,2)</f>
        <v>0</v>
      </c>
      <c r="BL835" s="19" t="s">
        <v>507</v>
      </c>
      <c r="BM835" s="217" t="s">
        <v>2027</v>
      </c>
    </row>
    <row r="836" spans="1:65" s="2" customFormat="1" ht="14.4" customHeight="1">
      <c r="A836" s="40"/>
      <c r="B836" s="41"/>
      <c r="C836" s="231" t="s">
        <v>2028</v>
      </c>
      <c r="D836" s="231" t="s">
        <v>214</v>
      </c>
      <c r="E836" s="232" t="s">
        <v>2020</v>
      </c>
      <c r="F836" s="233" t="s">
        <v>2021</v>
      </c>
      <c r="G836" s="234" t="s">
        <v>217</v>
      </c>
      <c r="H836" s="235">
        <v>140.3</v>
      </c>
      <c r="I836" s="236"/>
      <c r="J836" s="237">
        <f>ROUND(I836*H836,2)</f>
        <v>0</v>
      </c>
      <c r="K836" s="233" t="s">
        <v>154</v>
      </c>
      <c r="L836" s="238"/>
      <c r="M836" s="239" t="s">
        <v>19</v>
      </c>
      <c r="N836" s="240" t="s">
        <v>43</v>
      </c>
      <c r="O836" s="86"/>
      <c r="P836" s="215">
        <f>O836*H836</f>
        <v>0</v>
      </c>
      <c r="Q836" s="215">
        <v>0.001</v>
      </c>
      <c r="R836" s="215">
        <f>Q836*H836</f>
        <v>0.1403</v>
      </c>
      <c r="S836" s="215">
        <v>0</v>
      </c>
      <c r="T836" s="216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17" t="s">
        <v>829</v>
      </c>
      <c r="AT836" s="217" t="s">
        <v>214</v>
      </c>
      <c r="AU836" s="217" t="s">
        <v>82</v>
      </c>
      <c r="AY836" s="19" t="s">
        <v>148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9" t="s">
        <v>80</v>
      </c>
      <c r="BK836" s="218">
        <f>ROUND(I836*H836,2)</f>
        <v>0</v>
      </c>
      <c r="BL836" s="19" t="s">
        <v>829</v>
      </c>
      <c r="BM836" s="217" t="s">
        <v>2029</v>
      </c>
    </row>
    <row r="837" spans="1:51" s="13" customFormat="1" ht="12">
      <c r="A837" s="13"/>
      <c r="B837" s="219"/>
      <c r="C837" s="220"/>
      <c r="D837" s="221" t="s">
        <v>157</v>
      </c>
      <c r="E837" s="222" t="s">
        <v>19</v>
      </c>
      <c r="F837" s="223" t="s">
        <v>2030</v>
      </c>
      <c r="G837" s="220"/>
      <c r="H837" s="224">
        <v>140.3</v>
      </c>
      <c r="I837" s="225"/>
      <c r="J837" s="220"/>
      <c r="K837" s="220"/>
      <c r="L837" s="226"/>
      <c r="M837" s="227"/>
      <c r="N837" s="228"/>
      <c r="O837" s="228"/>
      <c r="P837" s="228"/>
      <c r="Q837" s="228"/>
      <c r="R837" s="228"/>
      <c r="S837" s="228"/>
      <c r="T837" s="22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0" t="s">
        <v>157</v>
      </c>
      <c r="AU837" s="230" t="s">
        <v>82</v>
      </c>
      <c r="AV837" s="13" t="s">
        <v>82</v>
      </c>
      <c r="AW837" s="13" t="s">
        <v>33</v>
      </c>
      <c r="AX837" s="13" t="s">
        <v>80</v>
      </c>
      <c r="AY837" s="230" t="s">
        <v>148</v>
      </c>
    </row>
    <row r="838" spans="1:65" s="2" customFormat="1" ht="14.4" customHeight="1">
      <c r="A838" s="40"/>
      <c r="B838" s="41"/>
      <c r="C838" s="231" t="s">
        <v>2031</v>
      </c>
      <c r="D838" s="231" t="s">
        <v>214</v>
      </c>
      <c r="E838" s="232" t="s">
        <v>2032</v>
      </c>
      <c r="F838" s="233" t="s">
        <v>2033</v>
      </c>
      <c r="G838" s="234" t="s">
        <v>530</v>
      </c>
      <c r="H838" s="235">
        <v>192</v>
      </c>
      <c r="I838" s="236"/>
      <c r="J838" s="237">
        <f>ROUND(I838*H838,2)</f>
        <v>0</v>
      </c>
      <c r="K838" s="233" t="s">
        <v>154</v>
      </c>
      <c r="L838" s="238"/>
      <c r="M838" s="239" t="s">
        <v>19</v>
      </c>
      <c r="N838" s="240" t="s">
        <v>43</v>
      </c>
      <c r="O838" s="86"/>
      <c r="P838" s="215">
        <f>O838*H838</f>
        <v>0</v>
      </c>
      <c r="Q838" s="215">
        <v>0.00014</v>
      </c>
      <c r="R838" s="215">
        <f>Q838*H838</f>
        <v>0.026879999999999998</v>
      </c>
      <c r="S838" s="215">
        <v>0</v>
      </c>
      <c r="T838" s="216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7" t="s">
        <v>829</v>
      </c>
      <c r="AT838" s="217" t="s">
        <v>214</v>
      </c>
      <c r="AU838" s="217" t="s">
        <v>82</v>
      </c>
      <c r="AY838" s="19" t="s">
        <v>148</v>
      </c>
      <c r="BE838" s="218">
        <f>IF(N838="základní",J838,0)</f>
        <v>0</v>
      </c>
      <c r="BF838" s="218">
        <f>IF(N838="snížená",J838,0)</f>
        <v>0</v>
      </c>
      <c r="BG838" s="218">
        <f>IF(N838="zákl. přenesená",J838,0)</f>
        <v>0</v>
      </c>
      <c r="BH838" s="218">
        <f>IF(N838="sníž. přenesená",J838,0)</f>
        <v>0</v>
      </c>
      <c r="BI838" s="218">
        <f>IF(N838="nulová",J838,0)</f>
        <v>0</v>
      </c>
      <c r="BJ838" s="19" t="s">
        <v>80</v>
      </c>
      <c r="BK838" s="218">
        <f>ROUND(I838*H838,2)</f>
        <v>0</v>
      </c>
      <c r="BL838" s="19" t="s">
        <v>829</v>
      </c>
      <c r="BM838" s="217" t="s">
        <v>2034</v>
      </c>
    </row>
    <row r="839" spans="1:65" s="2" customFormat="1" ht="24.15" customHeight="1">
      <c r="A839" s="40"/>
      <c r="B839" s="41"/>
      <c r="C839" s="206" t="s">
        <v>2035</v>
      </c>
      <c r="D839" s="206" t="s">
        <v>150</v>
      </c>
      <c r="E839" s="207" t="s">
        <v>2036</v>
      </c>
      <c r="F839" s="208" t="s">
        <v>2037</v>
      </c>
      <c r="G839" s="209" t="s">
        <v>530</v>
      </c>
      <c r="H839" s="210">
        <v>16</v>
      </c>
      <c r="I839" s="211"/>
      <c r="J839" s="212">
        <f>ROUND(I839*H839,2)</f>
        <v>0</v>
      </c>
      <c r="K839" s="208" t="s">
        <v>154</v>
      </c>
      <c r="L839" s="46"/>
      <c r="M839" s="213" t="s">
        <v>19</v>
      </c>
      <c r="N839" s="214" t="s">
        <v>43</v>
      </c>
      <c r="O839" s="86"/>
      <c r="P839" s="215">
        <f>O839*H839</f>
        <v>0</v>
      </c>
      <c r="Q839" s="215">
        <v>0</v>
      </c>
      <c r="R839" s="215">
        <f>Q839*H839</f>
        <v>0</v>
      </c>
      <c r="S839" s="215">
        <v>0</v>
      </c>
      <c r="T839" s="216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7" t="s">
        <v>507</v>
      </c>
      <c r="AT839" s="217" t="s">
        <v>150</v>
      </c>
      <c r="AU839" s="217" t="s">
        <v>82</v>
      </c>
      <c r="AY839" s="19" t="s">
        <v>148</v>
      </c>
      <c r="BE839" s="218">
        <f>IF(N839="základní",J839,0)</f>
        <v>0</v>
      </c>
      <c r="BF839" s="218">
        <f>IF(N839="snížená",J839,0)</f>
        <v>0</v>
      </c>
      <c r="BG839" s="218">
        <f>IF(N839="zákl. přenesená",J839,0)</f>
        <v>0</v>
      </c>
      <c r="BH839" s="218">
        <f>IF(N839="sníž. přenesená",J839,0)</f>
        <v>0</v>
      </c>
      <c r="BI839" s="218">
        <f>IF(N839="nulová",J839,0)</f>
        <v>0</v>
      </c>
      <c r="BJ839" s="19" t="s">
        <v>80</v>
      </c>
      <c r="BK839" s="218">
        <f>ROUND(I839*H839,2)</f>
        <v>0</v>
      </c>
      <c r="BL839" s="19" t="s">
        <v>507</v>
      </c>
      <c r="BM839" s="217" t="s">
        <v>2038</v>
      </c>
    </row>
    <row r="840" spans="1:65" s="2" customFormat="1" ht="14.4" customHeight="1">
      <c r="A840" s="40"/>
      <c r="B840" s="41"/>
      <c r="C840" s="231" t="s">
        <v>2039</v>
      </c>
      <c r="D840" s="231" t="s">
        <v>214</v>
      </c>
      <c r="E840" s="232" t="s">
        <v>2040</v>
      </c>
      <c r="F840" s="233" t="s">
        <v>2041</v>
      </c>
      <c r="G840" s="234" t="s">
        <v>530</v>
      </c>
      <c r="H840" s="235">
        <v>16</v>
      </c>
      <c r="I840" s="236"/>
      <c r="J840" s="237">
        <f>ROUND(I840*H840,2)</f>
        <v>0</v>
      </c>
      <c r="K840" s="233" t="s">
        <v>154</v>
      </c>
      <c r="L840" s="238"/>
      <c r="M840" s="239" t="s">
        <v>19</v>
      </c>
      <c r="N840" s="240" t="s">
        <v>43</v>
      </c>
      <c r="O840" s="86"/>
      <c r="P840" s="215">
        <f>O840*H840</f>
        <v>0</v>
      </c>
      <c r="Q840" s="215">
        <v>0.003</v>
      </c>
      <c r="R840" s="215">
        <f>Q840*H840</f>
        <v>0.048</v>
      </c>
      <c r="S840" s="215">
        <v>0</v>
      </c>
      <c r="T840" s="216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17" t="s">
        <v>829</v>
      </c>
      <c r="AT840" s="217" t="s">
        <v>214</v>
      </c>
      <c r="AU840" s="217" t="s">
        <v>82</v>
      </c>
      <c r="AY840" s="19" t="s">
        <v>148</v>
      </c>
      <c r="BE840" s="218">
        <f>IF(N840="základní",J840,0)</f>
        <v>0</v>
      </c>
      <c r="BF840" s="218">
        <f>IF(N840="snížená",J840,0)</f>
        <v>0</v>
      </c>
      <c r="BG840" s="218">
        <f>IF(N840="zákl. přenesená",J840,0)</f>
        <v>0</v>
      </c>
      <c r="BH840" s="218">
        <f>IF(N840="sníž. přenesená",J840,0)</f>
        <v>0</v>
      </c>
      <c r="BI840" s="218">
        <f>IF(N840="nulová",J840,0)</f>
        <v>0</v>
      </c>
      <c r="BJ840" s="19" t="s">
        <v>80</v>
      </c>
      <c r="BK840" s="218">
        <f>ROUND(I840*H840,2)</f>
        <v>0</v>
      </c>
      <c r="BL840" s="19" t="s">
        <v>829</v>
      </c>
      <c r="BM840" s="217" t="s">
        <v>2042</v>
      </c>
    </row>
    <row r="841" spans="1:65" s="2" customFormat="1" ht="14.4" customHeight="1">
      <c r="A841" s="40"/>
      <c r="B841" s="41"/>
      <c r="C841" s="206" t="s">
        <v>2043</v>
      </c>
      <c r="D841" s="206" t="s">
        <v>150</v>
      </c>
      <c r="E841" s="207" t="s">
        <v>2044</v>
      </c>
      <c r="F841" s="208" t="s">
        <v>2045</v>
      </c>
      <c r="G841" s="209" t="s">
        <v>530</v>
      </c>
      <c r="H841" s="210">
        <v>32</v>
      </c>
      <c r="I841" s="211"/>
      <c r="J841" s="212">
        <f>ROUND(I841*H841,2)</f>
        <v>0</v>
      </c>
      <c r="K841" s="208" t="s">
        <v>154</v>
      </c>
      <c r="L841" s="46"/>
      <c r="M841" s="213" t="s">
        <v>19</v>
      </c>
      <c r="N841" s="214" t="s">
        <v>43</v>
      </c>
      <c r="O841" s="86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17" t="s">
        <v>507</v>
      </c>
      <c r="AT841" s="217" t="s">
        <v>150</v>
      </c>
      <c r="AU841" s="217" t="s">
        <v>82</v>
      </c>
      <c r="AY841" s="19" t="s">
        <v>148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9" t="s">
        <v>80</v>
      </c>
      <c r="BK841" s="218">
        <f>ROUND(I841*H841,2)</f>
        <v>0</v>
      </c>
      <c r="BL841" s="19" t="s">
        <v>507</v>
      </c>
      <c r="BM841" s="217" t="s">
        <v>2046</v>
      </c>
    </row>
    <row r="842" spans="1:65" s="2" customFormat="1" ht="14.4" customHeight="1">
      <c r="A842" s="40"/>
      <c r="B842" s="41"/>
      <c r="C842" s="231" t="s">
        <v>2047</v>
      </c>
      <c r="D842" s="231" t="s">
        <v>214</v>
      </c>
      <c r="E842" s="232" t="s">
        <v>2048</v>
      </c>
      <c r="F842" s="233" t="s">
        <v>2049</v>
      </c>
      <c r="G842" s="234" t="s">
        <v>530</v>
      </c>
      <c r="H842" s="235">
        <v>32</v>
      </c>
      <c r="I842" s="236"/>
      <c r="J842" s="237">
        <f>ROUND(I842*H842,2)</f>
        <v>0</v>
      </c>
      <c r="K842" s="233" t="s">
        <v>154</v>
      </c>
      <c r="L842" s="238"/>
      <c r="M842" s="239" t="s">
        <v>19</v>
      </c>
      <c r="N842" s="240" t="s">
        <v>43</v>
      </c>
      <c r="O842" s="86"/>
      <c r="P842" s="215">
        <f>O842*H842</f>
        <v>0</v>
      </c>
      <c r="Q842" s="215">
        <v>0.00012</v>
      </c>
      <c r="R842" s="215">
        <f>Q842*H842</f>
        <v>0.00384</v>
      </c>
      <c r="S842" s="215">
        <v>0</v>
      </c>
      <c r="T842" s="216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7" t="s">
        <v>829</v>
      </c>
      <c r="AT842" s="217" t="s">
        <v>214</v>
      </c>
      <c r="AU842" s="217" t="s">
        <v>82</v>
      </c>
      <c r="AY842" s="19" t="s">
        <v>148</v>
      </c>
      <c r="BE842" s="218">
        <f>IF(N842="základní",J842,0)</f>
        <v>0</v>
      </c>
      <c r="BF842" s="218">
        <f>IF(N842="snížená",J842,0)</f>
        <v>0</v>
      </c>
      <c r="BG842" s="218">
        <f>IF(N842="zákl. přenesená",J842,0)</f>
        <v>0</v>
      </c>
      <c r="BH842" s="218">
        <f>IF(N842="sníž. přenesená",J842,0)</f>
        <v>0</v>
      </c>
      <c r="BI842" s="218">
        <f>IF(N842="nulová",J842,0)</f>
        <v>0</v>
      </c>
      <c r="BJ842" s="19" t="s">
        <v>80</v>
      </c>
      <c r="BK842" s="218">
        <f>ROUND(I842*H842,2)</f>
        <v>0</v>
      </c>
      <c r="BL842" s="19" t="s">
        <v>829</v>
      </c>
      <c r="BM842" s="217" t="s">
        <v>2050</v>
      </c>
    </row>
    <row r="843" spans="1:65" s="2" customFormat="1" ht="24.15" customHeight="1">
      <c r="A843" s="40"/>
      <c r="B843" s="41"/>
      <c r="C843" s="206" t="s">
        <v>2051</v>
      </c>
      <c r="D843" s="206" t="s">
        <v>150</v>
      </c>
      <c r="E843" s="207" t="s">
        <v>2052</v>
      </c>
      <c r="F843" s="208" t="s">
        <v>2053</v>
      </c>
      <c r="G843" s="209" t="s">
        <v>530</v>
      </c>
      <c r="H843" s="210">
        <v>32</v>
      </c>
      <c r="I843" s="211"/>
      <c r="J843" s="212">
        <f>ROUND(I843*H843,2)</f>
        <v>0</v>
      </c>
      <c r="K843" s="208" t="s">
        <v>154</v>
      </c>
      <c r="L843" s="46"/>
      <c r="M843" s="213" t="s">
        <v>19</v>
      </c>
      <c r="N843" s="214" t="s">
        <v>43</v>
      </c>
      <c r="O843" s="86"/>
      <c r="P843" s="215">
        <f>O843*H843</f>
        <v>0</v>
      </c>
      <c r="Q843" s="215">
        <v>0</v>
      </c>
      <c r="R843" s="215">
        <f>Q843*H843</f>
        <v>0</v>
      </c>
      <c r="S843" s="215">
        <v>0</v>
      </c>
      <c r="T843" s="216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7" t="s">
        <v>507</v>
      </c>
      <c r="AT843" s="217" t="s">
        <v>150</v>
      </c>
      <c r="AU843" s="217" t="s">
        <v>82</v>
      </c>
      <c r="AY843" s="19" t="s">
        <v>148</v>
      </c>
      <c r="BE843" s="218">
        <f>IF(N843="základní",J843,0)</f>
        <v>0</v>
      </c>
      <c r="BF843" s="218">
        <f>IF(N843="snížená",J843,0)</f>
        <v>0</v>
      </c>
      <c r="BG843" s="218">
        <f>IF(N843="zákl. přenesená",J843,0)</f>
        <v>0</v>
      </c>
      <c r="BH843" s="218">
        <f>IF(N843="sníž. přenesená",J843,0)</f>
        <v>0</v>
      </c>
      <c r="BI843" s="218">
        <f>IF(N843="nulová",J843,0)</f>
        <v>0</v>
      </c>
      <c r="BJ843" s="19" t="s">
        <v>80</v>
      </c>
      <c r="BK843" s="218">
        <f>ROUND(I843*H843,2)</f>
        <v>0</v>
      </c>
      <c r="BL843" s="19" t="s">
        <v>507</v>
      </c>
      <c r="BM843" s="217" t="s">
        <v>2054</v>
      </c>
    </row>
    <row r="844" spans="1:65" s="2" customFormat="1" ht="14.4" customHeight="1">
      <c r="A844" s="40"/>
      <c r="B844" s="41"/>
      <c r="C844" s="231" t="s">
        <v>2055</v>
      </c>
      <c r="D844" s="231" t="s">
        <v>214</v>
      </c>
      <c r="E844" s="232" t="s">
        <v>2056</v>
      </c>
      <c r="F844" s="233" t="s">
        <v>2057</v>
      </c>
      <c r="G844" s="234" t="s">
        <v>530</v>
      </c>
      <c r="H844" s="235">
        <v>32</v>
      </c>
      <c r="I844" s="236"/>
      <c r="J844" s="237">
        <f>ROUND(I844*H844,2)</f>
        <v>0</v>
      </c>
      <c r="K844" s="233" t="s">
        <v>154</v>
      </c>
      <c r="L844" s="238"/>
      <c r="M844" s="239" t="s">
        <v>19</v>
      </c>
      <c r="N844" s="240" t="s">
        <v>43</v>
      </c>
      <c r="O844" s="86"/>
      <c r="P844" s="215">
        <f>O844*H844</f>
        <v>0</v>
      </c>
      <c r="Q844" s="215">
        <v>0.00026</v>
      </c>
      <c r="R844" s="215">
        <f>Q844*H844</f>
        <v>0.00832</v>
      </c>
      <c r="S844" s="215">
        <v>0</v>
      </c>
      <c r="T844" s="21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829</v>
      </c>
      <c r="AT844" s="217" t="s">
        <v>214</v>
      </c>
      <c r="AU844" s="217" t="s">
        <v>82</v>
      </c>
      <c r="AY844" s="19" t="s">
        <v>148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80</v>
      </c>
      <c r="BK844" s="218">
        <f>ROUND(I844*H844,2)</f>
        <v>0</v>
      </c>
      <c r="BL844" s="19" t="s">
        <v>829</v>
      </c>
      <c r="BM844" s="217" t="s">
        <v>2058</v>
      </c>
    </row>
    <row r="845" spans="1:65" s="2" customFormat="1" ht="14.4" customHeight="1">
      <c r="A845" s="40"/>
      <c r="B845" s="41"/>
      <c r="C845" s="231" t="s">
        <v>2059</v>
      </c>
      <c r="D845" s="231" t="s">
        <v>214</v>
      </c>
      <c r="E845" s="232" t="s">
        <v>2060</v>
      </c>
      <c r="F845" s="233" t="s">
        <v>2061</v>
      </c>
      <c r="G845" s="234" t="s">
        <v>530</v>
      </c>
      <c r="H845" s="235">
        <v>32</v>
      </c>
      <c r="I845" s="236"/>
      <c r="J845" s="237">
        <f>ROUND(I845*H845,2)</f>
        <v>0</v>
      </c>
      <c r="K845" s="233" t="s">
        <v>154</v>
      </c>
      <c r="L845" s="238"/>
      <c r="M845" s="239" t="s">
        <v>19</v>
      </c>
      <c r="N845" s="240" t="s">
        <v>43</v>
      </c>
      <c r="O845" s="86"/>
      <c r="P845" s="215">
        <f>O845*H845</f>
        <v>0</v>
      </c>
      <c r="Q845" s="215">
        <v>0.00022</v>
      </c>
      <c r="R845" s="215">
        <f>Q845*H845</f>
        <v>0.00704</v>
      </c>
      <c r="S845" s="215">
        <v>0</v>
      </c>
      <c r="T845" s="216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17" t="s">
        <v>829</v>
      </c>
      <c r="AT845" s="217" t="s">
        <v>214</v>
      </c>
      <c r="AU845" s="217" t="s">
        <v>82</v>
      </c>
      <c r="AY845" s="19" t="s">
        <v>148</v>
      </c>
      <c r="BE845" s="218">
        <f>IF(N845="základní",J845,0)</f>
        <v>0</v>
      </c>
      <c r="BF845" s="218">
        <f>IF(N845="snížená",J845,0)</f>
        <v>0</v>
      </c>
      <c r="BG845" s="218">
        <f>IF(N845="zákl. přenesená",J845,0)</f>
        <v>0</v>
      </c>
      <c r="BH845" s="218">
        <f>IF(N845="sníž. přenesená",J845,0)</f>
        <v>0</v>
      </c>
      <c r="BI845" s="218">
        <f>IF(N845="nulová",J845,0)</f>
        <v>0</v>
      </c>
      <c r="BJ845" s="19" t="s">
        <v>80</v>
      </c>
      <c r="BK845" s="218">
        <f>ROUND(I845*H845,2)</f>
        <v>0</v>
      </c>
      <c r="BL845" s="19" t="s">
        <v>829</v>
      </c>
      <c r="BM845" s="217" t="s">
        <v>2062</v>
      </c>
    </row>
    <row r="846" spans="1:65" s="2" customFormat="1" ht="24.15" customHeight="1">
      <c r="A846" s="40"/>
      <c r="B846" s="41"/>
      <c r="C846" s="231" t="s">
        <v>2063</v>
      </c>
      <c r="D846" s="231" t="s">
        <v>214</v>
      </c>
      <c r="E846" s="232" t="s">
        <v>2064</v>
      </c>
      <c r="F846" s="233" t="s">
        <v>2065</v>
      </c>
      <c r="G846" s="234" t="s">
        <v>530</v>
      </c>
      <c r="H846" s="235">
        <v>32</v>
      </c>
      <c r="I846" s="236"/>
      <c r="J846" s="237">
        <f>ROUND(I846*H846,2)</f>
        <v>0</v>
      </c>
      <c r="K846" s="233" t="s">
        <v>154</v>
      </c>
      <c r="L846" s="238"/>
      <c r="M846" s="239" t="s">
        <v>19</v>
      </c>
      <c r="N846" s="240" t="s">
        <v>43</v>
      </c>
      <c r="O846" s="86"/>
      <c r="P846" s="215">
        <f>O846*H846</f>
        <v>0</v>
      </c>
      <c r="Q846" s="215">
        <v>0.00016</v>
      </c>
      <c r="R846" s="215">
        <f>Q846*H846</f>
        <v>0.00512</v>
      </c>
      <c r="S846" s="215">
        <v>0</v>
      </c>
      <c r="T846" s="216">
        <f>S846*H846</f>
        <v>0</v>
      </c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R846" s="217" t="s">
        <v>829</v>
      </c>
      <c r="AT846" s="217" t="s">
        <v>214</v>
      </c>
      <c r="AU846" s="217" t="s">
        <v>82</v>
      </c>
      <c r="AY846" s="19" t="s">
        <v>148</v>
      </c>
      <c r="BE846" s="218">
        <f>IF(N846="základní",J846,0)</f>
        <v>0</v>
      </c>
      <c r="BF846" s="218">
        <f>IF(N846="snížená",J846,0)</f>
        <v>0</v>
      </c>
      <c r="BG846" s="218">
        <f>IF(N846="zákl. přenesená",J846,0)</f>
        <v>0</v>
      </c>
      <c r="BH846" s="218">
        <f>IF(N846="sníž. přenesená",J846,0)</f>
        <v>0</v>
      </c>
      <c r="BI846" s="218">
        <f>IF(N846="nulová",J846,0)</f>
        <v>0</v>
      </c>
      <c r="BJ846" s="19" t="s">
        <v>80</v>
      </c>
      <c r="BK846" s="218">
        <f>ROUND(I846*H846,2)</f>
        <v>0</v>
      </c>
      <c r="BL846" s="19" t="s">
        <v>829</v>
      </c>
      <c r="BM846" s="217" t="s">
        <v>2066</v>
      </c>
    </row>
    <row r="847" spans="1:65" s="2" customFormat="1" ht="24.15" customHeight="1">
      <c r="A847" s="40"/>
      <c r="B847" s="41"/>
      <c r="C847" s="206" t="s">
        <v>2067</v>
      </c>
      <c r="D847" s="206" t="s">
        <v>150</v>
      </c>
      <c r="E847" s="207" t="s">
        <v>2068</v>
      </c>
      <c r="F847" s="208" t="s">
        <v>2069</v>
      </c>
      <c r="G847" s="209" t="s">
        <v>530</v>
      </c>
      <c r="H847" s="210">
        <v>16</v>
      </c>
      <c r="I847" s="211"/>
      <c r="J847" s="212">
        <f>ROUND(I847*H847,2)</f>
        <v>0</v>
      </c>
      <c r="K847" s="208" t="s">
        <v>154</v>
      </c>
      <c r="L847" s="46"/>
      <c r="M847" s="213" t="s">
        <v>19</v>
      </c>
      <c r="N847" s="214" t="s">
        <v>43</v>
      </c>
      <c r="O847" s="86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17" t="s">
        <v>507</v>
      </c>
      <c r="AT847" s="217" t="s">
        <v>150</v>
      </c>
      <c r="AU847" s="217" t="s">
        <v>82</v>
      </c>
      <c r="AY847" s="19" t="s">
        <v>148</v>
      </c>
      <c r="BE847" s="218">
        <f>IF(N847="základní",J847,0)</f>
        <v>0</v>
      </c>
      <c r="BF847" s="218">
        <f>IF(N847="snížená",J847,0)</f>
        <v>0</v>
      </c>
      <c r="BG847" s="218">
        <f>IF(N847="zákl. přenesená",J847,0)</f>
        <v>0</v>
      </c>
      <c r="BH847" s="218">
        <f>IF(N847="sníž. přenesená",J847,0)</f>
        <v>0</v>
      </c>
      <c r="BI847" s="218">
        <f>IF(N847="nulová",J847,0)</f>
        <v>0</v>
      </c>
      <c r="BJ847" s="19" t="s">
        <v>80</v>
      </c>
      <c r="BK847" s="218">
        <f>ROUND(I847*H847,2)</f>
        <v>0</v>
      </c>
      <c r="BL847" s="19" t="s">
        <v>507</v>
      </c>
      <c r="BM847" s="217" t="s">
        <v>2070</v>
      </c>
    </row>
    <row r="848" spans="1:65" s="2" customFormat="1" ht="14.4" customHeight="1">
      <c r="A848" s="40"/>
      <c r="B848" s="41"/>
      <c r="C848" s="231" t="s">
        <v>2071</v>
      </c>
      <c r="D848" s="231" t="s">
        <v>214</v>
      </c>
      <c r="E848" s="232" t="s">
        <v>2072</v>
      </c>
      <c r="F848" s="233" t="s">
        <v>2073</v>
      </c>
      <c r="G848" s="234" t="s">
        <v>530</v>
      </c>
      <c r="H848" s="235">
        <v>16</v>
      </c>
      <c r="I848" s="236"/>
      <c r="J848" s="237">
        <f>ROUND(I848*H848,2)</f>
        <v>0</v>
      </c>
      <c r="K848" s="233" t="s">
        <v>154</v>
      </c>
      <c r="L848" s="238"/>
      <c r="M848" s="239" t="s">
        <v>19</v>
      </c>
      <c r="N848" s="240" t="s">
        <v>43</v>
      </c>
      <c r="O848" s="86"/>
      <c r="P848" s="215">
        <f>O848*H848</f>
        <v>0</v>
      </c>
      <c r="Q848" s="215">
        <v>0.0042</v>
      </c>
      <c r="R848" s="215">
        <f>Q848*H848</f>
        <v>0.0672</v>
      </c>
      <c r="S848" s="215">
        <v>0</v>
      </c>
      <c r="T848" s="216">
        <f>S848*H848</f>
        <v>0</v>
      </c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R848" s="217" t="s">
        <v>829</v>
      </c>
      <c r="AT848" s="217" t="s">
        <v>214</v>
      </c>
      <c r="AU848" s="217" t="s">
        <v>82</v>
      </c>
      <c r="AY848" s="19" t="s">
        <v>148</v>
      </c>
      <c r="BE848" s="218">
        <f>IF(N848="základní",J848,0)</f>
        <v>0</v>
      </c>
      <c r="BF848" s="218">
        <f>IF(N848="snížená",J848,0)</f>
        <v>0</v>
      </c>
      <c r="BG848" s="218">
        <f>IF(N848="zákl. přenesená",J848,0)</f>
        <v>0</v>
      </c>
      <c r="BH848" s="218">
        <f>IF(N848="sníž. přenesená",J848,0)</f>
        <v>0</v>
      </c>
      <c r="BI848" s="218">
        <f>IF(N848="nulová",J848,0)</f>
        <v>0</v>
      </c>
      <c r="BJ848" s="19" t="s">
        <v>80</v>
      </c>
      <c r="BK848" s="218">
        <f>ROUND(I848*H848,2)</f>
        <v>0</v>
      </c>
      <c r="BL848" s="19" t="s">
        <v>829</v>
      </c>
      <c r="BM848" s="217" t="s">
        <v>2074</v>
      </c>
    </row>
    <row r="849" spans="1:65" s="2" customFormat="1" ht="24.15" customHeight="1">
      <c r="A849" s="40"/>
      <c r="B849" s="41"/>
      <c r="C849" s="231" t="s">
        <v>2075</v>
      </c>
      <c r="D849" s="231" t="s">
        <v>214</v>
      </c>
      <c r="E849" s="232" t="s">
        <v>2076</v>
      </c>
      <c r="F849" s="233" t="s">
        <v>2077</v>
      </c>
      <c r="G849" s="234" t="s">
        <v>530</v>
      </c>
      <c r="H849" s="235">
        <v>16</v>
      </c>
      <c r="I849" s="236"/>
      <c r="J849" s="237">
        <f>ROUND(I849*H849,2)</f>
        <v>0</v>
      </c>
      <c r="K849" s="233" t="s">
        <v>154</v>
      </c>
      <c r="L849" s="238"/>
      <c r="M849" s="239" t="s">
        <v>19</v>
      </c>
      <c r="N849" s="240" t="s">
        <v>43</v>
      </c>
      <c r="O849" s="86"/>
      <c r="P849" s="215">
        <f>O849*H849</f>
        <v>0</v>
      </c>
      <c r="Q849" s="215">
        <v>0.0011</v>
      </c>
      <c r="R849" s="215">
        <f>Q849*H849</f>
        <v>0.0176</v>
      </c>
      <c r="S849" s="215">
        <v>0</v>
      </c>
      <c r="T849" s="216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17" t="s">
        <v>829</v>
      </c>
      <c r="AT849" s="217" t="s">
        <v>214</v>
      </c>
      <c r="AU849" s="217" t="s">
        <v>82</v>
      </c>
      <c r="AY849" s="19" t="s">
        <v>148</v>
      </c>
      <c r="BE849" s="218">
        <f>IF(N849="základní",J849,0)</f>
        <v>0</v>
      </c>
      <c r="BF849" s="218">
        <f>IF(N849="snížená",J849,0)</f>
        <v>0</v>
      </c>
      <c r="BG849" s="218">
        <f>IF(N849="zákl. přenesená",J849,0)</f>
        <v>0</v>
      </c>
      <c r="BH849" s="218">
        <f>IF(N849="sníž. přenesená",J849,0)</f>
        <v>0</v>
      </c>
      <c r="BI849" s="218">
        <f>IF(N849="nulová",J849,0)</f>
        <v>0</v>
      </c>
      <c r="BJ849" s="19" t="s">
        <v>80</v>
      </c>
      <c r="BK849" s="218">
        <f>ROUND(I849*H849,2)</f>
        <v>0</v>
      </c>
      <c r="BL849" s="19" t="s">
        <v>829</v>
      </c>
      <c r="BM849" s="217" t="s">
        <v>2078</v>
      </c>
    </row>
    <row r="850" spans="1:65" s="2" customFormat="1" ht="24.15" customHeight="1">
      <c r="A850" s="40"/>
      <c r="B850" s="41"/>
      <c r="C850" s="231" t="s">
        <v>2079</v>
      </c>
      <c r="D850" s="231" t="s">
        <v>214</v>
      </c>
      <c r="E850" s="232" t="s">
        <v>2080</v>
      </c>
      <c r="F850" s="233" t="s">
        <v>2081</v>
      </c>
      <c r="G850" s="234" t="s">
        <v>530</v>
      </c>
      <c r="H850" s="235">
        <v>64</v>
      </c>
      <c r="I850" s="236"/>
      <c r="J850" s="237">
        <f>ROUND(I850*H850,2)</f>
        <v>0</v>
      </c>
      <c r="K850" s="233" t="s">
        <v>154</v>
      </c>
      <c r="L850" s="238"/>
      <c r="M850" s="239" t="s">
        <v>19</v>
      </c>
      <c r="N850" s="240" t="s">
        <v>43</v>
      </c>
      <c r="O850" s="86"/>
      <c r="P850" s="215">
        <f>O850*H850</f>
        <v>0</v>
      </c>
      <c r="Q850" s="215">
        <v>0.0003</v>
      </c>
      <c r="R850" s="215">
        <f>Q850*H850</f>
        <v>0.0192</v>
      </c>
      <c r="S850" s="215">
        <v>0</v>
      </c>
      <c r="T850" s="216">
        <f>S850*H850</f>
        <v>0</v>
      </c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R850" s="217" t="s">
        <v>829</v>
      </c>
      <c r="AT850" s="217" t="s">
        <v>214</v>
      </c>
      <c r="AU850" s="217" t="s">
        <v>82</v>
      </c>
      <c r="AY850" s="19" t="s">
        <v>148</v>
      </c>
      <c r="BE850" s="218">
        <f>IF(N850="základní",J850,0)</f>
        <v>0</v>
      </c>
      <c r="BF850" s="218">
        <f>IF(N850="snížená",J850,0)</f>
        <v>0</v>
      </c>
      <c r="BG850" s="218">
        <f>IF(N850="zákl. přenesená",J850,0)</f>
        <v>0</v>
      </c>
      <c r="BH850" s="218">
        <f>IF(N850="sníž. přenesená",J850,0)</f>
        <v>0</v>
      </c>
      <c r="BI850" s="218">
        <f>IF(N850="nulová",J850,0)</f>
        <v>0</v>
      </c>
      <c r="BJ850" s="19" t="s">
        <v>80</v>
      </c>
      <c r="BK850" s="218">
        <f>ROUND(I850*H850,2)</f>
        <v>0</v>
      </c>
      <c r="BL850" s="19" t="s">
        <v>829</v>
      </c>
      <c r="BM850" s="217" t="s">
        <v>2082</v>
      </c>
    </row>
    <row r="851" spans="1:65" s="2" customFormat="1" ht="24.15" customHeight="1">
      <c r="A851" s="40"/>
      <c r="B851" s="41"/>
      <c r="C851" s="206" t="s">
        <v>2083</v>
      </c>
      <c r="D851" s="206" t="s">
        <v>150</v>
      </c>
      <c r="E851" s="207" t="s">
        <v>2084</v>
      </c>
      <c r="F851" s="208" t="s">
        <v>2085</v>
      </c>
      <c r="G851" s="209" t="s">
        <v>530</v>
      </c>
      <c r="H851" s="210">
        <v>16</v>
      </c>
      <c r="I851" s="211"/>
      <c r="J851" s="212">
        <f>ROUND(I851*H851,2)</f>
        <v>0</v>
      </c>
      <c r="K851" s="208" t="s">
        <v>154</v>
      </c>
      <c r="L851" s="46"/>
      <c r="M851" s="213" t="s">
        <v>19</v>
      </c>
      <c r="N851" s="214" t="s">
        <v>43</v>
      </c>
      <c r="O851" s="86"/>
      <c r="P851" s="215">
        <f>O851*H851</f>
        <v>0</v>
      </c>
      <c r="Q851" s="215">
        <v>0</v>
      </c>
      <c r="R851" s="215">
        <f>Q851*H851</f>
        <v>0</v>
      </c>
      <c r="S851" s="215">
        <v>0</v>
      </c>
      <c r="T851" s="216">
        <f>S851*H851</f>
        <v>0</v>
      </c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R851" s="217" t="s">
        <v>507</v>
      </c>
      <c r="AT851" s="217" t="s">
        <v>150</v>
      </c>
      <c r="AU851" s="217" t="s">
        <v>82</v>
      </c>
      <c r="AY851" s="19" t="s">
        <v>148</v>
      </c>
      <c r="BE851" s="218">
        <f>IF(N851="základní",J851,0)</f>
        <v>0</v>
      </c>
      <c r="BF851" s="218">
        <f>IF(N851="snížená",J851,0)</f>
        <v>0</v>
      </c>
      <c r="BG851" s="218">
        <f>IF(N851="zákl. přenesená",J851,0)</f>
        <v>0</v>
      </c>
      <c r="BH851" s="218">
        <f>IF(N851="sníž. přenesená",J851,0)</f>
        <v>0</v>
      </c>
      <c r="BI851" s="218">
        <f>IF(N851="nulová",J851,0)</f>
        <v>0</v>
      </c>
      <c r="BJ851" s="19" t="s">
        <v>80</v>
      </c>
      <c r="BK851" s="218">
        <f>ROUND(I851*H851,2)</f>
        <v>0</v>
      </c>
      <c r="BL851" s="19" t="s">
        <v>507</v>
      </c>
      <c r="BM851" s="217" t="s">
        <v>2086</v>
      </c>
    </row>
    <row r="852" spans="1:65" s="2" customFormat="1" ht="14.4" customHeight="1">
      <c r="A852" s="40"/>
      <c r="B852" s="41"/>
      <c r="C852" s="231" t="s">
        <v>2087</v>
      </c>
      <c r="D852" s="231" t="s">
        <v>214</v>
      </c>
      <c r="E852" s="232" t="s">
        <v>2088</v>
      </c>
      <c r="F852" s="233" t="s">
        <v>2089</v>
      </c>
      <c r="G852" s="234" t="s">
        <v>530</v>
      </c>
      <c r="H852" s="235">
        <v>16</v>
      </c>
      <c r="I852" s="236"/>
      <c r="J852" s="237">
        <f>ROUND(I852*H852,2)</f>
        <v>0</v>
      </c>
      <c r="K852" s="233" t="s">
        <v>154</v>
      </c>
      <c r="L852" s="238"/>
      <c r="M852" s="239" t="s">
        <v>19</v>
      </c>
      <c r="N852" s="240" t="s">
        <v>43</v>
      </c>
      <c r="O852" s="86"/>
      <c r="P852" s="215">
        <f>O852*H852</f>
        <v>0</v>
      </c>
      <c r="Q852" s="215">
        <v>0</v>
      </c>
      <c r="R852" s="215">
        <f>Q852*H852</f>
        <v>0</v>
      </c>
      <c r="S852" s="215">
        <v>0</v>
      </c>
      <c r="T852" s="216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17" t="s">
        <v>829</v>
      </c>
      <c r="AT852" s="217" t="s">
        <v>214</v>
      </c>
      <c r="AU852" s="217" t="s">
        <v>82</v>
      </c>
      <c r="AY852" s="19" t="s">
        <v>148</v>
      </c>
      <c r="BE852" s="218">
        <f>IF(N852="základní",J852,0)</f>
        <v>0</v>
      </c>
      <c r="BF852" s="218">
        <f>IF(N852="snížená",J852,0)</f>
        <v>0</v>
      </c>
      <c r="BG852" s="218">
        <f>IF(N852="zákl. přenesená",J852,0)</f>
        <v>0</v>
      </c>
      <c r="BH852" s="218">
        <f>IF(N852="sníž. přenesená",J852,0)</f>
        <v>0</v>
      </c>
      <c r="BI852" s="218">
        <f>IF(N852="nulová",J852,0)</f>
        <v>0</v>
      </c>
      <c r="BJ852" s="19" t="s">
        <v>80</v>
      </c>
      <c r="BK852" s="218">
        <f>ROUND(I852*H852,2)</f>
        <v>0</v>
      </c>
      <c r="BL852" s="19" t="s">
        <v>829</v>
      </c>
      <c r="BM852" s="217" t="s">
        <v>2090</v>
      </c>
    </row>
    <row r="853" spans="1:65" s="2" customFormat="1" ht="37.8" customHeight="1">
      <c r="A853" s="40"/>
      <c r="B853" s="41"/>
      <c r="C853" s="206" t="s">
        <v>2091</v>
      </c>
      <c r="D853" s="206" t="s">
        <v>150</v>
      </c>
      <c r="E853" s="207" t="s">
        <v>2092</v>
      </c>
      <c r="F853" s="208" t="s">
        <v>2093</v>
      </c>
      <c r="G853" s="209" t="s">
        <v>530</v>
      </c>
      <c r="H853" s="210">
        <v>16</v>
      </c>
      <c r="I853" s="211"/>
      <c r="J853" s="212">
        <f>ROUND(I853*H853,2)</f>
        <v>0</v>
      </c>
      <c r="K853" s="208" t="s">
        <v>154</v>
      </c>
      <c r="L853" s="46"/>
      <c r="M853" s="213" t="s">
        <v>19</v>
      </c>
      <c r="N853" s="214" t="s">
        <v>43</v>
      </c>
      <c r="O853" s="86"/>
      <c r="P853" s="215">
        <f>O853*H853</f>
        <v>0</v>
      </c>
      <c r="Q853" s="215">
        <v>0</v>
      </c>
      <c r="R853" s="215">
        <f>Q853*H853</f>
        <v>0</v>
      </c>
      <c r="S853" s="215">
        <v>0</v>
      </c>
      <c r="T853" s="216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17" t="s">
        <v>507</v>
      </c>
      <c r="AT853" s="217" t="s">
        <v>150</v>
      </c>
      <c r="AU853" s="217" t="s">
        <v>82</v>
      </c>
      <c r="AY853" s="19" t="s">
        <v>148</v>
      </c>
      <c r="BE853" s="218">
        <f>IF(N853="základní",J853,0)</f>
        <v>0</v>
      </c>
      <c r="BF853" s="218">
        <f>IF(N853="snížená",J853,0)</f>
        <v>0</v>
      </c>
      <c r="BG853" s="218">
        <f>IF(N853="zákl. přenesená",J853,0)</f>
        <v>0</v>
      </c>
      <c r="BH853" s="218">
        <f>IF(N853="sníž. přenesená",J853,0)</f>
        <v>0</v>
      </c>
      <c r="BI853" s="218">
        <f>IF(N853="nulová",J853,0)</f>
        <v>0</v>
      </c>
      <c r="BJ853" s="19" t="s">
        <v>80</v>
      </c>
      <c r="BK853" s="218">
        <f>ROUND(I853*H853,2)</f>
        <v>0</v>
      </c>
      <c r="BL853" s="19" t="s">
        <v>507</v>
      </c>
      <c r="BM853" s="217" t="s">
        <v>2094</v>
      </c>
    </row>
    <row r="854" spans="1:65" s="2" customFormat="1" ht="14.4" customHeight="1">
      <c r="A854" s="40"/>
      <c r="B854" s="41"/>
      <c r="C854" s="206" t="s">
        <v>2095</v>
      </c>
      <c r="D854" s="206" t="s">
        <v>150</v>
      </c>
      <c r="E854" s="207" t="s">
        <v>2096</v>
      </c>
      <c r="F854" s="208" t="s">
        <v>2097</v>
      </c>
      <c r="G854" s="209" t="s">
        <v>530</v>
      </c>
      <c r="H854" s="210">
        <v>16</v>
      </c>
      <c r="I854" s="211"/>
      <c r="J854" s="212">
        <f>ROUND(I854*H854,2)</f>
        <v>0</v>
      </c>
      <c r="K854" s="208" t="s">
        <v>154</v>
      </c>
      <c r="L854" s="46"/>
      <c r="M854" s="213" t="s">
        <v>19</v>
      </c>
      <c r="N854" s="214" t="s">
        <v>43</v>
      </c>
      <c r="O854" s="86"/>
      <c r="P854" s="215">
        <f>O854*H854</f>
        <v>0</v>
      </c>
      <c r="Q854" s="215">
        <v>0</v>
      </c>
      <c r="R854" s="215">
        <f>Q854*H854</f>
        <v>0</v>
      </c>
      <c r="S854" s="215">
        <v>0</v>
      </c>
      <c r="T854" s="216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17" t="s">
        <v>227</v>
      </c>
      <c r="AT854" s="217" t="s">
        <v>150</v>
      </c>
      <c r="AU854" s="217" t="s">
        <v>82</v>
      </c>
      <c r="AY854" s="19" t="s">
        <v>148</v>
      </c>
      <c r="BE854" s="218">
        <f>IF(N854="základní",J854,0)</f>
        <v>0</v>
      </c>
      <c r="BF854" s="218">
        <f>IF(N854="snížená",J854,0)</f>
        <v>0</v>
      </c>
      <c r="BG854" s="218">
        <f>IF(N854="zákl. přenesená",J854,0)</f>
        <v>0</v>
      </c>
      <c r="BH854" s="218">
        <f>IF(N854="sníž. přenesená",J854,0)</f>
        <v>0</v>
      </c>
      <c r="BI854" s="218">
        <f>IF(N854="nulová",J854,0)</f>
        <v>0</v>
      </c>
      <c r="BJ854" s="19" t="s">
        <v>80</v>
      </c>
      <c r="BK854" s="218">
        <f>ROUND(I854*H854,2)</f>
        <v>0</v>
      </c>
      <c r="BL854" s="19" t="s">
        <v>227</v>
      </c>
      <c r="BM854" s="217" t="s">
        <v>2098</v>
      </c>
    </row>
    <row r="855" spans="1:65" s="2" customFormat="1" ht="24.15" customHeight="1">
      <c r="A855" s="40"/>
      <c r="B855" s="41"/>
      <c r="C855" s="206" t="s">
        <v>2099</v>
      </c>
      <c r="D855" s="206" t="s">
        <v>150</v>
      </c>
      <c r="E855" s="207" t="s">
        <v>2100</v>
      </c>
      <c r="F855" s="208" t="s">
        <v>2101</v>
      </c>
      <c r="G855" s="209" t="s">
        <v>784</v>
      </c>
      <c r="H855" s="210">
        <v>10</v>
      </c>
      <c r="I855" s="211"/>
      <c r="J855" s="212">
        <f>ROUND(I855*H855,2)</f>
        <v>0</v>
      </c>
      <c r="K855" s="208" t="s">
        <v>154</v>
      </c>
      <c r="L855" s="46"/>
      <c r="M855" s="274" t="s">
        <v>19</v>
      </c>
      <c r="N855" s="275" t="s">
        <v>43</v>
      </c>
      <c r="O855" s="276"/>
      <c r="P855" s="277">
        <f>O855*H855</f>
        <v>0</v>
      </c>
      <c r="Q855" s="277">
        <v>0</v>
      </c>
      <c r="R855" s="277">
        <f>Q855*H855</f>
        <v>0</v>
      </c>
      <c r="S855" s="277">
        <v>0</v>
      </c>
      <c r="T855" s="278">
        <f>S855*H855</f>
        <v>0</v>
      </c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R855" s="217" t="s">
        <v>2102</v>
      </c>
      <c r="AT855" s="217" t="s">
        <v>150</v>
      </c>
      <c r="AU855" s="217" t="s">
        <v>82</v>
      </c>
      <c r="AY855" s="19" t="s">
        <v>148</v>
      </c>
      <c r="BE855" s="218">
        <f>IF(N855="základní",J855,0)</f>
        <v>0</v>
      </c>
      <c r="BF855" s="218">
        <f>IF(N855="snížená",J855,0)</f>
        <v>0</v>
      </c>
      <c r="BG855" s="218">
        <f>IF(N855="zákl. přenesená",J855,0)</f>
        <v>0</v>
      </c>
      <c r="BH855" s="218">
        <f>IF(N855="sníž. přenesená",J855,0)</f>
        <v>0</v>
      </c>
      <c r="BI855" s="218">
        <f>IF(N855="nulová",J855,0)</f>
        <v>0</v>
      </c>
      <c r="BJ855" s="19" t="s">
        <v>80</v>
      </c>
      <c r="BK855" s="218">
        <f>ROUND(I855*H855,2)</f>
        <v>0</v>
      </c>
      <c r="BL855" s="19" t="s">
        <v>2102</v>
      </c>
      <c r="BM855" s="217" t="s">
        <v>2103</v>
      </c>
    </row>
    <row r="856" spans="1:31" s="2" customFormat="1" ht="6.95" customHeight="1">
      <c r="A856" s="40"/>
      <c r="B856" s="61"/>
      <c r="C856" s="62"/>
      <c r="D856" s="62"/>
      <c r="E856" s="62"/>
      <c r="F856" s="62"/>
      <c r="G856" s="62"/>
      <c r="H856" s="62"/>
      <c r="I856" s="62"/>
      <c r="J856" s="62"/>
      <c r="K856" s="62"/>
      <c r="L856" s="46"/>
      <c r="M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</row>
  </sheetData>
  <sheetProtection password="CC35" sheet="1" objects="1" scenarios="1" formatColumns="0" formatRows="0" autoFilter="0"/>
  <autoFilter ref="C112:K855"/>
  <mergeCells count="9">
    <mergeCell ref="E7:H7"/>
    <mergeCell ref="E9:H9"/>
    <mergeCell ref="E18:H18"/>
    <mergeCell ref="E27:H27"/>
    <mergeCell ref="E48:H48"/>
    <mergeCell ref="E50:H50"/>
    <mergeCell ref="E103:H103"/>
    <mergeCell ref="E105:H10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Regenerace pláště budovy MŠ Východní - Česká Lípa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2104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2105</v>
      </c>
      <c r="G12" s="40"/>
      <c r="H12" s="40"/>
      <c r="I12" s="134" t="s">
        <v>23</v>
      </c>
      <c r="J12" s="139" t="str">
        <f>'Rekapitulace stavby'!AN8</f>
        <v>21. 9. 2020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2106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2107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ROUND((SUM(BE82:BE95)),2)</f>
        <v>0</v>
      </c>
      <c r="G33" s="40"/>
      <c r="H33" s="40"/>
      <c r="I33" s="150">
        <v>0.21</v>
      </c>
      <c r="J33" s="149">
        <f>ROUND(((SUM(BE82:BE95))*I33),2)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ROUND((SUM(BF82:BF95)),2)</f>
        <v>0</v>
      </c>
      <c r="G34" s="40"/>
      <c r="H34" s="40"/>
      <c r="I34" s="150">
        <v>0.15</v>
      </c>
      <c r="J34" s="149">
        <f>ROUND(((SUM(BF82:BF95))*I34),2)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ROUND((SUM(BG82:BG95)),2)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ROUND((SUM(BH82:BH95)),2)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ROUND((SUM(BI82:BI95)),2)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Regenerace pláště budovy MŠ Východní - Česká Lípa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02 - Ostatní a vedlejší náklady - regenerace pláště budovy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p.č.st.5825/253,k.ú. Česká Lípa</v>
      </c>
      <c r="G52" s="42"/>
      <c r="H52" s="42"/>
      <c r="I52" s="34" t="s">
        <v>23</v>
      </c>
      <c r="J52" s="74" t="str">
        <f>IF(J12="","",J12)</f>
        <v>21. 9. 2020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Česká Lípa,Náměstí T.G.Masaryka 1,Česká Lípa</v>
      </c>
      <c r="G54" s="42"/>
      <c r="H54" s="42"/>
      <c r="I54" s="34" t="s">
        <v>31</v>
      </c>
      <c r="J54" s="38" t="str">
        <f>E21</f>
        <v>Projecticon s.r.o.,A.Kopeckého 151,Nový Hrádek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2108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2109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2110</v>
      </c>
      <c r="E62" s="176"/>
      <c r="F62" s="176"/>
      <c r="G62" s="176"/>
      <c r="H62" s="176"/>
      <c r="I62" s="176"/>
      <c r="J62" s="177">
        <f>J94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133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Regenerace pláště budovy MŠ Východní - Česká Lípa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93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02 - Ostatní a vedlejší náklady - regenerace pláště budovy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p.č.st.5825/253,k.ú. Česká Lípa</v>
      </c>
      <c r="G76" s="42"/>
      <c r="H76" s="42"/>
      <c r="I76" s="34" t="s">
        <v>23</v>
      </c>
      <c r="J76" s="74" t="str">
        <f>IF(J12="","",J12)</f>
        <v>21. 9. 2020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05" customHeight="1">
      <c r="A78" s="40"/>
      <c r="B78" s="41"/>
      <c r="C78" s="34" t="s">
        <v>25</v>
      </c>
      <c r="D78" s="42"/>
      <c r="E78" s="42"/>
      <c r="F78" s="29" t="str">
        <f>E15</f>
        <v>Město Česká Lípa,Náměstí T.G.Masaryka 1,Česká Lípa</v>
      </c>
      <c r="G78" s="42"/>
      <c r="H78" s="42"/>
      <c r="I78" s="34" t="s">
        <v>31</v>
      </c>
      <c r="J78" s="38" t="str">
        <f>E21</f>
        <v>Projecticon s.r.o.,A.Kopeckého 151,Nový Hrádek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134</v>
      </c>
      <c r="D81" s="182" t="s">
        <v>57</v>
      </c>
      <c r="E81" s="182" t="s">
        <v>53</v>
      </c>
      <c r="F81" s="182" t="s">
        <v>54</v>
      </c>
      <c r="G81" s="182" t="s">
        <v>135</v>
      </c>
      <c r="H81" s="182" t="s">
        <v>136</v>
      </c>
      <c r="I81" s="182" t="s">
        <v>137</v>
      </c>
      <c r="J81" s="182" t="s">
        <v>97</v>
      </c>
      <c r="K81" s="183" t="s">
        <v>138</v>
      </c>
      <c r="L81" s="184"/>
      <c r="M81" s="94" t="s">
        <v>19</v>
      </c>
      <c r="N81" s="95" t="s">
        <v>42</v>
      </c>
      <c r="O81" s="95" t="s">
        <v>139</v>
      </c>
      <c r="P81" s="95" t="s">
        <v>140</v>
      </c>
      <c r="Q81" s="95" t="s">
        <v>141</v>
      </c>
      <c r="R81" s="95" t="s">
        <v>142</v>
      </c>
      <c r="S81" s="95" t="s">
        <v>143</v>
      </c>
      <c r="T81" s="96" t="s">
        <v>144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145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0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71</v>
      </c>
      <c r="AU82" s="19" t="s">
        <v>98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71</v>
      </c>
      <c r="E83" s="193" t="s">
        <v>2111</v>
      </c>
      <c r="F83" s="193" t="s">
        <v>2112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P84+P94</f>
        <v>0</v>
      </c>
      <c r="Q83" s="198"/>
      <c r="R83" s="199">
        <f>R84+R94</f>
        <v>0</v>
      </c>
      <c r="S83" s="198"/>
      <c r="T83" s="200">
        <f>T84+T94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172</v>
      </c>
      <c r="AT83" s="202" t="s">
        <v>71</v>
      </c>
      <c r="AU83" s="202" t="s">
        <v>72</v>
      </c>
      <c r="AY83" s="201" t="s">
        <v>148</v>
      </c>
      <c r="BK83" s="203">
        <f>BK84+BK94</f>
        <v>0</v>
      </c>
    </row>
    <row r="84" spans="1:63" s="12" customFormat="1" ht="22.8" customHeight="1">
      <c r="A84" s="12"/>
      <c r="B84" s="190"/>
      <c r="C84" s="191"/>
      <c r="D84" s="192" t="s">
        <v>71</v>
      </c>
      <c r="E84" s="204" t="s">
        <v>2113</v>
      </c>
      <c r="F84" s="204" t="s">
        <v>2114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SUM(P85:P93)</f>
        <v>0</v>
      </c>
      <c r="Q84" s="198"/>
      <c r="R84" s="199">
        <f>SUM(R85:R93)</f>
        <v>0</v>
      </c>
      <c r="S84" s="198"/>
      <c r="T84" s="200">
        <f>SUM(T85:T93)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172</v>
      </c>
      <c r="AT84" s="202" t="s">
        <v>71</v>
      </c>
      <c r="AU84" s="202" t="s">
        <v>80</v>
      </c>
      <c r="AY84" s="201" t="s">
        <v>148</v>
      </c>
      <c r="BK84" s="203">
        <f>SUM(BK85:BK93)</f>
        <v>0</v>
      </c>
    </row>
    <row r="85" spans="1:65" s="2" customFormat="1" ht="24.15" customHeight="1">
      <c r="A85" s="40"/>
      <c r="B85" s="41"/>
      <c r="C85" s="206" t="s">
        <v>80</v>
      </c>
      <c r="D85" s="206" t="s">
        <v>150</v>
      </c>
      <c r="E85" s="207" t="s">
        <v>2115</v>
      </c>
      <c r="F85" s="208" t="s">
        <v>2116</v>
      </c>
      <c r="G85" s="209" t="s">
        <v>1362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2117</v>
      </c>
      <c r="AT85" s="217" t="s">
        <v>150</v>
      </c>
      <c r="AU85" s="217" t="s">
        <v>82</v>
      </c>
      <c r="AY85" s="19" t="s">
        <v>148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2117</v>
      </c>
      <c r="BM85" s="217" t="s">
        <v>2118</v>
      </c>
    </row>
    <row r="86" spans="1:65" s="2" customFormat="1" ht="24.15" customHeight="1">
      <c r="A86" s="40"/>
      <c r="B86" s="41"/>
      <c r="C86" s="206" t="s">
        <v>82</v>
      </c>
      <c r="D86" s="206" t="s">
        <v>150</v>
      </c>
      <c r="E86" s="207" t="s">
        <v>2119</v>
      </c>
      <c r="F86" s="208" t="s">
        <v>2120</v>
      </c>
      <c r="G86" s="209" t="s">
        <v>1362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2117</v>
      </c>
      <c r="AT86" s="217" t="s">
        <v>150</v>
      </c>
      <c r="AU86" s="217" t="s">
        <v>82</v>
      </c>
      <c r="AY86" s="19" t="s">
        <v>148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2117</v>
      </c>
      <c r="BM86" s="217" t="s">
        <v>2121</v>
      </c>
    </row>
    <row r="87" spans="1:65" s="2" customFormat="1" ht="14.4" customHeight="1">
      <c r="A87" s="40"/>
      <c r="B87" s="41"/>
      <c r="C87" s="206" t="s">
        <v>162</v>
      </c>
      <c r="D87" s="206" t="s">
        <v>150</v>
      </c>
      <c r="E87" s="207" t="s">
        <v>2122</v>
      </c>
      <c r="F87" s="208" t="s">
        <v>2123</v>
      </c>
      <c r="G87" s="209" t="s">
        <v>1362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2117</v>
      </c>
      <c r="AT87" s="217" t="s">
        <v>150</v>
      </c>
      <c r="AU87" s="217" t="s">
        <v>82</v>
      </c>
      <c r="AY87" s="19" t="s">
        <v>148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2117</v>
      </c>
      <c r="BM87" s="217" t="s">
        <v>2124</v>
      </c>
    </row>
    <row r="88" spans="1:65" s="2" customFormat="1" ht="14.4" customHeight="1">
      <c r="A88" s="40"/>
      <c r="B88" s="41"/>
      <c r="C88" s="206" t="s">
        <v>155</v>
      </c>
      <c r="D88" s="206" t="s">
        <v>150</v>
      </c>
      <c r="E88" s="207" t="s">
        <v>2125</v>
      </c>
      <c r="F88" s="208" t="s">
        <v>2126</v>
      </c>
      <c r="G88" s="209" t="s">
        <v>1362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2117</v>
      </c>
      <c r="AT88" s="217" t="s">
        <v>150</v>
      </c>
      <c r="AU88" s="217" t="s">
        <v>82</v>
      </c>
      <c r="AY88" s="19" t="s">
        <v>148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2117</v>
      </c>
      <c r="BM88" s="217" t="s">
        <v>2127</v>
      </c>
    </row>
    <row r="89" spans="1:65" s="2" customFormat="1" ht="14.4" customHeight="1">
      <c r="A89" s="40"/>
      <c r="B89" s="41"/>
      <c r="C89" s="206" t="s">
        <v>172</v>
      </c>
      <c r="D89" s="206" t="s">
        <v>150</v>
      </c>
      <c r="E89" s="207" t="s">
        <v>2128</v>
      </c>
      <c r="F89" s="208" t="s">
        <v>2129</v>
      </c>
      <c r="G89" s="209" t="s">
        <v>1362</v>
      </c>
      <c r="H89" s="210">
        <v>1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2117</v>
      </c>
      <c r="AT89" s="217" t="s">
        <v>150</v>
      </c>
      <c r="AU89" s="217" t="s">
        <v>82</v>
      </c>
      <c r="AY89" s="19" t="s">
        <v>148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2117</v>
      </c>
      <c r="BM89" s="217" t="s">
        <v>2130</v>
      </c>
    </row>
    <row r="90" spans="1:65" s="2" customFormat="1" ht="14.4" customHeight="1">
      <c r="A90" s="40"/>
      <c r="B90" s="41"/>
      <c r="C90" s="206" t="s">
        <v>176</v>
      </c>
      <c r="D90" s="206" t="s">
        <v>150</v>
      </c>
      <c r="E90" s="207" t="s">
        <v>2131</v>
      </c>
      <c r="F90" s="208" t="s">
        <v>2132</v>
      </c>
      <c r="G90" s="209" t="s">
        <v>1362</v>
      </c>
      <c r="H90" s="210">
        <v>1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2117</v>
      </c>
      <c r="AT90" s="217" t="s">
        <v>150</v>
      </c>
      <c r="AU90" s="217" t="s">
        <v>82</v>
      </c>
      <c r="AY90" s="19" t="s">
        <v>148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2117</v>
      </c>
      <c r="BM90" s="217" t="s">
        <v>2133</v>
      </c>
    </row>
    <row r="91" spans="1:65" s="2" customFormat="1" ht="14.4" customHeight="1">
      <c r="A91" s="40"/>
      <c r="B91" s="41"/>
      <c r="C91" s="206" t="s">
        <v>181</v>
      </c>
      <c r="D91" s="206" t="s">
        <v>150</v>
      </c>
      <c r="E91" s="207" t="s">
        <v>2134</v>
      </c>
      <c r="F91" s="208" t="s">
        <v>2135</v>
      </c>
      <c r="G91" s="209" t="s">
        <v>1362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2117</v>
      </c>
      <c r="AT91" s="217" t="s">
        <v>150</v>
      </c>
      <c r="AU91" s="217" t="s">
        <v>82</v>
      </c>
      <c r="AY91" s="19" t="s">
        <v>148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2117</v>
      </c>
      <c r="BM91" s="217" t="s">
        <v>2136</v>
      </c>
    </row>
    <row r="92" spans="1:65" s="2" customFormat="1" ht="24.15" customHeight="1">
      <c r="A92" s="40"/>
      <c r="B92" s="41"/>
      <c r="C92" s="206" t="s">
        <v>186</v>
      </c>
      <c r="D92" s="206" t="s">
        <v>150</v>
      </c>
      <c r="E92" s="207" t="s">
        <v>2137</v>
      </c>
      <c r="F92" s="208" t="s">
        <v>2138</v>
      </c>
      <c r="G92" s="209" t="s">
        <v>1362</v>
      </c>
      <c r="H92" s="210">
        <v>1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2117</v>
      </c>
      <c r="AT92" s="217" t="s">
        <v>150</v>
      </c>
      <c r="AU92" s="217" t="s">
        <v>82</v>
      </c>
      <c r="AY92" s="19" t="s">
        <v>148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2117</v>
      </c>
      <c r="BM92" s="217" t="s">
        <v>2139</v>
      </c>
    </row>
    <row r="93" spans="1:65" s="2" customFormat="1" ht="14.4" customHeight="1">
      <c r="A93" s="40"/>
      <c r="B93" s="41"/>
      <c r="C93" s="206" t="s">
        <v>191</v>
      </c>
      <c r="D93" s="206" t="s">
        <v>150</v>
      </c>
      <c r="E93" s="207" t="s">
        <v>2140</v>
      </c>
      <c r="F93" s="208" t="s">
        <v>2141</v>
      </c>
      <c r="G93" s="209" t="s">
        <v>1362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2117</v>
      </c>
      <c r="AT93" s="217" t="s">
        <v>150</v>
      </c>
      <c r="AU93" s="217" t="s">
        <v>82</v>
      </c>
      <c r="AY93" s="19" t="s">
        <v>148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2117</v>
      </c>
      <c r="BM93" s="217" t="s">
        <v>2142</v>
      </c>
    </row>
    <row r="94" spans="1:63" s="12" customFormat="1" ht="22.8" customHeight="1">
      <c r="A94" s="12"/>
      <c r="B94" s="190"/>
      <c r="C94" s="191"/>
      <c r="D94" s="192" t="s">
        <v>71</v>
      </c>
      <c r="E94" s="204" t="s">
        <v>2143</v>
      </c>
      <c r="F94" s="204" t="s">
        <v>2144</v>
      </c>
      <c r="G94" s="191"/>
      <c r="H94" s="191"/>
      <c r="I94" s="194"/>
      <c r="J94" s="205">
        <f>BK94</f>
        <v>0</v>
      </c>
      <c r="K94" s="191"/>
      <c r="L94" s="196"/>
      <c r="M94" s="197"/>
      <c r="N94" s="198"/>
      <c r="O94" s="198"/>
      <c r="P94" s="199">
        <f>P95</f>
        <v>0</v>
      </c>
      <c r="Q94" s="198"/>
      <c r="R94" s="199">
        <f>R95</f>
        <v>0</v>
      </c>
      <c r="S94" s="198"/>
      <c r="T94" s="200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172</v>
      </c>
      <c r="AT94" s="202" t="s">
        <v>71</v>
      </c>
      <c r="AU94" s="202" t="s">
        <v>80</v>
      </c>
      <c r="AY94" s="201" t="s">
        <v>148</v>
      </c>
      <c r="BK94" s="203">
        <f>BK95</f>
        <v>0</v>
      </c>
    </row>
    <row r="95" spans="1:65" s="2" customFormat="1" ht="37.8" customHeight="1">
      <c r="A95" s="40"/>
      <c r="B95" s="41"/>
      <c r="C95" s="206" t="s">
        <v>195</v>
      </c>
      <c r="D95" s="206" t="s">
        <v>150</v>
      </c>
      <c r="E95" s="207" t="s">
        <v>2145</v>
      </c>
      <c r="F95" s="208" t="s">
        <v>2146</v>
      </c>
      <c r="G95" s="209" t="s">
        <v>784</v>
      </c>
      <c r="H95" s="210">
        <v>20</v>
      </c>
      <c r="I95" s="211"/>
      <c r="J95" s="212">
        <f>ROUND(I95*H95,2)</f>
        <v>0</v>
      </c>
      <c r="K95" s="208" t="s">
        <v>19</v>
      </c>
      <c r="L95" s="46"/>
      <c r="M95" s="274" t="s">
        <v>19</v>
      </c>
      <c r="N95" s="275" t="s">
        <v>43</v>
      </c>
      <c r="O95" s="276"/>
      <c r="P95" s="277">
        <f>O95*H95</f>
        <v>0</v>
      </c>
      <c r="Q95" s="277">
        <v>0</v>
      </c>
      <c r="R95" s="277">
        <f>Q95*H95</f>
        <v>0</v>
      </c>
      <c r="S95" s="277">
        <v>0</v>
      </c>
      <c r="T95" s="278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2117</v>
      </c>
      <c r="AT95" s="217" t="s">
        <v>150</v>
      </c>
      <c r="AU95" s="217" t="s">
        <v>82</v>
      </c>
      <c r="AY95" s="19" t="s">
        <v>148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2117</v>
      </c>
      <c r="BM95" s="217" t="s">
        <v>2147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CC35" sheet="1" objects="1" scenarios="1" formatColumns="0" formatRows="0" autoFilter="0"/>
  <autoFilter ref="C81:K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Regenerace pláště budovy MŠ Východní - Česká Lípa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2148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21. 9. 2020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ROUND((SUM(BE87:BE196)),2)</f>
        <v>0</v>
      </c>
      <c r="G33" s="40"/>
      <c r="H33" s="40"/>
      <c r="I33" s="150">
        <v>0.21</v>
      </c>
      <c r="J33" s="149">
        <f>ROUND(((SUM(BE87:BE196))*I33),2)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ROUND((SUM(BF87:BF196)),2)</f>
        <v>0</v>
      </c>
      <c r="G34" s="40"/>
      <c r="H34" s="40"/>
      <c r="I34" s="150">
        <v>0.15</v>
      </c>
      <c r="J34" s="149">
        <f>ROUND(((SUM(BF87:BF196))*I34),2)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ROUND((SUM(BG87:BG196)),2)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ROUND((SUM(BH87:BH196)),2)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ROUND((SUM(BI87:BI196)),2)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Regenerace pláště budovy MŠ Východní - Česká Lípa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Vzduchotechnika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 5825/253</v>
      </c>
      <c r="G52" s="42"/>
      <c r="H52" s="42"/>
      <c r="I52" s="34" t="s">
        <v>23</v>
      </c>
      <c r="J52" s="74" t="str">
        <f>IF(J12="","",J12)</f>
        <v>21. 9. 2020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Česká Lípa, nám. T.G. Masaryka 1, Česká Lípa</v>
      </c>
      <c r="G54" s="42"/>
      <c r="H54" s="42"/>
      <c r="I54" s="34" t="s">
        <v>31</v>
      </c>
      <c r="J54" s="38" t="str">
        <f>E21</f>
        <v xml:space="preserve">Projecticon s.r.o., A. Kopeckého 151, Nový Hrádek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99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2149</v>
      </c>
      <c r="E62" s="176"/>
      <c r="F62" s="176"/>
      <c r="G62" s="176"/>
      <c r="H62" s="176"/>
      <c r="I62" s="176"/>
      <c r="J62" s="177">
        <f>J115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2150</v>
      </c>
      <c r="E63" s="176"/>
      <c r="F63" s="176"/>
      <c r="G63" s="176"/>
      <c r="H63" s="176"/>
      <c r="I63" s="176"/>
      <c r="J63" s="177">
        <f>J159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107</v>
      </c>
      <c r="E64" s="170"/>
      <c r="F64" s="170"/>
      <c r="G64" s="170"/>
      <c r="H64" s="170"/>
      <c r="I64" s="170"/>
      <c r="J64" s="171">
        <f>J181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116</v>
      </c>
      <c r="E65" s="176"/>
      <c r="F65" s="176"/>
      <c r="G65" s="176"/>
      <c r="H65" s="176"/>
      <c r="I65" s="176"/>
      <c r="J65" s="177">
        <f>J182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118</v>
      </c>
      <c r="E66" s="176"/>
      <c r="F66" s="176"/>
      <c r="G66" s="176"/>
      <c r="H66" s="176"/>
      <c r="I66" s="176"/>
      <c r="J66" s="177">
        <f>J186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123</v>
      </c>
      <c r="E67" s="176"/>
      <c r="F67" s="176"/>
      <c r="G67" s="176"/>
      <c r="H67" s="176"/>
      <c r="I67" s="176"/>
      <c r="J67" s="177">
        <f>J191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133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Regenerace pláště budovy MŠ Východní - Česká Lípa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93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03 - Vzduchotechnika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p.č. 5825/253</v>
      </c>
      <c r="G81" s="42"/>
      <c r="H81" s="42"/>
      <c r="I81" s="34" t="s">
        <v>23</v>
      </c>
      <c r="J81" s="74" t="str">
        <f>IF(J12="","",J12)</f>
        <v>21. 9. 2020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Město Česká Lípa, nám. T.G. Masaryka 1, Česká Lípa</v>
      </c>
      <c r="G83" s="42"/>
      <c r="H83" s="42"/>
      <c r="I83" s="34" t="s">
        <v>31</v>
      </c>
      <c r="J83" s="38" t="str">
        <f>E21</f>
        <v xml:space="preserve">Projecticon s.r.o., A. Kopeckého 151, Nový Hrádek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134</v>
      </c>
      <c r="D86" s="182" t="s">
        <v>57</v>
      </c>
      <c r="E86" s="182" t="s">
        <v>53</v>
      </c>
      <c r="F86" s="182" t="s">
        <v>54</v>
      </c>
      <c r="G86" s="182" t="s">
        <v>135</v>
      </c>
      <c r="H86" s="182" t="s">
        <v>136</v>
      </c>
      <c r="I86" s="182" t="s">
        <v>137</v>
      </c>
      <c r="J86" s="182" t="s">
        <v>97</v>
      </c>
      <c r="K86" s="183" t="s">
        <v>138</v>
      </c>
      <c r="L86" s="184"/>
      <c r="M86" s="94" t="s">
        <v>19</v>
      </c>
      <c r="N86" s="95" t="s">
        <v>42</v>
      </c>
      <c r="O86" s="95" t="s">
        <v>139</v>
      </c>
      <c r="P86" s="95" t="s">
        <v>140</v>
      </c>
      <c r="Q86" s="95" t="s">
        <v>141</v>
      </c>
      <c r="R86" s="95" t="s">
        <v>142</v>
      </c>
      <c r="S86" s="95" t="s">
        <v>143</v>
      </c>
      <c r="T86" s="96" t="s">
        <v>144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145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P88+P181</f>
        <v>0</v>
      </c>
      <c r="Q87" s="98"/>
      <c r="R87" s="187">
        <f>R88+R181</f>
        <v>1.00006</v>
      </c>
      <c r="S87" s="98"/>
      <c r="T87" s="188">
        <f>T88+T181</f>
        <v>0.5640000000000001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98</v>
      </c>
      <c r="BK87" s="189">
        <f>BK88+BK181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146</v>
      </c>
      <c r="F88" s="193" t="s">
        <v>147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P89+P115+P159</f>
        <v>0</v>
      </c>
      <c r="Q88" s="198"/>
      <c r="R88" s="199">
        <f>R89+R115+R159</f>
        <v>0</v>
      </c>
      <c r="S88" s="198"/>
      <c r="T88" s="200">
        <f>T89+T115+T159</f>
        <v>0.5640000000000001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148</v>
      </c>
      <c r="BK88" s="203">
        <f>BK89+BK115+BK159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191</v>
      </c>
      <c r="F89" s="204" t="s">
        <v>573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SUM(P90:P114)</f>
        <v>0</v>
      </c>
      <c r="Q89" s="198"/>
      <c r="R89" s="199">
        <f>SUM(R90:R114)</f>
        <v>0</v>
      </c>
      <c r="S89" s="198"/>
      <c r="T89" s="200">
        <f>SUM(T90:T114)</f>
        <v>0.5640000000000001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148</v>
      </c>
      <c r="BK89" s="203">
        <f>SUM(BK90:BK114)</f>
        <v>0</v>
      </c>
    </row>
    <row r="90" spans="1:65" s="2" customFormat="1" ht="24.15" customHeight="1">
      <c r="A90" s="40"/>
      <c r="B90" s="41"/>
      <c r="C90" s="206" t="s">
        <v>80</v>
      </c>
      <c r="D90" s="279" t="s">
        <v>150</v>
      </c>
      <c r="E90" s="207" t="s">
        <v>2151</v>
      </c>
      <c r="F90" s="208" t="s">
        <v>2152</v>
      </c>
      <c r="G90" s="209" t="s">
        <v>1362</v>
      </c>
      <c r="H90" s="210">
        <v>3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155</v>
      </c>
      <c r="AT90" s="217" t="s">
        <v>150</v>
      </c>
      <c r="AU90" s="217" t="s">
        <v>82</v>
      </c>
      <c r="AY90" s="19" t="s">
        <v>148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155</v>
      </c>
      <c r="BM90" s="217" t="s">
        <v>2153</v>
      </c>
    </row>
    <row r="91" spans="1:65" s="2" customFormat="1" ht="24.15" customHeight="1">
      <c r="A91" s="40"/>
      <c r="B91" s="41"/>
      <c r="C91" s="206" t="s">
        <v>82</v>
      </c>
      <c r="D91" s="279" t="s">
        <v>150</v>
      </c>
      <c r="E91" s="207" t="s">
        <v>2154</v>
      </c>
      <c r="F91" s="208" t="s">
        <v>2155</v>
      </c>
      <c r="G91" s="209" t="s">
        <v>1362</v>
      </c>
      <c r="H91" s="210">
        <v>1</v>
      </c>
      <c r="I91" s="211"/>
      <c r="J91" s="212">
        <f>ROUND(I91*H91,2)</f>
        <v>0</v>
      </c>
      <c r="K91" s="208" t="s">
        <v>19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155</v>
      </c>
      <c r="AT91" s="217" t="s">
        <v>150</v>
      </c>
      <c r="AU91" s="217" t="s">
        <v>82</v>
      </c>
      <c r="AY91" s="19" t="s">
        <v>148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155</v>
      </c>
      <c r="BM91" s="217" t="s">
        <v>2156</v>
      </c>
    </row>
    <row r="92" spans="1:65" s="2" customFormat="1" ht="37.8" customHeight="1">
      <c r="A92" s="40"/>
      <c r="B92" s="41"/>
      <c r="C92" s="206" t="s">
        <v>162</v>
      </c>
      <c r="D92" s="279" t="s">
        <v>150</v>
      </c>
      <c r="E92" s="207" t="s">
        <v>2157</v>
      </c>
      <c r="F92" s="208" t="s">
        <v>2158</v>
      </c>
      <c r="G92" s="209" t="s">
        <v>1362</v>
      </c>
      <c r="H92" s="210">
        <v>6</v>
      </c>
      <c r="I92" s="211"/>
      <c r="J92" s="212">
        <f>ROUND(I92*H92,2)</f>
        <v>0</v>
      </c>
      <c r="K92" s="208" t="s">
        <v>19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155</v>
      </c>
      <c r="AT92" s="217" t="s">
        <v>150</v>
      </c>
      <c r="AU92" s="217" t="s">
        <v>82</v>
      </c>
      <c r="AY92" s="19" t="s">
        <v>148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155</v>
      </c>
      <c r="BM92" s="217" t="s">
        <v>2159</v>
      </c>
    </row>
    <row r="93" spans="1:65" s="2" customFormat="1" ht="37.8" customHeight="1">
      <c r="A93" s="40"/>
      <c r="B93" s="41"/>
      <c r="C93" s="206" t="s">
        <v>155</v>
      </c>
      <c r="D93" s="279" t="s">
        <v>150</v>
      </c>
      <c r="E93" s="207" t="s">
        <v>2160</v>
      </c>
      <c r="F93" s="208" t="s">
        <v>2161</v>
      </c>
      <c r="G93" s="209" t="s">
        <v>1362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155</v>
      </c>
      <c r="AT93" s="217" t="s">
        <v>150</v>
      </c>
      <c r="AU93" s="217" t="s">
        <v>82</v>
      </c>
      <c r="AY93" s="19" t="s">
        <v>148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155</v>
      </c>
      <c r="BM93" s="217" t="s">
        <v>2162</v>
      </c>
    </row>
    <row r="94" spans="1:65" s="2" customFormat="1" ht="37.8" customHeight="1">
      <c r="A94" s="40"/>
      <c r="B94" s="41"/>
      <c r="C94" s="206" t="s">
        <v>172</v>
      </c>
      <c r="D94" s="279" t="s">
        <v>150</v>
      </c>
      <c r="E94" s="207" t="s">
        <v>2163</v>
      </c>
      <c r="F94" s="208" t="s">
        <v>2164</v>
      </c>
      <c r="G94" s="209" t="s">
        <v>1362</v>
      </c>
      <c r="H94" s="210">
        <v>1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155</v>
      </c>
      <c r="AT94" s="217" t="s">
        <v>150</v>
      </c>
      <c r="AU94" s="217" t="s">
        <v>82</v>
      </c>
      <c r="AY94" s="19" t="s">
        <v>148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155</v>
      </c>
      <c r="BM94" s="217" t="s">
        <v>2165</v>
      </c>
    </row>
    <row r="95" spans="1:65" s="2" customFormat="1" ht="37.8" customHeight="1">
      <c r="A95" s="40"/>
      <c r="B95" s="41"/>
      <c r="C95" s="206" t="s">
        <v>176</v>
      </c>
      <c r="D95" s="279" t="s">
        <v>150</v>
      </c>
      <c r="E95" s="207" t="s">
        <v>2166</v>
      </c>
      <c r="F95" s="208" t="s">
        <v>2167</v>
      </c>
      <c r="G95" s="209" t="s">
        <v>1362</v>
      </c>
      <c r="H95" s="210">
        <v>1</v>
      </c>
      <c r="I95" s="211"/>
      <c r="J95" s="212">
        <f>ROUND(I95*H95,2)</f>
        <v>0</v>
      </c>
      <c r="K95" s="208" t="s">
        <v>19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155</v>
      </c>
      <c r="AT95" s="217" t="s">
        <v>150</v>
      </c>
      <c r="AU95" s="217" t="s">
        <v>82</v>
      </c>
      <c r="AY95" s="19" t="s">
        <v>148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155</v>
      </c>
      <c r="BM95" s="217" t="s">
        <v>2168</v>
      </c>
    </row>
    <row r="96" spans="1:65" s="2" customFormat="1" ht="37.8" customHeight="1">
      <c r="A96" s="40"/>
      <c r="B96" s="41"/>
      <c r="C96" s="206" t="s">
        <v>181</v>
      </c>
      <c r="D96" s="279" t="s">
        <v>150</v>
      </c>
      <c r="E96" s="207" t="s">
        <v>2169</v>
      </c>
      <c r="F96" s="208" t="s">
        <v>2170</v>
      </c>
      <c r="G96" s="209" t="s">
        <v>1362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155</v>
      </c>
      <c r="AT96" s="217" t="s">
        <v>150</v>
      </c>
      <c r="AU96" s="217" t="s">
        <v>82</v>
      </c>
      <c r="AY96" s="19" t="s">
        <v>148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155</v>
      </c>
      <c r="BM96" s="217" t="s">
        <v>2171</v>
      </c>
    </row>
    <row r="97" spans="1:65" s="2" customFormat="1" ht="24.15" customHeight="1">
      <c r="A97" s="40"/>
      <c r="B97" s="41"/>
      <c r="C97" s="206" t="s">
        <v>186</v>
      </c>
      <c r="D97" s="279" t="s">
        <v>150</v>
      </c>
      <c r="E97" s="207" t="s">
        <v>2172</v>
      </c>
      <c r="F97" s="208" t="s">
        <v>2173</v>
      </c>
      <c r="G97" s="209" t="s">
        <v>530</v>
      </c>
      <c r="H97" s="210">
        <v>3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0.09</v>
      </c>
      <c r="T97" s="216">
        <f>S97*H97</f>
        <v>0.27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155</v>
      </c>
      <c r="AT97" s="217" t="s">
        <v>150</v>
      </c>
      <c r="AU97" s="217" t="s">
        <v>82</v>
      </c>
      <c r="AY97" s="19" t="s">
        <v>148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155</v>
      </c>
      <c r="BM97" s="217" t="s">
        <v>2174</v>
      </c>
    </row>
    <row r="98" spans="1:65" s="2" customFormat="1" ht="24.15" customHeight="1">
      <c r="A98" s="40"/>
      <c r="B98" s="41"/>
      <c r="C98" s="206" t="s">
        <v>191</v>
      </c>
      <c r="D98" s="273" t="s">
        <v>150</v>
      </c>
      <c r="E98" s="207" t="s">
        <v>2175</v>
      </c>
      <c r="F98" s="208" t="s">
        <v>2176</v>
      </c>
      <c r="G98" s="209" t="s">
        <v>530</v>
      </c>
      <c r="H98" s="210">
        <v>1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0.09</v>
      </c>
      <c r="T98" s="216">
        <f>S98*H98</f>
        <v>0.09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155</v>
      </c>
      <c r="AT98" s="217" t="s">
        <v>150</v>
      </c>
      <c r="AU98" s="217" t="s">
        <v>82</v>
      </c>
      <c r="AY98" s="19" t="s">
        <v>148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155</v>
      </c>
      <c r="BM98" s="217" t="s">
        <v>2177</v>
      </c>
    </row>
    <row r="99" spans="1:65" s="2" customFormat="1" ht="37.8" customHeight="1">
      <c r="A99" s="40"/>
      <c r="B99" s="41"/>
      <c r="C99" s="206" t="s">
        <v>195</v>
      </c>
      <c r="D99" s="280" t="s">
        <v>150</v>
      </c>
      <c r="E99" s="207" t="s">
        <v>2178</v>
      </c>
      <c r="F99" s="208" t="s">
        <v>2179</v>
      </c>
      <c r="G99" s="209" t="s">
        <v>1362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0.068</v>
      </c>
      <c r="T99" s="216">
        <f>S99*H99</f>
        <v>0.068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155</v>
      </c>
      <c r="AT99" s="217" t="s">
        <v>150</v>
      </c>
      <c r="AU99" s="217" t="s">
        <v>82</v>
      </c>
      <c r="AY99" s="19" t="s">
        <v>148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155</v>
      </c>
      <c r="BM99" s="217" t="s">
        <v>2180</v>
      </c>
    </row>
    <row r="100" spans="1:51" s="15" customFormat="1" ht="12">
      <c r="A100" s="15"/>
      <c r="B100" s="252"/>
      <c r="C100" s="253"/>
      <c r="D100" s="221" t="s">
        <v>157</v>
      </c>
      <c r="E100" s="254" t="s">
        <v>19</v>
      </c>
      <c r="F100" s="255" t="s">
        <v>2181</v>
      </c>
      <c r="G100" s="253"/>
      <c r="H100" s="254" t="s">
        <v>19</v>
      </c>
      <c r="I100" s="256"/>
      <c r="J100" s="253"/>
      <c r="K100" s="253"/>
      <c r="L100" s="257"/>
      <c r="M100" s="258"/>
      <c r="N100" s="259"/>
      <c r="O100" s="259"/>
      <c r="P100" s="259"/>
      <c r="Q100" s="259"/>
      <c r="R100" s="259"/>
      <c r="S100" s="259"/>
      <c r="T100" s="260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61" t="s">
        <v>157</v>
      </c>
      <c r="AU100" s="261" t="s">
        <v>82</v>
      </c>
      <c r="AV100" s="15" t="s">
        <v>80</v>
      </c>
      <c r="AW100" s="15" t="s">
        <v>33</v>
      </c>
      <c r="AX100" s="15" t="s">
        <v>72</v>
      </c>
      <c r="AY100" s="261" t="s">
        <v>148</v>
      </c>
    </row>
    <row r="101" spans="1:51" s="15" customFormat="1" ht="12">
      <c r="A101" s="15"/>
      <c r="B101" s="252"/>
      <c r="C101" s="253"/>
      <c r="D101" s="221" t="s">
        <v>157</v>
      </c>
      <c r="E101" s="254" t="s">
        <v>19</v>
      </c>
      <c r="F101" s="255" t="s">
        <v>2182</v>
      </c>
      <c r="G101" s="253"/>
      <c r="H101" s="254" t="s">
        <v>19</v>
      </c>
      <c r="I101" s="256"/>
      <c r="J101" s="253"/>
      <c r="K101" s="253"/>
      <c r="L101" s="257"/>
      <c r="M101" s="258"/>
      <c r="N101" s="259"/>
      <c r="O101" s="259"/>
      <c r="P101" s="259"/>
      <c r="Q101" s="259"/>
      <c r="R101" s="259"/>
      <c r="S101" s="259"/>
      <c r="T101" s="260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61" t="s">
        <v>157</v>
      </c>
      <c r="AU101" s="261" t="s">
        <v>82</v>
      </c>
      <c r="AV101" s="15" t="s">
        <v>80</v>
      </c>
      <c r="AW101" s="15" t="s">
        <v>33</v>
      </c>
      <c r="AX101" s="15" t="s">
        <v>72</v>
      </c>
      <c r="AY101" s="261" t="s">
        <v>148</v>
      </c>
    </row>
    <row r="102" spans="1:51" s="15" customFormat="1" ht="12">
      <c r="A102" s="15"/>
      <c r="B102" s="252"/>
      <c r="C102" s="253"/>
      <c r="D102" s="221" t="s">
        <v>157</v>
      </c>
      <c r="E102" s="254" t="s">
        <v>19</v>
      </c>
      <c r="F102" s="255" t="s">
        <v>2183</v>
      </c>
      <c r="G102" s="253"/>
      <c r="H102" s="254" t="s">
        <v>19</v>
      </c>
      <c r="I102" s="256"/>
      <c r="J102" s="253"/>
      <c r="K102" s="253"/>
      <c r="L102" s="257"/>
      <c r="M102" s="258"/>
      <c r="N102" s="259"/>
      <c r="O102" s="259"/>
      <c r="P102" s="259"/>
      <c r="Q102" s="259"/>
      <c r="R102" s="259"/>
      <c r="S102" s="259"/>
      <c r="T102" s="26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1" t="s">
        <v>157</v>
      </c>
      <c r="AU102" s="261" t="s">
        <v>82</v>
      </c>
      <c r="AV102" s="15" t="s">
        <v>80</v>
      </c>
      <c r="AW102" s="15" t="s">
        <v>33</v>
      </c>
      <c r="AX102" s="15" t="s">
        <v>72</v>
      </c>
      <c r="AY102" s="261" t="s">
        <v>148</v>
      </c>
    </row>
    <row r="103" spans="1:51" s="15" customFormat="1" ht="12">
      <c r="A103" s="15"/>
      <c r="B103" s="252"/>
      <c r="C103" s="253"/>
      <c r="D103" s="221" t="s">
        <v>157</v>
      </c>
      <c r="E103" s="254" t="s">
        <v>19</v>
      </c>
      <c r="F103" s="255" t="s">
        <v>2184</v>
      </c>
      <c r="G103" s="253"/>
      <c r="H103" s="254" t="s">
        <v>19</v>
      </c>
      <c r="I103" s="256"/>
      <c r="J103" s="253"/>
      <c r="K103" s="253"/>
      <c r="L103" s="257"/>
      <c r="M103" s="258"/>
      <c r="N103" s="259"/>
      <c r="O103" s="259"/>
      <c r="P103" s="259"/>
      <c r="Q103" s="259"/>
      <c r="R103" s="259"/>
      <c r="S103" s="259"/>
      <c r="T103" s="260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1" t="s">
        <v>157</v>
      </c>
      <c r="AU103" s="261" t="s">
        <v>82</v>
      </c>
      <c r="AV103" s="15" t="s">
        <v>80</v>
      </c>
      <c r="AW103" s="15" t="s">
        <v>33</v>
      </c>
      <c r="AX103" s="15" t="s">
        <v>72</v>
      </c>
      <c r="AY103" s="261" t="s">
        <v>148</v>
      </c>
    </row>
    <row r="104" spans="1:51" s="15" customFormat="1" ht="12">
      <c r="A104" s="15"/>
      <c r="B104" s="252"/>
      <c r="C104" s="253"/>
      <c r="D104" s="221" t="s">
        <v>157</v>
      </c>
      <c r="E104" s="254" t="s">
        <v>19</v>
      </c>
      <c r="F104" s="255" t="s">
        <v>2185</v>
      </c>
      <c r="G104" s="253"/>
      <c r="H104" s="254" t="s">
        <v>19</v>
      </c>
      <c r="I104" s="256"/>
      <c r="J104" s="253"/>
      <c r="K104" s="253"/>
      <c r="L104" s="257"/>
      <c r="M104" s="258"/>
      <c r="N104" s="259"/>
      <c r="O104" s="259"/>
      <c r="P104" s="259"/>
      <c r="Q104" s="259"/>
      <c r="R104" s="259"/>
      <c r="S104" s="259"/>
      <c r="T104" s="260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61" t="s">
        <v>157</v>
      </c>
      <c r="AU104" s="261" t="s">
        <v>82</v>
      </c>
      <c r="AV104" s="15" t="s">
        <v>80</v>
      </c>
      <c r="AW104" s="15" t="s">
        <v>33</v>
      </c>
      <c r="AX104" s="15" t="s">
        <v>72</v>
      </c>
      <c r="AY104" s="261" t="s">
        <v>148</v>
      </c>
    </row>
    <row r="105" spans="1:51" s="13" customFormat="1" ht="12">
      <c r="A105" s="13"/>
      <c r="B105" s="219"/>
      <c r="C105" s="220"/>
      <c r="D105" s="221" t="s">
        <v>157</v>
      </c>
      <c r="E105" s="222" t="s">
        <v>19</v>
      </c>
      <c r="F105" s="223" t="s">
        <v>80</v>
      </c>
      <c r="G105" s="220"/>
      <c r="H105" s="224">
        <v>1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0" t="s">
        <v>157</v>
      </c>
      <c r="AU105" s="230" t="s">
        <v>82</v>
      </c>
      <c r="AV105" s="13" t="s">
        <v>82</v>
      </c>
      <c r="AW105" s="13" t="s">
        <v>33</v>
      </c>
      <c r="AX105" s="13" t="s">
        <v>80</v>
      </c>
      <c r="AY105" s="230" t="s">
        <v>148</v>
      </c>
    </row>
    <row r="106" spans="1:65" s="2" customFormat="1" ht="37.8" customHeight="1">
      <c r="A106" s="40"/>
      <c r="B106" s="41"/>
      <c r="C106" s="206" t="s">
        <v>201</v>
      </c>
      <c r="D106" s="280" t="s">
        <v>150</v>
      </c>
      <c r="E106" s="207" t="s">
        <v>2186</v>
      </c>
      <c r="F106" s="208" t="s">
        <v>2187</v>
      </c>
      <c r="G106" s="209" t="s">
        <v>1362</v>
      </c>
      <c r="H106" s="210">
        <v>1</v>
      </c>
      <c r="I106" s="211"/>
      <c r="J106" s="212">
        <f>ROUND(I106*H106,2)</f>
        <v>0</v>
      </c>
      <c r="K106" s="208" t="s">
        <v>19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0.068</v>
      </c>
      <c r="T106" s="216">
        <f>S106*H106</f>
        <v>0.068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155</v>
      </c>
      <c r="AT106" s="217" t="s">
        <v>150</v>
      </c>
      <c r="AU106" s="217" t="s">
        <v>82</v>
      </c>
      <c r="AY106" s="19" t="s">
        <v>148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155</v>
      </c>
      <c r="BM106" s="217" t="s">
        <v>2188</v>
      </c>
    </row>
    <row r="107" spans="1:51" s="15" customFormat="1" ht="12">
      <c r="A107" s="15"/>
      <c r="B107" s="252"/>
      <c r="C107" s="253"/>
      <c r="D107" s="221" t="s">
        <v>157</v>
      </c>
      <c r="E107" s="254" t="s">
        <v>19</v>
      </c>
      <c r="F107" s="255" t="s">
        <v>2189</v>
      </c>
      <c r="G107" s="253"/>
      <c r="H107" s="254" t="s">
        <v>19</v>
      </c>
      <c r="I107" s="256"/>
      <c r="J107" s="253"/>
      <c r="K107" s="253"/>
      <c r="L107" s="257"/>
      <c r="M107" s="258"/>
      <c r="N107" s="259"/>
      <c r="O107" s="259"/>
      <c r="P107" s="259"/>
      <c r="Q107" s="259"/>
      <c r="R107" s="259"/>
      <c r="S107" s="259"/>
      <c r="T107" s="260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1" t="s">
        <v>157</v>
      </c>
      <c r="AU107" s="261" t="s">
        <v>82</v>
      </c>
      <c r="AV107" s="15" t="s">
        <v>80</v>
      </c>
      <c r="AW107" s="15" t="s">
        <v>33</v>
      </c>
      <c r="AX107" s="15" t="s">
        <v>72</v>
      </c>
      <c r="AY107" s="261" t="s">
        <v>148</v>
      </c>
    </row>
    <row r="108" spans="1:51" s="15" customFormat="1" ht="12">
      <c r="A108" s="15"/>
      <c r="B108" s="252"/>
      <c r="C108" s="253"/>
      <c r="D108" s="221" t="s">
        <v>157</v>
      </c>
      <c r="E108" s="254" t="s">
        <v>19</v>
      </c>
      <c r="F108" s="255" t="s">
        <v>2190</v>
      </c>
      <c r="G108" s="253"/>
      <c r="H108" s="254" t="s">
        <v>19</v>
      </c>
      <c r="I108" s="256"/>
      <c r="J108" s="253"/>
      <c r="K108" s="253"/>
      <c r="L108" s="257"/>
      <c r="M108" s="258"/>
      <c r="N108" s="259"/>
      <c r="O108" s="259"/>
      <c r="P108" s="259"/>
      <c r="Q108" s="259"/>
      <c r="R108" s="259"/>
      <c r="S108" s="259"/>
      <c r="T108" s="260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61" t="s">
        <v>157</v>
      </c>
      <c r="AU108" s="261" t="s">
        <v>82</v>
      </c>
      <c r="AV108" s="15" t="s">
        <v>80</v>
      </c>
      <c r="AW108" s="15" t="s">
        <v>33</v>
      </c>
      <c r="AX108" s="15" t="s">
        <v>72</v>
      </c>
      <c r="AY108" s="261" t="s">
        <v>148</v>
      </c>
    </row>
    <row r="109" spans="1:51" s="15" customFormat="1" ht="12">
      <c r="A109" s="15"/>
      <c r="B109" s="252"/>
      <c r="C109" s="253"/>
      <c r="D109" s="221" t="s">
        <v>157</v>
      </c>
      <c r="E109" s="254" t="s">
        <v>19</v>
      </c>
      <c r="F109" s="255" t="s">
        <v>2191</v>
      </c>
      <c r="G109" s="253"/>
      <c r="H109" s="254" t="s">
        <v>19</v>
      </c>
      <c r="I109" s="256"/>
      <c r="J109" s="253"/>
      <c r="K109" s="253"/>
      <c r="L109" s="257"/>
      <c r="M109" s="258"/>
      <c r="N109" s="259"/>
      <c r="O109" s="259"/>
      <c r="P109" s="259"/>
      <c r="Q109" s="259"/>
      <c r="R109" s="259"/>
      <c r="S109" s="259"/>
      <c r="T109" s="260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1" t="s">
        <v>157</v>
      </c>
      <c r="AU109" s="261" t="s">
        <v>82</v>
      </c>
      <c r="AV109" s="15" t="s">
        <v>80</v>
      </c>
      <c r="AW109" s="15" t="s">
        <v>33</v>
      </c>
      <c r="AX109" s="15" t="s">
        <v>72</v>
      </c>
      <c r="AY109" s="261" t="s">
        <v>148</v>
      </c>
    </row>
    <row r="110" spans="1:51" s="15" customFormat="1" ht="12">
      <c r="A110" s="15"/>
      <c r="B110" s="252"/>
      <c r="C110" s="253"/>
      <c r="D110" s="221" t="s">
        <v>157</v>
      </c>
      <c r="E110" s="254" t="s">
        <v>19</v>
      </c>
      <c r="F110" s="255" t="s">
        <v>2192</v>
      </c>
      <c r="G110" s="253"/>
      <c r="H110" s="254" t="s">
        <v>19</v>
      </c>
      <c r="I110" s="256"/>
      <c r="J110" s="253"/>
      <c r="K110" s="253"/>
      <c r="L110" s="257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1" t="s">
        <v>157</v>
      </c>
      <c r="AU110" s="261" t="s">
        <v>82</v>
      </c>
      <c r="AV110" s="15" t="s">
        <v>80</v>
      </c>
      <c r="AW110" s="15" t="s">
        <v>33</v>
      </c>
      <c r="AX110" s="15" t="s">
        <v>72</v>
      </c>
      <c r="AY110" s="261" t="s">
        <v>148</v>
      </c>
    </row>
    <row r="111" spans="1:51" s="15" customFormat="1" ht="12">
      <c r="A111" s="15"/>
      <c r="B111" s="252"/>
      <c r="C111" s="253"/>
      <c r="D111" s="221" t="s">
        <v>157</v>
      </c>
      <c r="E111" s="254" t="s">
        <v>19</v>
      </c>
      <c r="F111" s="255" t="s">
        <v>2193</v>
      </c>
      <c r="G111" s="253"/>
      <c r="H111" s="254" t="s">
        <v>19</v>
      </c>
      <c r="I111" s="256"/>
      <c r="J111" s="253"/>
      <c r="K111" s="253"/>
      <c r="L111" s="257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1" t="s">
        <v>157</v>
      </c>
      <c r="AU111" s="261" t="s">
        <v>82</v>
      </c>
      <c r="AV111" s="15" t="s">
        <v>80</v>
      </c>
      <c r="AW111" s="15" t="s">
        <v>33</v>
      </c>
      <c r="AX111" s="15" t="s">
        <v>72</v>
      </c>
      <c r="AY111" s="261" t="s">
        <v>148</v>
      </c>
    </row>
    <row r="112" spans="1:51" s="13" customFormat="1" ht="12">
      <c r="A112" s="13"/>
      <c r="B112" s="219"/>
      <c r="C112" s="220"/>
      <c r="D112" s="221" t="s">
        <v>157</v>
      </c>
      <c r="E112" s="222" t="s">
        <v>19</v>
      </c>
      <c r="F112" s="223" t="s">
        <v>80</v>
      </c>
      <c r="G112" s="220"/>
      <c r="H112" s="224">
        <v>1</v>
      </c>
      <c r="I112" s="225"/>
      <c r="J112" s="220"/>
      <c r="K112" s="220"/>
      <c r="L112" s="226"/>
      <c r="M112" s="227"/>
      <c r="N112" s="228"/>
      <c r="O112" s="228"/>
      <c r="P112" s="228"/>
      <c r="Q112" s="228"/>
      <c r="R112" s="228"/>
      <c r="S112" s="228"/>
      <c r="T112" s="22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0" t="s">
        <v>157</v>
      </c>
      <c r="AU112" s="230" t="s">
        <v>82</v>
      </c>
      <c r="AV112" s="13" t="s">
        <v>82</v>
      </c>
      <c r="AW112" s="13" t="s">
        <v>33</v>
      </c>
      <c r="AX112" s="13" t="s">
        <v>80</v>
      </c>
      <c r="AY112" s="230" t="s">
        <v>148</v>
      </c>
    </row>
    <row r="113" spans="1:65" s="2" customFormat="1" ht="14.4" customHeight="1">
      <c r="A113" s="40"/>
      <c r="B113" s="41"/>
      <c r="C113" s="206" t="s">
        <v>205</v>
      </c>
      <c r="D113" s="280" t="s">
        <v>150</v>
      </c>
      <c r="E113" s="207" t="s">
        <v>2194</v>
      </c>
      <c r="F113" s="208" t="s">
        <v>2195</v>
      </c>
      <c r="G113" s="209" t="s">
        <v>1362</v>
      </c>
      <c r="H113" s="210">
        <v>1</v>
      </c>
      <c r="I113" s="211"/>
      <c r="J113" s="212">
        <f>ROUND(I113*H113,2)</f>
        <v>0</v>
      </c>
      <c r="K113" s="208" t="s">
        <v>19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0.068</v>
      </c>
      <c r="T113" s="216">
        <f>S113*H113</f>
        <v>0.068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155</v>
      </c>
      <c r="AT113" s="217" t="s">
        <v>150</v>
      </c>
      <c r="AU113" s="217" t="s">
        <v>82</v>
      </c>
      <c r="AY113" s="19" t="s">
        <v>148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155</v>
      </c>
      <c r="BM113" s="217" t="s">
        <v>2196</v>
      </c>
    </row>
    <row r="114" spans="1:51" s="13" customFormat="1" ht="12">
      <c r="A114" s="13"/>
      <c r="B114" s="219"/>
      <c r="C114" s="220"/>
      <c r="D114" s="221" t="s">
        <v>157</v>
      </c>
      <c r="E114" s="222" t="s">
        <v>19</v>
      </c>
      <c r="F114" s="223" t="s">
        <v>2197</v>
      </c>
      <c r="G114" s="220"/>
      <c r="H114" s="224">
        <v>1</v>
      </c>
      <c r="I114" s="225"/>
      <c r="J114" s="220"/>
      <c r="K114" s="220"/>
      <c r="L114" s="226"/>
      <c r="M114" s="227"/>
      <c r="N114" s="228"/>
      <c r="O114" s="228"/>
      <c r="P114" s="228"/>
      <c r="Q114" s="228"/>
      <c r="R114" s="228"/>
      <c r="S114" s="228"/>
      <c r="T114" s="22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0" t="s">
        <v>157</v>
      </c>
      <c r="AU114" s="230" t="s">
        <v>82</v>
      </c>
      <c r="AV114" s="13" t="s">
        <v>82</v>
      </c>
      <c r="AW114" s="13" t="s">
        <v>33</v>
      </c>
      <c r="AX114" s="13" t="s">
        <v>80</v>
      </c>
      <c r="AY114" s="230" t="s">
        <v>148</v>
      </c>
    </row>
    <row r="115" spans="1:63" s="12" customFormat="1" ht="22.8" customHeight="1">
      <c r="A115" s="12"/>
      <c r="B115" s="190"/>
      <c r="C115" s="191"/>
      <c r="D115" s="192" t="s">
        <v>71</v>
      </c>
      <c r="E115" s="204" t="s">
        <v>2198</v>
      </c>
      <c r="F115" s="204" t="s">
        <v>2199</v>
      </c>
      <c r="G115" s="191"/>
      <c r="H115" s="191"/>
      <c r="I115" s="194"/>
      <c r="J115" s="205">
        <f>BK115</f>
        <v>0</v>
      </c>
      <c r="K115" s="191"/>
      <c r="L115" s="196"/>
      <c r="M115" s="197"/>
      <c r="N115" s="198"/>
      <c r="O115" s="198"/>
      <c r="P115" s="199">
        <f>SUM(P116:P158)</f>
        <v>0</v>
      </c>
      <c r="Q115" s="198"/>
      <c r="R115" s="199">
        <f>SUM(R116:R158)</f>
        <v>0</v>
      </c>
      <c r="S115" s="198"/>
      <c r="T115" s="200">
        <f>SUM(T116:T158)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1" t="s">
        <v>80</v>
      </c>
      <c r="AT115" s="202" t="s">
        <v>71</v>
      </c>
      <c r="AU115" s="202" t="s">
        <v>80</v>
      </c>
      <c r="AY115" s="201" t="s">
        <v>148</v>
      </c>
      <c r="BK115" s="203">
        <f>SUM(BK116:BK158)</f>
        <v>0</v>
      </c>
    </row>
    <row r="116" spans="1:65" s="2" customFormat="1" ht="62.7" customHeight="1">
      <c r="A116" s="40"/>
      <c r="B116" s="41"/>
      <c r="C116" s="231" t="s">
        <v>209</v>
      </c>
      <c r="D116" s="231" t="s">
        <v>214</v>
      </c>
      <c r="E116" s="232" t="s">
        <v>2200</v>
      </c>
      <c r="F116" s="233" t="s">
        <v>2201</v>
      </c>
      <c r="G116" s="234" t="s">
        <v>685</v>
      </c>
      <c r="H116" s="235">
        <v>3</v>
      </c>
      <c r="I116" s="236"/>
      <c r="J116" s="237">
        <f>ROUND(I116*H116,2)</f>
        <v>0</v>
      </c>
      <c r="K116" s="233" t="s">
        <v>19</v>
      </c>
      <c r="L116" s="238"/>
      <c r="M116" s="239" t="s">
        <v>19</v>
      </c>
      <c r="N116" s="240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186</v>
      </c>
      <c r="AT116" s="217" t="s">
        <v>214</v>
      </c>
      <c r="AU116" s="217" t="s">
        <v>82</v>
      </c>
      <c r="AY116" s="19" t="s">
        <v>148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155</v>
      </c>
      <c r="BM116" s="217" t="s">
        <v>2202</v>
      </c>
    </row>
    <row r="117" spans="1:51" s="15" customFormat="1" ht="12">
      <c r="A117" s="15"/>
      <c r="B117" s="252"/>
      <c r="C117" s="253"/>
      <c r="D117" s="221" t="s">
        <v>157</v>
      </c>
      <c r="E117" s="254" t="s">
        <v>19</v>
      </c>
      <c r="F117" s="255" t="s">
        <v>2203</v>
      </c>
      <c r="G117" s="253"/>
      <c r="H117" s="254" t="s">
        <v>19</v>
      </c>
      <c r="I117" s="256"/>
      <c r="J117" s="253"/>
      <c r="K117" s="253"/>
      <c r="L117" s="257"/>
      <c r="M117" s="258"/>
      <c r="N117" s="259"/>
      <c r="O117" s="259"/>
      <c r="P117" s="259"/>
      <c r="Q117" s="259"/>
      <c r="R117" s="259"/>
      <c r="S117" s="259"/>
      <c r="T117" s="260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1" t="s">
        <v>157</v>
      </c>
      <c r="AU117" s="261" t="s">
        <v>82</v>
      </c>
      <c r="AV117" s="15" t="s">
        <v>80</v>
      </c>
      <c r="AW117" s="15" t="s">
        <v>33</v>
      </c>
      <c r="AX117" s="15" t="s">
        <v>72</v>
      </c>
      <c r="AY117" s="261" t="s">
        <v>148</v>
      </c>
    </row>
    <row r="118" spans="1:51" s="15" customFormat="1" ht="12">
      <c r="A118" s="15"/>
      <c r="B118" s="252"/>
      <c r="C118" s="253"/>
      <c r="D118" s="221" t="s">
        <v>157</v>
      </c>
      <c r="E118" s="254" t="s">
        <v>19</v>
      </c>
      <c r="F118" s="255" t="s">
        <v>2204</v>
      </c>
      <c r="G118" s="253"/>
      <c r="H118" s="254" t="s">
        <v>19</v>
      </c>
      <c r="I118" s="256"/>
      <c r="J118" s="253"/>
      <c r="K118" s="253"/>
      <c r="L118" s="257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61" t="s">
        <v>157</v>
      </c>
      <c r="AU118" s="261" t="s">
        <v>82</v>
      </c>
      <c r="AV118" s="15" t="s">
        <v>80</v>
      </c>
      <c r="AW118" s="15" t="s">
        <v>33</v>
      </c>
      <c r="AX118" s="15" t="s">
        <v>72</v>
      </c>
      <c r="AY118" s="261" t="s">
        <v>148</v>
      </c>
    </row>
    <row r="119" spans="1:51" s="15" customFormat="1" ht="12">
      <c r="A119" s="15"/>
      <c r="B119" s="252"/>
      <c r="C119" s="253"/>
      <c r="D119" s="221" t="s">
        <v>157</v>
      </c>
      <c r="E119" s="254" t="s">
        <v>19</v>
      </c>
      <c r="F119" s="255" t="s">
        <v>2205</v>
      </c>
      <c r="G119" s="253"/>
      <c r="H119" s="254" t="s">
        <v>19</v>
      </c>
      <c r="I119" s="256"/>
      <c r="J119" s="253"/>
      <c r="K119" s="253"/>
      <c r="L119" s="257"/>
      <c r="M119" s="258"/>
      <c r="N119" s="259"/>
      <c r="O119" s="259"/>
      <c r="P119" s="259"/>
      <c r="Q119" s="259"/>
      <c r="R119" s="259"/>
      <c r="S119" s="259"/>
      <c r="T119" s="260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61" t="s">
        <v>157</v>
      </c>
      <c r="AU119" s="261" t="s">
        <v>82</v>
      </c>
      <c r="AV119" s="15" t="s">
        <v>80</v>
      </c>
      <c r="AW119" s="15" t="s">
        <v>33</v>
      </c>
      <c r="AX119" s="15" t="s">
        <v>72</v>
      </c>
      <c r="AY119" s="261" t="s">
        <v>148</v>
      </c>
    </row>
    <row r="120" spans="1:51" s="15" customFormat="1" ht="12">
      <c r="A120" s="15"/>
      <c r="B120" s="252"/>
      <c r="C120" s="253"/>
      <c r="D120" s="221" t="s">
        <v>157</v>
      </c>
      <c r="E120" s="254" t="s">
        <v>19</v>
      </c>
      <c r="F120" s="255" t="s">
        <v>2206</v>
      </c>
      <c r="G120" s="253"/>
      <c r="H120" s="254" t="s">
        <v>19</v>
      </c>
      <c r="I120" s="256"/>
      <c r="J120" s="253"/>
      <c r="K120" s="253"/>
      <c r="L120" s="257"/>
      <c r="M120" s="258"/>
      <c r="N120" s="259"/>
      <c r="O120" s="259"/>
      <c r="P120" s="259"/>
      <c r="Q120" s="259"/>
      <c r="R120" s="259"/>
      <c r="S120" s="259"/>
      <c r="T120" s="260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61" t="s">
        <v>157</v>
      </c>
      <c r="AU120" s="261" t="s">
        <v>82</v>
      </c>
      <c r="AV120" s="15" t="s">
        <v>80</v>
      </c>
      <c r="AW120" s="15" t="s">
        <v>33</v>
      </c>
      <c r="AX120" s="15" t="s">
        <v>72</v>
      </c>
      <c r="AY120" s="261" t="s">
        <v>148</v>
      </c>
    </row>
    <row r="121" spans="1:51" s="15" customFormat="1" ht="12">
      <c r="A121" s="15"/>
      <c r="B121" s="252"/>
      <c r="C121" s="253"/>
      <c r="D121" s="221" t="s">
        <v>157</v>
      </c>
      <c r="E121" s="254" t="s">
        <v>19</v>
      </c>
      <c r="F121" s="255" t="s">
        <v>2207</v>
      </c>
      <c r="G121" s="253"/>
      <c r="H121" s="254" t="s">
        <v>19</v>
      </c>
      <c r="I121" s="256"/>
      <c r="J121" s="253"/>
      <c r="K121" s="253"/>
      <c r="L121" s="257"/>
      <c r="M121" s="258"/>
      <c r="N121" s="259"/>
      <c r="O121" s="259"/>
      <c r="P121" s="259"/>
      <c r="Q121" s="259"/>
      <c r="R121" s="259"/>
      <c r="S121" s="259"/>
      <c r="T121" s="260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1" t="s">
        <v>157</v>
      </c>
      <c r="AU121" s="261" t="s">
        <v>82</v>
      </c>
      <c r="AV121" s="15" t="s">
        <v>80</v>
      </c>
      <c r="AW121" s="15" t="s">
        <v>33</v>
      </c>
      <c r="AX121" s="15" t="s">
        <v>72</v>
      </c>
      <c r="AY121" s="261" t="s">
        <v>148</v>
      </c>
    </row>
    <row r="122" spans="1:51" s="15" customFormat="1" ht="12">
      <c r="A122" s="15"/>
      <c r="B122" s="252"/>
      <c r="C122" s="253"/>
      <c r="D122" s="221" t="s">
        <v>157</v>
      </c>
      <c r="E122" s="254" t="s">
        <v>19</v>
      </c>
      <c r="F122" s="255" t="s">
        <v>2208</v>
      </c>
      <c r="G122" s="253"/>
      <c r="H122" s="254" t="s">
        <v>19</v>
      </c>
      <c r="I122" s="256"/>
      <c r="J122" s="253"/>
      <c r="K122" s="253"/>
      <c r="L122" s="257"/>
      <c r="M122" s="258"/>
      <c r="N122" s="259"/>
      <c r="O122" s="259"/>
      <c r="P122" s="259"/>
      <c r="Q122" s="259"/>
      <c r="R122" s="259"/>
      <c r="S122" s="259"/>
      <c r="T122" s="26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1" t="s">
        <v>157</v>
      </c>
      <c r="AU122" s="261" t="s">
        <v>82</v>
      </c>
      <c r="AV122" s="15" t="s">
        <v>80</v>
      </c>
      <c r="AW122" s="15" t="s">
        <v>33</v>
      </c>
      <c r="AX122" s="15" t="s">
        <v>72</v>
      </c>
      <c r="AY122" s="261" t="s">
        <v>148</v>
      </c>
    </row>
    <row r="123" spans="1:51" s="15" customFormat="1" ht="12">
      <c r="A123" s="15"/>
      <c r="B123" s="252"/>
      <c r="C123" s="253"/>
      <c r="D123" s="221" t="s">
        <v>157</v>
      </c>
      <c r="E123" s="254" t="s">
        <v>19</v>
      </c>
      <c r="F123" s="255" t="s">
        <v>2209</v>
      </c>
      <c r="G123" s="253"/>
      <c r="H123" s="254" t="s">
        <v>19</v>
      </c>
      <c r="I123" s="256"/>
      <c r="J123" s="253"/>
      <c r="K123" s="253"/>
      <c r="L123" s="257"/>
      <c r="M123" s="258"/>
      <c r="N123" s="259"/>
      <c r="O123" s="259"/>
      <c r="P123" s="259"/>
      <c r="Q123" s="259"/>
      <c r="R123" s="259"/>
      <c r="S123" s="259"/>
      <c r="T123" s="26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1" t="s">
        <v>157</v>
      </c>
      <c r="AU123" s="261" t="s">
        <v>82</v>
      </c>
      <c r="AV123" s="15" t="s">
        <v>80</v>
      </c>
      <c r="AW123" s="15" t="s">
        <v>33</v>
      </c>
      <c r="AX123" s="15" t="s">
        <v>72</v>
      </c>
      <c r="AY123" s="261" t="s">
        <v>148</v>
      </c>
    </row>
    <row r="124" spans="1:51" s="15" customFormat="1" ht="12">
      <c r="A124" s="15"/>
      <c r="B124" s="252"/>
      <c r="C124" s="253"/>
      <c r="D124" s="221" t="s">
        <v>157</v>
      </c>
      <c r="E124" s="254" t="s">
        <v>19</v>
      </c>
      <c r="F124" s="255" t="s">
        <v>2210</v>
      </c>
      <c r="G124" s="253"/>
      <c r="H124" s="254" t="s">
        <v>19</v>
      </c>
      <c r="I124" s="256"/>
      <c r="J124" s="253"/>
      <c r="K124" s="253"/>
      <c r="L124" s="257"/>
      <c r="M124" s="258"/>
      <c r="N124" s="259"/>
      <c r="O124" s="259"/>
      <c r="P124" s="259"/>
      <c r="Q124" s="259"/>
      <c r="R124" s="259"/>
      <c r="S124" s="259"/>
      <c r="T124" s="260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1" t="s">
        <v>157</v>
      </c>
      <c r="AU124" s="261" t="s">
        <v>82</v>
      </c>
      <c r="AV124" s="15" t="s">
        <v>80</v>
      </c>
      <c r="AW124" s="15" t="s">
        <v>33</v>
      </c>
      <c r="AX124" s="15" t="s">
        <v>72</v>
      </c>
      <c r="AY124" s="261" t="s">
        <v>148</v>
      </c>
    </row>
    <row r="125" spans="1:51" s="15" customFormat="1" ht="12">
      <c r="A125" s="15"/>
      <c r="B125" s="252"/>
      <c r="C125" s="253"/>
      <c r="D125" s="221" t="s">
        <v>157</v>
      </c>
      <c r="E125" s="254" t="s">
        <v>19</v>
      </c>
      <c r="F125" s="255" t="s">
        <v>2211</v>
      </c>
      <c r="G125" s="253"/>
      <c r="H125" s="254" t="s">
        <v>19</v>
      </c>
      <c r="I125" s="256"/>
      <c r="J125" s="253"/>
      <c r="K125" s="253"/>
      <c r="L125" s="257"/>
      <c r="M125" s="258"/>
      <c r="N125" s="259"/>
      <c r="O125" s="259"/>
      <c r="P125" s="259"/>
      <c r="Q125" s="259"/>
      <c r="R125" s="259"/>
      <c r="S125" s="259"/>
      <c r="T125" s="260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61" t="s">
        <v>157</v>
      </c>
      <c r="AU125" s="261" t="s">
        <v>82</v>
      </c>
      <c r="AV125" s="15" t="s">
        <v>80</v>
      </c>
      <c r="AW125" s="15" t="s">
        <v>33</v>
      </c>
      <c r="AX125" s="15" t="s">
        <v>72</v>
      </c>
      <c r="AY125" s="261" t="s">
        <v>148</v>
      </c>
    </row>
    <row r="126" spans="1:51" s="13" customFormat="1" ht="12">
      <c r="A126" s="13"/>
      <c r="B126" s="219"/>
      <c r="C126" s="220"/>
      <c r="D126" s="221" t="s">
        <v>157</v>
      </c>
      <c r="E126" s="222" t="s">
        <v>19</v>
      </c>
      <c r="F126" s="223" t="s">
        <v>162</v>
      </c>
      <c r="G126" s="220"/>
      <c r="H126" s="224">
        <v>3</v>
      </c>
      <c r="I126" s="225"/>
      <c r="J126" s="220"/>
      <c r="K126" s="220"/>
      <c r="L126" s="226"/>
      <c r="M126" s="227"/>
      <c r="N126" s="228"/>
      <c r="O126" s="228"/>
      <c r="P126" s="228"/>
      <c r="Q126" s="228"/>
      <c r="R126" s="228"/>
      <c r="S126" s="228"/>
      <c r="T126" s="22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0" t="s">
        <v>157</v>
      </c>
      <c r="AU126" s="230" t="s">
        <v>82</v>
      </c>
      <c r="AV126" s="13" t="s">
        <v>82</v>
      </c>
      <c r="AW126" s="13" t="s">
        <v>33</v>
      </c>
      <c r="AX126" s="13" t="s">
        <v>80</v>
      </c>
      <c r="AY126" s="230" t="s">
        <v>148</v>
      </c>
    </row>
    <row r="127" spans="1:65" s="2" customFormat="1" ht="14.4" customHeight="1">
      <c r="A127" s="40"/>
      <c r="B127" s="41"/>
      <c r="C127" s="206" t="s">
        <v>213</v>
      </c>
      <c r="D127" s="206" t="s">
        <v>150</v>
      </c>
      <c r="E127" s="207" t="s">
        <v>2212</v>
      </c>
      <c r="F127" s="208" t="s">
        <v>2213</v>
      </c>
      <c r="G127" s="209" t="s">
        <v>530</v>
      </c>
      <c r="H127" s="210">
        <v>3</v>
      </c>
      <c r="I127" s="211"/>
      <c r="J127" s="212">
        <f>ROUND(I127*H127,2)</f>
        <v>0</v>
      </c>
      <c r="K127" s="208" t="s">
        <v>19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155</v>
      </c>
      <c r="AT127" s="217" t="s">
        <v>150</v>
      </c>
      <c r="AU127" s="217" t="s">
        <v>82</v>
      </c>
      <c r="AY127" s="19" t="s">
        <v>148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155</v>
      </c>
      <c r="BM127" s="217" t="s">
        <v>2214</v>
      </c>
    </row>
    <row r="128" spans="1:65" s="2" customFormat="1" ht="24.15" customHeight="1">
      <c r="A128" s="40"/>
      <c r="B128" s="41"/>
      <c r="C128" s="231" t="s">
        <v>8</v>
      </c>
      <c r="D128" s="231" t="s">
        <v>214</v>
      </c>
      <c r="E128" s="232" t="s">
        <v>2215</v>
      </c>
      <c r="F128" s="233" t="s">
        <v>2216</v>
      </c>
      <c r="G128" s="234" t="s">
        <v>2217</v>
      </c>
      <c r="H128" s="235">
        <v>3</v>
      </c>
      <c r="I128" s="236"/>
      <c r="J128" s="237">
        <f>ROUND(I128*H128,2)</f>
        <v>0</v>
      </c>
      <c r="K128" s="233" t="s">
        <v>19</v>
      </c>
      <c r="L128" s="238"/>
      <c r="M128" s="239" t="s">
        <v>19</v>
      </c>
      <c r="N128" s="240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186</v>
      </c>
      <c r="AT128" s="217" t="s">
        <v>214</v>
      </c>
      <c r="AU128" s="217" t="s">
        <v>82</v>
      </c>
      <c r="AY128" s="19" t="s">
        <v>148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155</v>
      </c>
      <c r="BM128" s="217" t="s">
        <v>2218</v>
      </c>
    </row>
    <row r="129" spans="1:65" s="2" customFormat="1" ht="14.4" customHeight="1">
      <c r="A129" s="40"/>
      <c r="B129" s="41"/>
      <c r="C129" s="206" t="s">
        <v>227</v>
      </c>
      <c r="D129" s="206" t="s">
        <v>150</v>
      </c>
      <c r="E129" s="207" t="s">
        <v>2219</v>
      </c>
      <c r="F129" s="208" t="s">
        <v>2220</v>
      </c>
      <c r="G129" s="209" t="s">
        <v>1042</v>
      </c>
      <c r="H129" s="210">
        <v>3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155</v>
      </c>
      <c r="AT129" s="217" t="s">
        <v>150</v>
      </c>
      <c r="AU129" s="217" t="s">
        <v>82</v>
      </c>
      <c r="AY129" s="19" t="s">
        <v>148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155</v>
      </c>
      <c r="BM129" s="217" t="s">
        <v>2221</v>
      </c>
    </row>
    <row r="130" spans="1:65" s="2" customFormat="1" ht="24.15" customHeight="1">
      <c r="A130" s="40"/>
      <c r="B130" s="41"/>
      <c r="C130" s="231" t="s">
        <v>234</v>
      </c>
      <c r="D130" s="231" t="s">
        <v>214</v>
      </c>
      <c r="E130" s="232" t="s">
        <v>2222</v>
      </c>
      <c r="F130" s="233" t="s">
        <v>2223</v>
      </c>
      <c r="G130" s="234" t="s">
        <v>2217</v>
      </c>
      <c r="H130" s="235">
        <v>3</v>
      </c>
      <c r="I130" s="236"/>
      <c r="J130" s="237">
        <f>ROUND(I130*H130,2)</f>
        <v>0</v>
      </c>
      <c r="K130" s="233" t="s">
        <v>19</v>
      </c>
      <c r="L130" s="238"/>
      <c r="M130" s="239" t="s">
        <v>19</v>
      </c>
      <c r="N130" s="240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186</v>
      </c>
      <c r="AT130" s="217" t="s">
        <v>214</v>
      </c>
      <c r="AU130" s="217" t="s">
        <v>82</v>
      </c>
      <c r="AY130" s="19" t="s">
        <v>148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155</v>
      </c>
      <c r="BM130" s="217" t="s">
        <v>2224</v>
      </c>
    </row>
    <row r="131" spans="1:65" s="2" customFormat="1" ht="14.4" customHeight="1">
      <c r="A131" s="40"/>
      <c r="B131" s="41"/>
      <c r="C131" s="206" t="s">
        <v>239</v>
      </c>
      <c r="D131" s="206" t="s">
        <v>150</v>
      </c>
      <c r="E131" s="207" t="s">
        <v>2225</v>
      </c>
      <c r="F131" s="208" t="s">
        <v>2226</v>
      </c>
      <c r="G131" s="209" t="s">
        <v>1042</v>
      </c>
      <c r="H131" s="210">
        <v>3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155</v>
      </c>
      <c r="AT131" s="217" t="s">
        <v>150</v>
      </c>
      <c r="AU131" s="217" t="s">
        <v>82</v>
      </c>
      <c r="AY131" s="19" t="s">
        <v>148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155</v>
      </c>
      <c r="BM131" s="217" t="s">
        <v>2227</v>
      </c>
    </row>
    <row r="132" spans="1:65" s="2" customFormat="1" ht="37.8" customHeight="1">
      <c r="A132" s="40"/>
      <c r="B132" s="41"/>
      <c r="C132" s="231" t="s">
        <v>244</v>
      </c>
      <c r="D132" s="231" t="s">
        <v>214</v>
      </c>
      <c r="E132" s="232" t="s">
        <v>2228</v>
      </c>
      <c r="F132" s="233" t="s">
        <v>2229</v>
      </c>
      <c r="G132" s="234" t="s">
        <v>685</v>
      </c>
      <c r="H132" s="235">
        <v>3</v>
      </c>
      <c r="I132" s="236"/>
      <c r="J132" s="237">
        <f>ROUND(I132*H132,2)</f>
        <v>0</v>
      </c>
      <c r="K132" s="233" t="s">
        <v>19</v>
      </c>
      <c r="L132" s="238"/>
      <c r="M132" s="239" t="s">
        <v>19</v>
      </c>
      <c r="N132" s="240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186</v>
      </c>
      <c r="AT132" s="217" t="s">
        <v>214</v>
      </c>
      <c r="AU132" s="217" t="s">
        <v>82</v>
      </c>
      <c r="AY132" s="19" t="s">
        <v>148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155</v>
      </c>
      <c r="BM132" s="217" t="s">
        <v>2230</v>
      </c>
    </row>
    <row r="133" spans="1:65" s="2" customFormat="1" ht="14.4" customHeight="1">
      <c r="A133" s="40"/>
      <c r="B133" s="41"/>
      <c r="C133" s="206" t="s">
        <v>251</v>
      </c>
      <c r="D133" s="206" t="s">
        <v>150</v>
      </c>
      <c r="E133" s="207" t="s">
        <v>2231</v>
      </c>
      <c r="F133" s="208" t="s">
        <v>2232</v>
      </c>
      <c r="G133" s="209" t="s">
        <v>530</v>
      </c>
      <c r="H133" s="210">
        <v>3</v>
      </c>
      <c r="I133" s="211"/>
      <c r="J133" s="212">
        <f>ROUND(I133*H133,2)</f>
        <v>0</v>
      </c>
      <c r="K133" s="208" t="s">
        <v>19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155</v>
      </c>
      <c r="AT133" s="217" t="s">
        <v>150</v>
      </c>
      <c r="AU133" s="217" t="s">
        <v>82</v>
      </c>
      <c r="AY133" s="19" t="s">
        <v>148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155</v>
      </c>
      <c r="BM133" s="217" t="s">
        <v>2233</v>
      </c>
    </row>
    <row r="134" spans="1:65" s="2" customFormat="1" ht="24.15" customHeight="1">
      <c r="A134" s="40"/>
      <c r="B134" s="41"/>
      <c r="C134" s="231" t="s">
        <v>7</v>
      </c>
      <c r="D134" s="231" t="s">
        <v>214</v>
      </c>
      <c r="E134" s="232" t="s">
        <v>2234</v>
      </c>
      <c r="F134" s="233" t="s">
        <v>2235</v>
      </c>
      <c r="G134" s="234" t="s">
        <v>685</v>
      </c>
      <c r="H134" s="235">
        <v>3</v>
      </c>
      <c r="I134" s="236"/>
      <c r="J134" s="237">
        <f>ROUND(I134*H134,2)</f>
        <v>0</v>
      </c>
      <c r="K134" s="233" t="s">
        <v>19</v>
      </c>
      <c r="L134" s="238"/>
      <c r="M134" s="239" t="s">
        <v>19</v>
      </c>
      <c r="N134" s="240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186</v>
      </c>
      <c r="AT134" s="217" t="s">
        <v>214</v>
      </c>
      <c r="AU134" s="217" t="s">
        <v>82</v>
      </c>
      <c r="AY134" s="19" t="s">
        <v>148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155</v>
      </c>
      <c r="BM134" s="217" t="s">
        <v>2236</v>
      </c>
    </row>
    <row r="135" spans="1:65" s="2" customFormat="1" ht="14.4" customHeight="1">
      <c r="A135" s="40"/>
      <c r="B135" s="41"/>
      <c r="C135" s="206" t="s">
        <v>260</v>
      </c>
      <c r="D135" s="206" t="s">
        <v>150</v>
      </c>
      <c r="E135" s="207" t="s">
        <v>2237</v>
      </c>
      <c r="F135" s="208" t="s">
        <v>2238</v>
      </c>
      <c r="G135" s="209" t="s">
        <v>530</v>
      </c>
      <c r="H135" s="210">
        <v>3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155</v>
      </c>
      <c r="AT135" s="217" t="s">
        <v>150</v>
      </c>
      <c r="AU135" s="217" t="s">
        <v>82</v>
      </c>
      <c r="AY135" s="19" t="s">
        <v>148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155</v>
      </c>
      <c r="BM135" s="217" t="s">
        <v>2239</v>
      </c>
    </row>
    <row r="136" spans="1:65" s="2" customFormat="1" ht="37.8" customHeight="1">
      <c r="A136" s="40"/>
      <c r="B136" s="41"/>
      <c r="C136" s="231" t="s">
        <v>265</v>
      </c>
      <c r="D136" s="231" t="s">
        <v>214</v>
      </c>
      <c r="E136" s="232" t="s">
        <v>2240</v>
      </c>
      <c r="F136" s="233" t="s">
        <v>2241</v>
      </c>
      <c r="G136" s="234" t="s">
        <v>685</v>
      </c>
      <c r="H136" s="235">
        <v>3</v>
      </c>
      <c r="I136" s="236"/>
      <c r="J136" s="237">
        <f>ROUND(I136*H136,2)</f>
        <v>0</v>
      </c>
      <c r="K136" s="233" t="s">
        <v>19</v>
      </c>
      <c r="L136" s="238"/>
      <c r="M136" s="239" t="s">
        <v>19</v>
      </c>
      <c r="N136" s="240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186</v>
      </c>
      <c r="AT136" s="217" t="s">
        <v>214</v>
      </c>
      <c r="AU136" s="217" t="s">
        <v>82</v>
      </c>
      <c r="AY136" s="19" t="s">
        <v>148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155</v>
      </c>
      <c r="BM136" s="217" t="s">
        <v>2242</v>
      </c>
    </row>
    <row r="137" spans="1:65" s="2" customFormat="1" ht="14.4" customHeight="1">
      <c r="A137" s="40"/>
      <c r="B137" s="41"/>
      <c r="C137" s="206" t="s">
        <v>270</v>
      </c>
      <c r="D137" s="206" t="s">
        <v>150</v>
      </c>
      <c r="E137" s="207" t="s">
        <v>2243</v>
      </c>
      <c r="F137" s="208" t="s">
        <v>2244</v>
      </c>
      <c r="G137" s="209" t="s">
        <v>530</v>
      </c>
      <c r="H137" s="210">
        <v>3</v>
      </c>
      <c r="I137" s="211"/>
      <c r="J137" s="212">
        <f>ROUND(I137*H137,2)</f>
        <v>0</v>
      </c>
      <c r="K137" s="208" t="s">
        <v>19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155</v>
      </c>
      <c r="AT137" s="217" t="s">
        <v>150</v>
      </c>
      <c r="AU137" s="217" t="s">
        <v>82</v>
      </c>
      <c r="AY137" s="19" t="s">
        <v>148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155</v>
      </c>
      <c r="BM137" s="217" t="s">
        <v>2245</v>
      </c>
    </row>
    <row r="138" spans="1:65" s="2" customFormat="1" ht="24.15" customHeight="1">
      <c r="A138" s="40"/>
      <c r="B138" s="41"/>
      <c r="C138" s="231" t="s">
        <v>275</v>
      </c>
      <c r="D138" s="231" t="s">
        <v>214</v>
      </c>
      <c r="E138" s="232" t="s">
        <v>2246</v>
      </c>
      <c r="F138" s="233" t="s">
        <v>2247</v>
      </c>
      <c r="G138" s="234" t="s">
        <v>2217</v>
      </c>
      <c r="H138" s="235">
        <v>3</v>
      </c>
      <c r="I138" s="236"/>
      <c r="J138" s="237">
        <f>ROUND(I138*H138,2)</f>
        <v>0</v>
      </c>
      <c r="K138" s="233" t="s">
        <v>19</v>
      </c>
      <c r="L138" s="238"/>
      <c r="M138" s="239" t="s">
        <v>19</v>
      </c>
      <c r="N138" s="240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186</v>
      </c>
      <c r="AT138" s="217" t="s">
        <v>214</v>
      </c>
      <c r="AU138" s="217" t="s">
        <v>82</v>
      </c>
      <c r="AY138" s="19" t="s">
        <v>148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155</v>
      </c>
      <c r="BM138" s="217" t="s">
        <v>2248</v>
      </c>
    </row>
    <row r="139" spans="1:65" s="2" customFormat="1" ht="14.4" customHeight="1">
      <c r="A139" s="40"/>
      <c r="B139" s="41"/>
      <c r="C139" s="206" t="s">
        <v>280</v>
      </c>
      <c r="D139" s="206" t="s">
        <v>150</v>
      </c>
      <c r="E139" s="207" t="s">
        <v>2249</v>
      </c>
      <c r="F139" s="208" t="s">
        <v>2250</v>
      </c>
      <c r="G139" s="209" t="s">
        <v>1042</v>
      </c>
      <c r="H139" s="210">
        <v>3</v>
      </c>
      <c r="I139" s="211"/>
      <c r="J139" s="212">
        <f>ROUND(I139*H139,2)</f>
        <v>0</v>
      </c>
      <c r="K139" s="208" t="s">
        <v>19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155</v>
      </c>
      <c r="AT139" s="217" t="s">
        <v>150</v>
      </c>
      <c r="AU139" s="217" t="s">
        <v>82</v>
      </c>
      <c r="AY139" s="19" t="s">
        <v>148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155</v>
      </c>
      <c r="BM139" s="217" t="s">
        <v>2251</v>
      </c>
    </row>
    <row r="140" spans="1:65" s="2" customFormat="1" ht="37.8" customHeight="1">
      <c r="A140" s="40"/>
      <c r="B140" s="41"/>
      <c r="C140" s="231" t="s">
        <v>285</v>
      </c>
      <c r="D140" s="231" t="s">
        <v>214</v>
      </c>
      <c r="E140" s="232" t="s">
        <v>2252</v>
      </c>
      <c r="F140" s="233" t="s">
        <v>2253</v>
      </c>
      <c r="G140" s="234" t="s">
        <v>685</v>
      </c>
      <c r="H140" s="235">
        <v>4</v>
      </c>
      <c r="I140" s="236"/>
      <c r="J140" s="237">
        <f>ROUND(I140*H140,2)</f>
        <v>0</v>
      </c>
      <c r="K140" s="233" t="s">
        <v>19</v>
      </c>
      <c r="L140" s="238"/>
      <c r="M140" s="239" t="s">
        <v>19</v>
      </c>
      <c r="N140" s="240" t="s">
        <v>43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186</v>
      </c>
      <c r="AT140" s="217" t="s">
        <v>214</v>
      </c>
      <c r="AU140" s="217" t="s">
        <v>82</v>
      </c>
      <c r="AY140" s="19" t="s">
        <v>148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155</v>
      </c>
      <c r="BM140" s="217" t="s">
        <v>2254</v>
      </c>
    </row>
    <row r="141" spans="1:65" s="2" customFormat="1" ht="14.4" customHeight="1">
      <c r="A141" s="40"/>
      <c r="B141" s="41"/>
      <c r="C141" s="206" t="s">
        <v>292</v>
      </c>
      <c r="D141" s="206" t="s">
        <v>150</v>
      </c>
      <c r="E141" s="207" t="s">
        <v>2255</v>
      </c>
      <c r="F141" s="208" t="s">
        <v>2256</v>
      </c>
      <c r="G141" s="209" t="s">
        <v>530</v>
      </c>
      <c r="H141" s="210">
        <v>4</v>
      </c>
      <c r="I141" s="211"/>
      <c r="J141" s="212">
        <f>ROUND(I141*H141,2)</f>
        <v>0</v>
      </c>
      <c r="K141" s="208" t="s">
        <v>19</v>
      </c>
      <c r="L141" s="46"/>
      <c r="M141" s="213" t="s">
        <v>19</v>
      </c>
      <c r="N141" s="214" t="s">
        <v>43</v>
      </c>
      <c r="O141" s="86"/>
      <c r="P141" s="215">
        <f>O141*H141</f>
        <v>0</v>
      </c>
      <c r="Q141" s="215">
        <v>0</v>
      </c>
      <c r="R141" s="215">
        <f>Q141*H141</f>
        <v>0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155</v>
      </c>
      <c r="AT141" s="217" t="s">
        <v>150</v>
      </c>
      <c r="AU141" s="217" t="s">
        <v>82</v>
      </c>
      <c r="AY141" s="19" t="s">
        <v>148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80</v>
      </c>
      <c r="BK141" s="218">
        <f>ROUND(I141*H141,2)</f>
        <v>0</v>
      </c>
      <c r="BL141" s="19" t="s">
        <v>155</v>
      </c>
      <c r="BM141" s="217" t="s">
        <v>2257</v>
      </c>
    </row>
    <row r="142" spans="1:65" s="2" customFormat="1" ht="62.7" customHeight="1">
      <c r="A142" s="40"/>
      <c r="B142" s="41"/>
      <c r="C142" s="231" t="s">
        <v>297</v>
      </c>
      <c r="D142" s="231" t="s">
        <v>214</v>
      </c>
      <c r="E142" s="232" t="s">
        <v>2258</v>
      </c>
      <c r="F142" s="233" t="s">
        <v>2259</v>
      </c>
      <c r="G142" s="234" t="s">
        <v>685</v>
      </c>
      <c r="H142" s="235">
        <v>4</v>
      </c>
      <c r="I142" s="236"/>
      <c r="J142" s="237">
        <f>ROUND(I142*H142,2)</f>
        <v>0</v>
      </c>
      <c r="K142" s="233" t="s">
        <v>19</v>
      </c>
      <c r="L142" s="238"/>
      <c r="M142" s="239" t="s">
        <v>19</v>
      </c>
      <c r="N142" s="240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186</v>
      </c>
      <c r="AT142" s="217" t="s">
        <v>214</v>
      </c>
      <c r="AU142" s="217" t="s">
        <v>82</v>
      </c>
      <c r="AY142" s="19" t="s">
        <v>148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155</v>
      </c>
      <c r="BM142" s="217" t="s">
        <v>2260</v>
      </c>
    </row>
    <row r="143" spans="1:65" s="2" customFormat="1" ht="14.4" customHeight="1">
      <c r="A143" s="40"/>
      <c r="B143" s="41"/>
      <c r="C143" s="206" t="s">
        <v>303</v>
      </c>
      <c r="D143" s="206" t="s">
        <v>150</v>
      </c>
      <c r="E143" s="207" t="s">
        <v>2261</v>
      </c>
      <c r="F143" s="208" t="s">
        <v>2262</v>
      </c>
      <c r="G143" s="209" t="s">
        <v>530</v>
      </c>
      <c r="H143" s="210">
        <v>4</v>
      </c>
      <c r="I143" s="211"/>
      <c r="J143" s="212">
        <f>ROUND(I143*H143,2)</f>
        <v>0</v>
      </c>
      <c r="K143" s="208" t="s">
        <v>19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155</v>
      </c>
      <c r="AT143" s="217" t="s">
        <v>150</v>
      </c>
      <c r="AU143" s="217" t="s">
        <v>82</v>
      </c>
      <c r="AY143" s="19" t="s">
        <v>148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155</v>
      </c>
      <c r="BM143" s="217" t="s">
        <v>2263</v>
      </c>
    </row>
    <row r="144" spans="1:65" s="2" customFormat="1" ht="14.4" customHeight="1">
      <c r="A144" s="40"/>
      <c r="B144" s="41"/>
      <c r="C144" s="231" t="s">
        <v>307</v>
      </c>
      <c r="D144" s="231" t="s">
        <v>214</v>
      </c>
      <c r="E144" s="232" t="s">
        <v>2264</v>
      </c>
      <c r="F144" s="233" t="s">
        <v>2265</v>
      </c>
      <c r="G144" s="234" t="s">
        <v>2266</v>
      </c>
      <c r="H144" s="235">
        <v>8</v>
      </c>
      <c r="I144" s="236"/>
      <c r="J144" s="237">
        <f>ROUND(I144*H144,2)</f>
        <v>0</v>
      </c>
      <c r="K144" s="233" t="s">
        <v>19</v>
      </c>
      <c r="L144" s="238"/>
      <c r="M144" s="239" t="s">
        <v>19</v>
      </c>
      <c r="N144" s="240" t="s">
        <v>43</v>
      </c>
      <c r="O144" s="86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186</v>
      </c>
      <c r="AT144" s="217" t="s">
        <v>214</v>
      </c>
      <c r="AU144" s="217" t="s">
        <v>82</v>
      </c>
      <c r="AY144" s="19" t="s">
        <v>148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155</v>
      </c>
      <c r="BM144" s="217" t="s">
        <v>2267</v>
      </c>
    </row>
    <row r="145" spans="1:65" s="2" customFormat="1" ht="14.4" customHeight="1">
      <c r="A145" s="40"/>
      <c r="B145" s="41"/>
      <c r="C145" s="206" t="s">
        <v>311</v>
      </c>
      <c r="D145" s="206" t="s">
        <v>150</v>
      </c>
      <c r="E145" s="207" t="s">
        <v>2268</v>
      </c>
      <c r="F145" s="208" t="s">
        <v>2269</v>
      </c>
      <c r="G145" s="209" t="s">
        <v>2266</v>
      </c>
      <c r="H145" s="210">
        <v>8</v>
      </c>
      <c r="I145" s="211"/>
      <c r="J145" s="212">
        <f>ROUND(I145*H145,2)</f>
        <v>0</v>
      </c>
      <c r="K145" s="208" t="s">
        <v>19</v>
      </c>
      <c r="L145" s="46"/>
      <c r="M145" s="213" t="s">
        <v>19</v>
      </c>
      <c r="N145" s="214" t="s">
        <v>43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155</v>
      </c>
      <c r="AT145" s="217" t="s">
        <v>150</v>
      </c>
      <c r="AU145" s="217" t="s">
        <v>82</v>
      </c>
      <c r="AY145" s="19" t="s">
        <v>148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80</v>
      </c>
      <c r="BK145" s="218">
        <f>ROUND(I145*H145,2)</f>
        <v>0</v>
      </c>
      <c r="BL145" s="19" t="s">
        <v>155</v>
      </c>
      <c r="BM145" s="217" t="s">
        <v>2270</v>
      </c>
    </row>
    <row r="146" spans="1:65" s="2" customFormat="1" ht="24.15" customHeight="1">
      <c r="A146" s="40"/>
      <c r="B146" s="41"/>
      <c r="C146" s="231" t="s">
        <v>316</v>
      </c>
      <c r="D146" s="231" t="s">
        <v>214</v>
      </c>
      <c r="E146" s="232" t="s">
        <v>2271</v>
      </c>
      <c r="F146" s="233" t="s">
        <v>2272</v>
      </c>
      <c r="G146" s="234" t="s">
        <v>2266</v>
      </c>
      <c r="H146" s="235">
        <v>8</v>
      </c>
      <c r="I146" s="236"/>
      <c r="J146" s="237">
        <f>ROUND(I146*H146,2)</f>
        <v>0</v>
      </c>
      <c r="K146" s="233" t="s">
        <v>19</v>
      </c>
      <c r="L146" s="238"/>
      <c r="M146" s="239" t="s">
        <v>19</v>
      </c>
      <c r="N146" s="240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186</v>
      </c>
      <c r="AT146" s="217" t="s">
        <v>214</v>
      </c>
      <c r="AU146" s="217" t="s">
        <v>82</v>
      </c>
      <c r="AY146" s="19" t="s">
        <v>148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155</v>
      </c>
      <c r="BM146" s="217" t="s">
        <v>2273</v>
      </c>
    </row>
    <row r="147" spans="1:65" s="2" customFormat="1" ht="14.4" customHeight="1">
      <c r="A147" s="40"/>
      <c r="B147" s="41"/>
      <c r="C147" s="206" t="s">
        <v>320</v>
      </c>
      <c r="D147" s="206" t="s">
        <v>150</v>
      </c>
      <c r="E147" s="207" t="s">
        <v>2274</v>
      </c>
      <c r="F147" s="208" t="s">
        <v>2275</v>
      </c>
      <c r="G147" s="209" t="s">
        <v>2266</v>
      </c>
      <c r="H147" s="210">
        <v>8</v>
      </c>
      <c r="I147" s="211"/>
      <c r="J147" s="212">
        <f>ROUND(I147*H147,2)</f>
        <v>0</v>
      </c>
      <c r="K147" s="208" t="s">
        <v>19</v>
      </c>
      <c r="L147" s="46"/>
      <c r="M147" s="213" t="s">
        <v>19</v>
      </c>
      <c r="N147" s="214" t="s">
        <v>43</v>
      </c>
      <c r="O147" s="86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17" t="s">
        <v>155</v>
      </c>
      <c r="AT147" s="217" t="s">
        <v>150</v>
      </c>
      <c r="AU147" s="217" t="s">
        <v>82</v>
      </c>
      <c r="AY147" s="19" t="s">
        <v>148</v>
      </c>
      <c r="BE147" s="218">
        <f>IF(N147="základní",J147,0)</f>
        <v>0</v>
      </c>
      <c r="BF147" s="218">
        <f>IF(N147="snížená",J147,0)</f>
        <v>0</v>
      </c>
      <c r="BG147" s="218">
        <f>IF(N147="zákl. přenesená",J147,0)</f>
        <v>0</v>
      </c>
      <c r="BH147" s="218">
        <f>IF(N147="sníž. přenesená",J147,0)</f>
        <v>0</v>
      </c>
      <c r="BI147" s="218">
        <f>IF(N147="nulová",J147,0)</f>
        <v>0</v>
      </c>
      <c r="BJ147" s="19" t="s">
        <v>80</v>
      </c>
      <c r="BK147" s="218">
        <f>ROUND(I147*H147,2)</f>
        <v>0</v>
      </c>
      <c r="BL147" s="19" t="s">
        <v>155</v>
      </c>
      <c r="BM147" s="217" t="s">
        <v>2276</v>
      </c>
    </row>
    <row r="148" spans="1:65" s="2" customFormat="1" ht="24.15" customHeight="1">
      <c r="A148" s="40"/>
      <c r="B148" s="41"/>
      <c r="C148" s="231" t="s">
        <v>330</v>
      </c>
      <c r="D148" s="231" t="s">
        <v>214</v>
      </c>
      <c r="E148" s="232" t="s">
        <v>2277</v>
      </c>
      <c r="F148" s="233" t="s">
        <v>2278</v>
      </c>
      <c r="G148" s="234" t="s">
        <v>153</v>
      </c>
      <c r="H148" s="235">
        <v>55</v>
      </c>
      <c r="I148" s="236"/>
      <c r="J148" s="237">
        <f>ROUND(I148*H148,2)</f>
        <v>0</v>
      </c>
      <c r="K148" s="233" t="s">
        <v>19</v>
      </c>
      <c r="L148" s="238"/>
      <c r="M148" s="239" t="s">
        <v>19</v>
      </c>
      <c r="N148" s="240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186</v>
      </c>
      <c r="AT148" s="217" t="s">
        <v>214</v>
      </c>
      <c r="AU148" s="217" t="s">
        <v>82</v>
      </c>
      <c r="AY148" s="19" t="s">
        <v>148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155</v>
      </c>
      <c r="BM148" s="217" t="s">
        <v>2279</v>
      </c>
    </row>
    <row r="149" spans="1:65" s="2" customFormat="1" ht="14.4" customHeight="1">
      <c r="A149" s="40"/>
      <c r="B149" s="41"/>
      <c r="C149" s="206" t="s">
        <v>334</v>
      </c>
      <c r="D149" s="206" t="s">
        <v>150</v>
      </c>
      <c r="E149" s="207" t="s">
        <v>2280</v>
      </c>
      <c r="F149" s="208" t="s">
        <v>2281</v>
      </c>
      <c r="G149" s="209" t="s">
        <v>153</v>
      </c>
      <c r="H149" s="210">
        <v>55</v>
      </c>
      <c r="I149" s="211"/>
      <c r="J149" s="212">
        <f>ROUND(I149*H149,2)</f>
        <v>0</v>
      </c>
      <c r="K149" s="208" t="s">
        <v>19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155</v>
      </c>
      <c r="AT149" s="217" t="s">
        <v>150</v>
      </c>
      <c r="AU149" s="217" t="s">
        <v>82</v>
      </c>
      <c r="AY149" s="19" t="s">
        <v>148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155</v>
      </c>
      <c r="BM149" s="217" t="s">
        <v>2282</v>
      </c>
    </row>
    <row r="150" spans="1:65" s="2" customFormat="1" ht="37.8" customHeight="1">
      <c r="A150" s="40"/>
      <c r="B150" s="41"/>
      <c r="C150" s="231" t="s">
        <v>338</v>
      </c>
      <c r="D150" s="231" t="s">
        <v>214</v>
      </c>
      <c r="E150" s="232" t="s">
        <v>2283</v>
      </c>
      <c r="F150" s="233" t="s">
        <v>2284</v>
      </c>
      <c r="G150" s="234" t="s">
        <v>153</v>
      </c>
      <c r="H150" s="235">
        <v>55</v>
      </c>
      <c r="I150" s="236"/>
      <c r="J150" s="237">
        <f>ROUND(I150*H150,2)</f>
        <v>0</v>
      </c>
      <c r="K150" s="233" t="s">
        <v>19</v>
      </c>
      <c r="L150" s="238"/>
      <c r="M150" s="239" t="s">
        <v>19</v>
      </c>
      <c r="N150" s="240" t="s">
        <v>43</v>
      </c>
      <c r="O150" s="86"/>
      <c r="P150" s="215">
        <f>O150*H150</f>
        <v>0</v>
      </c>
      <c r="Q150" s="215">
        <v>0</v>
      </c>
      <c r="R150" s="215">
        <f>Q150*H150</f>
        <v>0</v>
      </c>
      <c r="S150" s="215">
        <v>0</v>
      </c>
      <c r="T150" s="216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7" t="s">
        <v>186</v>
      </c>
      <c r="AT150" s="217" t="s">
        <v>214</v>
      </c>
      <c r="AU150" s="217" t="s">
        <v>82</v>
      </c>
      <c r="AY150" s="19" t="s">
        <v>148</v>
      </c>
      <c r="BE150" s="218">
        <f>IF(N150="základní",J150,0)</f>
        <v>0</v>
      </c>
      <c r="BF150" s="218">
        <f>IF(N150="snížená",J150,0)</f>
        <v>0</v>
      </c>
      <c r="BG150" s="218">
        <f>IF(N150="zákl. přenesená",J150,0)</f>
        <v>0</v>
      </c>
      <c r="BH150" s="218">
        <f>IF(N150="sníž. přenesená",J150,0)</f>
        <v>0</v>
      </c>
      <c r="BI150" s="218">
        <f>IF(N150="nulová",J150,0)</f>
        <v>0</v>
      </c>
      <c r="BJ150" s="19" t="s">
        <v>80</v>
      </c>
      <c r="BK150" s="218">
        <f>ROUND(I150*H150,2)</f>
        <v>0</v>
      </c>
      <c r="BL150" s="19" t="s">
        <v>155</v>
      </c>
      <c r="BM150" s="217" t="s">
        <v>2285</v>
      </c>
    </row>
    <row r="151" spans="1:65" s="2" customFormat="1" ht="24.15" customHeight="1">
      <c r="A151" s="40"/>
      <c r="B151" s="41"/>
      <c r="C151" s="206" t="s">
        <v>343</v>
      </c>
      <c r="D151" s="206" t="s">
        <v>150</v>
      </c>
      <c r="E151" s="207" t="s">
        <v>2286</v>
      </c>
      <c r="F151" s="208" t="s">
        <v>2287</v>
      </c>
      <c r="G151" s="209" t="s">
        <v>153</v>
      </c>
      <c r="H151" s="210">
        <v>55</v>
      </c>
      <c r="I151" s="211"/>
      <c r="J151" s="212">
        <f>ROUND(I151*H151,2)</f>
        <v>0</v>
      </c>
      <c r="K151" s="208" t="s">
        <v>19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</v>
      </c>
      <c r="R151" s="215">
        <f>Q151*H151</f>
        <v>0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155</v>
      </c>
      <c r="AT151" s="217" t="s">
        <v>150</v>
      </c>
      <c r="AU151" s="217" t="s">
        <v>82</v>
      </c>
      <c r="AY151" s="19" t="s">
        <v>148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155</v>
      </c>
      <c r="BM151" s="217" t="s">
        <v>2288</v>
      </c>
    </row>
    <row r="152" spans="1:65" s="2" customFormat="1" ht="24.15" customHeight="1">
      <c r="A152" s="40"/>
      <c r="B152" s="41"/>
      <c r="C152" s="231" t="s">
        <v>347</v>
      </c>
      <c r="D152" s="231" t="s">
        <v>214</v>
      </c>
      <c r="E152" s="232" t="s">
        <v>2289</v>
      </c>
      <c r="F152" s="233" t="s">
        <v>2290</v>
      </c>
      <c r="G152" s="234" t="s">
        <v>153</v>
      </c>
      <c r="H152" s="235">
        <v>55</v>
      </c>
      <c r="I152" s="236"/>
      <c r="J152" s="237">
        <f>ROUND(I152*H152,2)</f>
        <v>0</v>
      </c>
      <c r="K152" s="233" t="s">
        <v>19</v>
      </c>
      <c r="L152" s="238"/>
      <c r="M152" s="239" t="s">
        <v>19</v>
      </c>
      <c r="N152" s="240" t="s">
        <v>43</v>
      </c>
      <c r="O152" s="86"/>
      <c r="P152" s="215">
        <f>O152*H152</f>
        <v>0</v>
      </c>
      <c r="Q152" s="215">
        <v>0</v>
      </c>
      <c r="R152" s="215">
        <f>Q152*H152</f>
        <v>0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186</v>
      </c>
      <c r="AT152" s="217" t="s">
        <v>214</v>
      </c>
      <c r="AU152" s="217" t="s">
        <v>82</v>
      </c>
      <c r="AY152" s="19" t="s">
        <v>148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80</v>
      </c>
      <c r="BK152" s="218">
        <f>ROUND(I152*H152,2)</f>
        <v>0</v>
      </c>
      <c r="BL152" s="19" t="s">
        <v>155</v>
      </c>
      <c r="BM152" s="217" t="s">
        <v>2291</v>
      </c>
    </row>
    <row r="153" spans="1:65" s="2" customFormat="1" ht="14.4" customHeight="1">
      <c r="A153" s="40"/>
      <c r="B153" s="41"/>
      <c r="C153" s="206" t="s">
        <v>354</v>
      </c>
      <c r="D153" s="206" t="s">
        <v>150</v>
      </c>
      <c r="E153" s="207" t="s">
        <v>2292</v>
      </c>
      <c r="F153" s="208" t="s">
        <v>2293</v>
      </c>
      <c r="G153" s="209" t="s">
        <v>153</v>
      </c>
      <c r="H153" s="210">
        <v>55</v>
      </c>
      <c r="I153" s="211"/>
      <c r="J153" s="212">
        <f>ROUND(I153*H153,2)</f>
        <v>0</v>
      </c>
      <c r="K153" s="208" t="s">
        <v>19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155</v>
      </c>
      <c r="AT153" s="217" t="s">
        <v>150</v>
      </c>
      <c r="AU153" s="217" t="s">
        <v>82</v>
      </c>
      <c r="AY153" s="19" t="s">
        <v>148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155</v>
      </c>
      <c r="BM153" s="217" t="s">
        <v>2294</v>
      </c>
    </row>
    <row r="154" spans="1:65" s="2" customFormat="1" ht="62.7" customHeight="1">
      <c r="A154" s="40"/>
      <c r="B154" s="41"/>
      <c r="C154" s="231" t="s">
        <v>359</v>
      </c>
      <c r="D154" s="231" t="s">
        <v>214</v>
      </c>
      <c r="E154" s="232" t="s">
        <v>2295</v>
      </c>
      <c r="F154" s="233" t="s">
        <v>2296</v>
      </c>
      <c r="G154" s="234" t="s">
        <v>217</v>
      </c>
      <c r="H154" s="235">
        <v>60</v>
      </c>
      <c r="I154" s="236"/>
      <c r="J154" s="237">
        <f>ROUND(I154*H154,2)</f>
        <v>0</v>
      </c>
      <c r="K154" s="233" t="s">
        <v>19</v>
      </c>
      <c r="L154" s="238"/>
      <c r="M154" s="239" t="s">
        <v>19</v>
      </c>
      <c r="N154" s="240" t="s">
        <v>43</v>
      </c>
      <c r="O154" s="86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186</v>
      </c>
      <c r="AT154" s="217" t="s">
        <v>214</v>
      </c>
      <c r="AU154" s="217" t="s">
        <v>82</v>
      </c>
      <c r="AY154" s="19" t="s">
        <v>148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80</v>
      </c>
      <c r="BK154" s="218">
        <f>ROUND(I154*H154,2)</f>
        <v>0</v>
      </c>
      <c r="BL154" s="19" t="s">
        <v>155</v>
      </c>
      <c r="BM154" s="217" t="s">
        <v>2297</v>
      </c>
    </row>
    <row r="155" spans="1:51" s="15" customFormat="1" ht="12">
      <c r="A155" s="15"/>
      <c r="B155" s="252"/>
      <c r="C155" s="253"/>
      <c r="D155" s="221" t="s">
        <v>157</v>
      </c>
      <c r="E155" s="254" t="s">
        <v>19</v>
      </c>
      <c r="F155" s="255" t="s">
        <v>2298</v>
      </c>
      <c r="G155" s="253"/>
      <c r="H155" s="254" t="s">
        <v>19</v>
      </c>
      <c r="I155" s="256"/>
      <c r="J155" s="253"/>
      <c r="K155" s="253"/>
      <c r="L155" s="257"/>
      <c r="M155" s="258"/>
      <c r="N155" s="259"/>
      <c r="O155" s="259"/>
      <c r="P155" s="259"/>
      <c r="Q155" s="259"/>
      <c r="R155" s="259"/>
      <c r="S155" s="259"/>
      <c r="T155" s="26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1" t="s">
        <v>157</v>
      </c>
      <c r="AU155" s="261" t="s">
        <v>82</v>
      </c>
      <c r="AV155" s="15" t="s">
        <v>80</v>
      </c>
      <c r="AW155" s="15" t="s">
        <v>33</v>
      </c>
      <c r="AX155" s="15" t="s">
        <v>72</v>
      </c>
      <c r="AY155" s="261" t="s">
        <v>148</v>
      </c>
    </row>
    <row r="156" spans="1:51" s="15" customFormat="1" ht="12">
      <c r="A156" s="15"/>
      <c r="B156" s="252"/>
      <c r="C156" s="253"/>
      <c r="D156" s="221" t="s">
        <v>157</v>
      </c>
      <c r="E156" s="254" t="s">
        <v>19</v>
      </c>
      <c r="F156" s="255" t="s">
        <v>2299</v>
      </c>
      <c r="G156" s="253"/>
      <c r="H156" s="254" t="s">
        <v>19</v>
      </c>
      <c r="I156" s="256"/>
      <c r="J156" s="253"/>
      <c r="K156" s="253"/>
      <c r="L156" s="257"/>
      <c r="M156" s="258"/>
      <c r="N156" s="259"/>
      <c r="O156" s="259"/>
      <c r="P156" s="259"/>
      <c r="Q156" s="259"/>
      <c r="R156" s="259"/>
      <c r="S156" s="259"/>
      <c r="T156" s="260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1" t="s">
        <v>157</v>
      </c>
      <c r="AU156" s="261" t="s">
        <v>82</v>
      </c>
      <c r="AV156" s="15" t="s">
        <v>80</v>
      </c>
      <c r="AW156" s="15" t="s">
        <v>33</v>
      </c>
      <c r="AX156" s="15" t="s">
        <v>72</v>
      </c>
      <c r="AY156" s="261" t="s">
        <v>148</v>
      </c>
    </row>
    <row r="157" spans="1:51" s="15" customFormat="1" ht="12">
      <c r="A157" s="15"/>
      <c r="B157" s="252"/>
      <c r="C157" s="253"/>
      <c r="D157" s="221" t="s">
        <v>157</v>
      </c>
      <c r="E157" s="254" t="s">
        <v>19</v>
      </c>
      <c r="F157" s="255" t="s">
        <v>2300</v>
      </c>
      <c r="G157" s="253"/>
      <c r="H157" s="254" t="s">
        <v>19</v>
      </c>
      <c r="I157" s="256"/>
      <c r="J157" s="253"/>
      <c r="K157" s="253"/>
      <c r="L157" s="257"/>
      <c r="M157" s="258"/>
      <c r="N157" s="259"/>
      <c r="O157" s="259"/>
      <c r="P157" s="259"/>
      <c r="Q157" s="259"/>
      <c r="R157" s="259"/>
      <c r="S157" s="259"/>
      <c r="T157" s="260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1" t="s">
        <v>157</v>
      </c>
      <c r="AU157" s="261" t="s">
        <v>82</v>
      </c>
      <c r="AV157" s="15" t="s">
        <v>80</v>
      </c>
      <c r="AW157" s="15" t="s">
        <v>33</v>
      </c>
      <c r="AX157" s="15" t="s">
        <v>72</v>
      </c>
      <c r="AY157" s="261" t="s">
        <v>148</v>
      </c>
    </row>
    <row r="158" spans="1:51" s="13" customFormat="1" ht="12">
      <c r="A158" s="13"/>
      <c r="B158" s="219"/>
      <c r="C158" s="220"/>
      <c r="D158" s="221" t="s">
        <v>157</v>
      </c>
      <c r="E158" s="222" t="s">
        <v>19</v>
      </c>
      <c r="F158" s="223" t="s">
        <v>489</v>
      </c>
      <c r="G158" s="220"/>
      <c r="H158" s="224">
        <v>60</v>
      </c>
      <c r="I158" s="225"/>
      <c r="J158" s="220"/>
      <c r="K158" s="220"/>
      <c r="L158" s="226"/>
      <c r="M158" s="227"/>
      <c r="N158" s="228"/>
      <c r="O158" s="228"/>
      <c r="P158" s="228"/>
      <c r="Q158" s="228"/>
      <c r="R158" s="228"/>
      <c r="S158" s="228"/>
      <c r="T158" s="22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0" t="s">
        <v>157</v>
      </c>
      <c r="AU158" s="230" t="s">
        <v>82</v>
      </c>
      <c r="AV158" s="13" t="s">
        <v>82</v>
      </c>
      <c r="AW158" s="13" t="s">
        <v>33</v>
      </c>
      <c r="AX158" s="13" t="s">
        <v>80</v>
      </c>
      <c r="AY158" s="230" t="s">
        <v>148</v>
      </c>
    </row>
    <row r="159" spans="1:63" s="12" customFormat="1" ht="22.8" customHeight="1">
      <c r="A159" s="12"/>
      <c r="B159" s="190"/>
      <c r="C159" s="191"/>
      <c r="D159" s="192" t="s">
        <v>71</v>
      </c>
      <c r="E159" s="204" t="s">
        <v>2301</v>
      </c>
      <c r="F159" s="204" t="s">
        <v>2302</v>
      </c>
      <c r="G159" s="191"/>
      <c r="H159" s="191"/>
      <c r="I159" s="194"/>
      <c r="J159" s="205">
        <f>BK159</f>
        <v>0</v>
      </c>
      <c r="K159" s="191"/>
      <c r="L159" s="196"/>
      <c r="M159" s="197"/>
      <c r="N159" s="198"/>
      <c r="O159" s="198"/>
      <c r="P159" s="199">
        <f>SUM(P160:P180)</f>
        <v>0</v>
      </c>
      <c r="Q159" s="198"/>
      <c r="R159" s="199">
        <f>SUM(R160:R180)</f>
        <v>0</v>
      </c>
      <c r="S159" s="198"/>
      <c r="T159" s="200">
        <f>SUM(T160:T180)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1" t="s">
        <v>80</v>
      </c>
      <c r="AT159" s="202" t="s">
        <v>71</v>
      </c>
      <c r="AU159" s="202" t="s">
        <v>80</v>
      </c>
      <c r="AY159" s="201" t="s">
        <v>148</v>
      </c>
      <c r="BK159" s="203">
        <f>SUM(BK160:BK180)</f>
        <v>0</v>
      </c>
    </row>
    <row r="160" spans="1:65" s="2" customFormat="1" ht="76.35" customHeight="1">
      <c r="A160" s="40"/>
      <c r="B160" s="41"/>
      <c r="C160" s="231" t="s">
        <v>363</v>
      </c>
      <c r="D160" s="231" t="s">
        <v>214</v>
      </c>
      <c r="E160" s="232" t="s">
        <v>2303</v>
      </c>
      <c r="F160" s="233" t="s">
        <v>2304</v>
      </c>
      <c r="G160" s="234" t="s">
        <v>685</v>
      </c>
      <c r="H160" s="235">
        <v>1</v>
      </c>
      <c r="I160" s="236"/>
      <c r="J160" s="237">
        <f>ROUND(I160*H160,2)</f>
        <v>0</v>
      </c>
      <c r="K160" s="233" t="s">
        <v>19</v>
      </c>
      <c r="L160" s="238"/>
      <c r="M160" s="239" t="s">
        <v>19</v>
      </c>
      <c r="N160" s="240" t="s">
        <v>43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186</v>
      </c>
      <c r="AT160" s="217" t="s">
        <v>214</v>
      </c>
      <c r="AU160" s="217" t="s">
        <v>82</v>
      </c>
      <c r="AY160" s="19" t="s">
        <v>148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80</v>
      </c>
      <c r="BK160" s="218">
        <f>ROUND(I160*H160,2)</f>
        <v>0</v>
      </c>
      <c r="BL160" s="19" t="s">
        <v>155</v>
      </c>
      <c r="BM160" s="217" t="s">
        <v>2305</v>
      </c>
    </row>
    <row r="161" spans="1:65" s="2" customFormat="1" ht="14.4" customHeight="1">
      <c r="A161" s="40"/>
      <c r="B161" s="41"/>
      <c r="C161" s="206" t="s">
        <v>368</v>
      </c>
      <c r="D161" s="206" t="s">
        <v>150</v>
      </c>
      <c r="E161" s="207" t="s">
        <v>2306</v>
      </c>
      <c r="F161" s="208" t="s">
        <v>2307</v>
      </c>
      <c r="G161" s="209" t="s">
        <v>685</v>
      </c>
      <c r="H161" s="210">
        <v>1</v>
      </c>
      <c r="I161" s="211"/>
      <c r="J161" s="212">
        <f>ROUND(I161*H161,2)</f>
        <v>0</v>
      </c>
      <c r="K161" s="208" t="s">
        <v>19</v>
      </c>
      <c r="L161" s="46"/>
      <c r="M161" s="213" t="s">
        <v>19</v>
      </c>
      <c r="N161" s="214" t="s">
        <v>43</v>
      </c>
      <c r="O161" s="86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155</v>
      </c>
      <c r="AT161" s="217" t="s">
        <v>150</v>
      </c>
      <c r="AU161" s="217" t="s">
        <v>82</v>
      </c>
      <c r="AY161" s="19" t="s">
        <v>148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80</v>
      </c>
      <c r="BK161" s="218">
        <f>ROUND(I161*H161,2)</f>
        <v>0</v>
      </c>
      <c r="BL161" s="19" t="s">
        <v>155</v>
      </c>
      <c r="BM161" s="217" t="s">
        <v>2308</v>
      </c>
    </row>
    <row r="162" spans="1:65" s="2" customFormat="1" ht="62.7" customHeight="1">
      <c r="A162" s="40"/>
      <c r="B162" s="41"/>
      <c r="C162" s="231" t="s">
        <v>373</v>
      </c>
      <c r="D162" s="231" t="s">
        <v>214</v>
      </c>
      <c r="E162" s="232" t="s">
        <v>2309</v>
      </c>
      <c r="F162" s="233" t="s">
        <v>2310</v>
      </c>
      <c r="G162" s="234" t="s">
        <v>2217</v>
      </c>
      <c r="H162" s="235">
        <v>1</v>
      </c>
      <c r="I162" s="236"/>
      <c r="J162" s="237">
        <f>ROUND(I162*H162,2)</f>
        <v>0</v>
      </c>
      <c r="K162" s="233" t="s">
        <v>19</v>
      </c>
      <c r="L162" s="238"/>
      <c r="M162" s="239" t="s">
        <v>19</v>
      </c>
      <c r="N162" s="240" t="s">
        <v>43</v>
      </c>
      <c r="O162" s="86"/>
      <c r="P162" s="215">
        <f>O162*H162</f>
        <v>0</v>
      </c>
      <c r="Q162" s="215">
        <v>0</v>
      </c>
      <c r="R162" s="215">
        <f>Q162*H162</f>
        <v>0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186</v>
      </c>
      <c r="AT162" s="217" t="s">
        <v>214</v>
      </c>
      <c r="AU162" s="217" t="s">
        <v>82</v>
      </c>
      <c r="AY162" s="19" t="s">
        <v>148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155</v>
      </c>
      <c r="BM162" s="217" t="s">
        <v>2311</v>
      </c>
    </row>
    <row r="163" spans="1:65" s="2" customFormat="1" ht="14.4" customHeight="1">
      <c r="A163" s="40"/>
      <c r="B163" s="41"/>
      <c r="C163" s="206" t="s">
        <v>377</v>
      </c>
      <c r="D163" s="206" t="s">
        <v>150</v>
      </c>
      <c r="E163" s="207" t="s">
        <v>2312</v>
      </c>
      <c r="F163" s="208" t="s">
        <v>2313</v>
      </c>
      <c r="G163" s="209" t="s">
        <v>1042</v>
      </c>
      <c r="H163" s="210">
        <v>1</v>
      </c>
      <c r="I163" s="211"/>
      <c r="J163" s="212">
        <f>ROUND(I163*H163,2)</f>
        <v>0</v>
      </c>
      <c r="K163" s="208" t="s">
        <v>19</v>
      </c>
      <c r="L163" s="46"/>
      <c r="M163" s="213" t="s">
        <v>19</v>
      </c>
      <c r="N163" s="214" t="s">
        <v>43</v>
      </c>
      <c r="O163" s="86"/>
      <c r="P163" s="215">
        <f>O163*H163</f>
        <v>0</v>
      </c>
      <c r="Q163" s="215">
        <v>0</v>
      </c>
      <c r="R163" s="215">
        <f>Q163*H163</f>
        <v>0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155</v>
      </c>
      <c r="AT163" s="217" t="s">
        <v>150</v>
      </c>
      <c r="AU163" s="217" t="s">
        <v>82</v>
      </c>
      <c r="AY163" s="19" t="s">
        <v>148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80</v>
      </c>
      <c r="BK163" s="218">
        <f>ROUND(I163*H163,2)</f>
        <v>0</v>
      </c>
      <c r="BL163" s="19" t="s">
        <v>155</v>
      </c>
      <c r="BM163" s="217" t="s">
        <v>2314</v>
      </c>
    </row>
    <row r="164" spans="1:65" s="2" customFormat="1" ht="49.05" customHeight="1">
      <c r="A164" s="40"/>
      <c r="B164" s="41"/>
      <c r="C164" s="231" t="s">
        <v>382</v>
      </c>
      <c r="D164" s="231" t="s">
        <v>214</v>
      </c>
      <c r="E164" s="232" t="s">
        <v>2315</v>
      </c>
      <c r="F164" s="233" t="s">
        <v>2316</v>
      </c>
      <c r="G164" s="234" t="s">
        <v>2217</v>
      </c>
      <c r="H164" s="235">
        <v>1</v>
      </c>
      <c r="I164" s="236"/>
      <c r="J164" s="237">
        <f>ROUND(I164*H164,2)</f>
        <v>0</v>
      </c>
      <c r="K164" s="233" t="s">
        <v>19</v>
      </c>
      <c r="L164" s="238"/>
      <c r="M164" s="239" t="s">
        <v>19</v>
      </c>
      <c r="N164" s="240" t="s">
        <v>43</v>
      </c>
      <c r="O164" s="86"/>
      <c r="P164" s="215">
        <f>O164*H164</f>
        <v>0</v>
      </c>
      <c r="Q164" s="215">
        <v>0</v>
      </c>
      <c r="R164" s="215">
        <f>Q164*H164</f>
        <v>0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186</v>
      </c>
      <c r="AT164" s="217" t="s">
        <v>214</v>
      </c>
      <c r="AU164" s="217" t="s">
        <v>82</v>
      </c>
      <c r="AY164" s="19" t="s">
        <v>148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80</v>
      </c>
      <c r="BK164" s="218">
        <f>ROUND(I164*H164,2)</f>
        <v>0</v>
      </c>
      <c r="BL164" s="19" t="s">
        <v>155</v>
      </c>
      <c r="BM164" s="217" t="s">
        <v>2317</v>
      </c>
    </row>
    <row r="165" spans="1:65" s="2" customFormat="1" ht="14.4" customHeight="1">
      <c r="A165" s="40"/>
      <c r="B165" s="41"/>
      <c r="C165" s="206" t="s">
        <v>397</v>
      </c>
      <c r="D165" s="206" t="s">
        <v>150</v>
      </c>
      <c r="E165" s="207" t="s">
        <v>2318</v>
      </c>
      <c r="F165" s="208" t="s">
        <v>2319</v>
      </c>
      <c r="G165" s="209" t="s">
        <v>1042</v>
      </c>
      <c r="H165" s="210">
        <v>1</v>
      </c>
      <c r="I165" s="211"/>
      <c r="J165" s="212">
        <f>ROUND(I165*H165,2)</f>
        <v>0</v>
      </c>
      <c r="K165" s="208" t="s">
        <v>19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</v>
      </c>
      <c r="R165" s="215">
        <f>Q165*H165</f>
        <v>0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155</v>
      </c>
      <c r="AT165" s="217" t="s">
        <v>150</v>
      </c>
      <c r="AU165" s="217" t="s">
        <v>82</v>
      </c>
      <c r="AY165" s="19" t="s">
        <v>148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155</v>
      </c>
      <c r="BM165" s="217" t="s">
        <v>2320</v>
      </c>
    </row>
    <row r="166" spans="1:65" s="2" customFormat="1" ht="76.35" customHeight="1">
      <c r="A166" s="40"/>
      <c r="B166" s="41"/>
      <c r="C166" s="231" t="s">
        <v>401</v>
      </c>
      <c r="D166" s="231" t="s">
        <v>214</v>
      </c>
      <c r="E166" s="232" t="s">
        <v>2321</v>
      </c>
      <c r="F166" s="233" t="s">
        <v>2322</v>
      </c>
      <c r="G166" s="234" t="s">
        <v>685</v>
      </c>
      <c r="H166" s="235">
        <v>1</v>
      </c>
      <c r="I166" s="236"/>
      <c r="J166" s="237">
        <f>ROUND(I166*H166,2)</f>
        <v>0</v>
      </c>
      <c r="K166" s="233" t="s">
        <v>19</v>
      </c>
      <c r="L166" s="238"/>
      <c r="M166" s="239" t="s">
        <v>19</v>
      </c>
      <c r="N166" s="240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186</v>
      </c>
      <c r="AT166" s="217" t="s">
        <v>214</v>
      </c>
      <c r="AU166" s="217" t="s">
        <v>82</v>
      </c>
      <c r="AY166" s="19" t="s">
        <v>148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155</v>
      </c>
      <c r="BM166" s="217" t="s">
        <v>2323</v>
      </c>
    </row>
    <row r="167" spans="1:65" s="2" customFormat="1" ht="24.15" customHeight="1">
      <c r="A167" s="40"/>
      <c r="B167" s="41"/>
      <c r="C167" s="206" t="s">
        <v>416</v>
      </c>
      <c r="D167" s="206" t="s">
        <v>150</v>
      </c>
      <c r="E167" s="207" t="s">
        <v>2324</v>
      </c>
      <c r="F167" s="208" t="s">
        <v>2325</v>
      </c>
      <c r="G167" s="209" t="s">
        <v>685</v>
      </c>
      <c r="H167" s="210">
        <v>1</v>
      </c>
      <c r="I167" s="211"/>
      <c r="J167" s="212">
        <f>ROUND(I167*H167,2)</f>
        <v>0</v>
      </c>
      <c r="K167" s="208" t="s">
        <v>19</v>
      </c>
      <c r="L167" s="46"/>
      <c r="M167" s="213" t="s">
        <v>19</v>
      </c>
      <c r="N167" s="214" t="s">
        <v>43</v>
      </c>
      <c r="O167" s="86"/>
      <c r="P167" s="215">
        <f>O167*H167</f>
        <v>0</v>
      </c>
      <c r="Q167" s="215">
        <v>0</v>
      </c>
      <c r="R167" s="215">
        <f>Q167*H167</f>
        <v>0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155</v>
      </c>
      <c r="AT167" s="217" t="s">
        <v>150</v>
      </c>
      <c r="AU167" s="217" t="s">
        <v>82</v>
      </c>
      <c r="AY167" s="19" t="s">
        <v>148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80</v>
      </c>
      <c r="BK167" s="218">
        <f>ROUND(I167*H167,2)</f>
        <v>0</v>
      </c>
      <c r="BL167" s="19" t="s">
        <v>155</v>
      </c>
      <c r="BM167" s="217" t="s">
        <v>2326</v>
      </c>
    </row>
    <row r="168" spans="1:65" s="2" customFormat="1" ht="49.05" customHeight="1">
      <c r="A168" s="40"/>
      <c r="B168" s="41"/>
      <c r="C168" s="231" t="s">
        <v>420</v>
      </c>
      <c r="D168" s="231" t="s">
        <v>214</v>
      </c>
      <c r="E168" s="232" t="s">
        <v>2327</v>
      </c>
      <c r="F168" s="233" t="s">
        <v>2328</v>
      </c>
      <c r="G168" s="234" t="s">
        <v>685</v>
      </c>
      <c r="H168" s="235">
        <v>1</v>
      </c>
      <c r="I168" s="236"/>
      <c r="J168" s="237">
        <f>ROUND(I168*H168,2)</f>
        <v>0</v>
      </c>
      <c r="K168" s="233" t="s">
        <v>19</v>
      </c>
      <c r="L168" s="238"/>
      <c r="M168" s="239" t="s">
        <v>19</v>
      </c>
      <c r="N168" s="240" t="s">
        <v>43</v>
      </c>
      <c r="O168" s="86"/>
      <c r="P168" s="215">
        <f>O168*H168</f>
        <v>0</v>
      </c>
      <c r="Q168" s="215">
        <v>0</v>
      </c>
      <c r="R168" s="215">
        <f>Q168*H168</f>
        <v>0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186</v>
      </c>
      <c r="AT168" s="217" t="s">
        <v>214</v>
      </c>
      <c r="AU168" s="217" t="s">
        <v>82</v>
      </c>
      <c r="AY168" s="19" t="s">
        <v>148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155</v>
      </c>
      <c r="BM168" s="217" t="s">
        <v>2329</v>
      </c>
    </row>
    <row r="169" spans="1:65" s="2" customFormat="1" ht="14.4" customHeight="1">
      <c r="A169" s="40"/>
      <c r="B169" s="41"/>
      <c r="C169" s="206" t="s">
        <v>435</v>
      </c>
      <c r="D169" s="206" t="s">
        <v>150</v>
      </c>
      <c r="E169" s="207" t="s">
        <v>2330</v>
      </c>
      <c r="F169" s="208" t="s">
        <v>2331</v>
      </c>
      <c r="G169" s="209" t="s">
        <v>685</v>
      </c>
      <c r="H169" s="210">
        <v>1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155</v>
      </c>
      <c r="AT169" s="217" t="s">
        <v>150</v>
      </c>
      <c r="AU169" s="217" t="s">
        <v>82</v>
      </c>
      <c r="AY169" s="19" t="s">
        <v>148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155</v>
      </c>
      <c r="BM169" s="217" t="s">
        <v>2332</v>
      </c>
    </row>
    <row r="170" spans="1:65" s="2" customFormat="1" ht="24.15" customHeight="1">
      <c r="A170" s="40"/>
      <c r="B170" s="41"/>
      <c r="C170" s="231" t="s">
        <v>440</v>
      </c>
      <c r="D170" s="231" t="s">
        <v>214</v>
      </c>
      <c r="E170" s="232" t="s">
        <v>2333</v>
      </c>
      <c r="F170" s="233" t="s">
        <v>2334</v>
      </c>
      <c r="G170" s="234" t="s">
        <v>685</v>
      </c>
      <c r="H170" s="235">
        <v>1</v>
      </c>
      <c r="I170" s="236"/>
      <c r="J170" s="237">
        <f>ROUND(I170*H170,2)</f>
        <v>0</v>
      </c>
      <c r="K170" s="233" t="s">
        <v>19</v>
      </c>
      <c r="L170" s="238"/>
      <c r="M170" s="239" t="s">
        <v>19</v>
      </c>
      <c r="N170" s="240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186</v>
      </c>
      <c r="AT170" s="217" t="s">
        <v>214</v>
      </c>
      <c r="AU170" s="217" t="s">
        <v>82</v>
      </c>
      <c r="AY170" s="19" t="s">
        <v>148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80</v>
      </c>
      <c r="BK170" s="218">
        <f>ROUND(I170*H170,2)</f>
        <v>0</v>
      </c>
      <c r="BL170" s="19" t="s">
        <v>155</v>
      </c>
      <c r="BM170" s="217" t="s">
        <v>2335</v>
      </c>
    </row>
    <row r="171" spans="1:65" s="2" customFormat="1" ht="14.4" customHeight="1">
      <c r="A171" s="40"/>
      <c r="B171" s="41"/>
      <c r="C171" s="206" t="s">
        <v>445</v>
      </c>
      <c r="D171" s="206" t="s">
        <v>150</v>
      </c>
      <c r="E171" s="207" t="s">
        <v>2336</v>
      </c>
      <c r="F171" s="208" t="s">
        <v>2337</v>
      </c>
      <c r="G171" s="209" t="s">
        <v>685</v>
      </c>
      <c r="H171" s="210">
        <v>1</v>
      </c>
      <c r="I171" s="211"/>
      <c r="J171" s="212">
        <f>ROUND(I171*H171,2)</f>
        <v>0</v>
      </c>
      <c r="K171" s="208" t="s">
        <v>19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</v>
      </c>
      <c r="R171" s="215">
        <f>Q171*H171</f>
        <v>0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155</v>
      </c>
      <c r="AT171" s="217" t="s">
        <v>150</v>
      </c>
      <c r="AU171" s="217" t="s">
        <v>82</v>
      </c>
      <c r="AY171" s="19" t="s">
        <v>148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155</v>
      </c>
      <c r="BM171" s="217" t="s">
        <v>2338</v>
      </c>
    </row>
    <row r="172" spans="1:65" s="2" customFormat="1" ht="24.15" customHeight="1">
      <c r="A172" s="40"/>
      <c r="B172" s="41"/>
      <c r="C172" s="231" t="s">
        <v>450</v>
      </c>
      <c r="D172" s="231" t="s">
        <v>214</v>
      </c>
      <c r="E172" s="232" t="s">
        <v>2339</v>
      </c>
      <c r="F172" s="233" t="s">
        <v>2340</v>
      </c>
      <c r="G172" s="234" t="s">
        <v>685</v>
      </c>
      <c r="H172" s="235">
        <v>4</v>
      </c>
      <c r="I172" s="236"/>
      <c r="J172" s="237">
        <f>ROUND(I172*H172,2)</f>
        <v>0</v>
      </c>
      <c r="K172" s="233" t="s">
        <v>19</v>
      </c>
      <c r="L172" s="238"/>
      <c r="M172" s="239" t="s">
        <v>19</v>
      </c>
      <c r="N172" s="240" t="s">
        <v>43</v>
      </c>
      <c r="O172" s="86"/>
      <c r="P172" s="215">
        <f>O172*H172</f>
        <v>0</v>
      </c>
      <c r="Q172" s="215">
        <v>0</v>
      </c>
      <c r="R172" s="215">
        <f>Q172*H172</f>
        <v>0</v>
      </c>
      <c r="S172" s="215">
        <v>0</v>
      </c>
      <c r="T172" s="216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17" t="s">
        <v>186</v>
      </c>
      <c r="AT172" s="217" t="s">
        <v>214</v>
      </c>
      <c r="AU172" s="217" t="s">
        <v>82</v>
      </c>
      <c r="AY172" s="19" t="s">
        <v>148</v>
      </c>
      <c r="BE172" s="218">
        <f>IF(N172="základní",J172,0)</f>
        <v>0</v>
      </c>
      <c r="BF172" s="218">
        <f>IF(N172="snížená",J172,0)</f>
        <v>0</v>
      </c>
      <c r="BG172" s="218">
        <f>IF(N172="zákl. přenesená",J172,0)</f>
        <v>0</v>
      </c>
      <c r="BH172" s="218">
        <f>IF(N172="sníž. přenesená",J172,0)</f>
        <v>0</v>
      </c>
      <c r="BI172" s="218">
        <f>IF(N172="nulová",J172,0)</f>
        <v>0</v>
      </c>
      <c r="BJ172" s="19" t="s">
        <v>80</v>
      </c>
      <c r="BK172" s="218">
        <f>ROUND(I172*H172,2)</f>
        <v>0</v>
      </c>
      <c r="BL172" s="19" t="s">
        <v>155</v>
      </c>
      <c r="BM172" s="217" t="s">
        <v>2341</v>
      </c>
    </row>
    <row r="173" spans="1:65" s="2" customFormat="1" ht="14.4" customHeight="1">
      <c r="A173" s="40"/>
      <c r="B173" s="41"/>
      <c r="C173" s="206" t="s">
        <v>457</v>
      </c>
      <c r="D173" s="206" t="s">
        <v>150</v>
      </c>
      <c r="E173" s="207" t="s">
        <v>2342</v>
      </c>
      <c r="F173" s="208" t="s">
        <v>2337</v>
      </c>
      <c r="G173" s="209" t="s">
        <v>685</v>
      </c>
      <c r="H173" s="210">
        <v>4</v>
      </c>
      <c r="I173" s="211"/>
      <c r="J173" s="212">
        <f>ROUND(I173*H173,2)</f>
        <v>0</v>
      </c>
      <c r="K173" s="208" t="s">
        <v>19</v>
      </c>
      <c r="L173" s="46"/>
      <c r="M173" s="213" t="s">
        <v>19</v>
      </c>
      <c r="N173" s="214" t="s">
        <v>43</v>
      </c>
      <c r="O173" s="86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155</v>
      </c>
      <c r="AT173" s="217" t="s">
        <v>150</v>
      </c>
      <c r="AU173" s="217" t="s">
        <v>82</v>
      </c>
      <c r="AY173" s="19" t="s">
        <v>148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155</v>
      </c>
      <c r="BM173" s="217" t="s">
        <v>2343</v>
      </c>
    </row>
    <row r="174" spans="1:65" s="2" customFormat="1" ht="24.15" customHeight="1">
      <c r="A174" s="40"/>
      <c r="B174" s="41"/>
      <c r="C174" s="231" t="s">
        <v>462</v>
      </c>
      <c r="D174" s="231" t="s">
        <v>214</v>
      </c>
      <c r="E174" s="232" t="s">
        <v>2344</v>
      </c>
      <c r="F174" s="233" t="s">
        <v>2345</v>
      </c>
      <c r="G174" s="234" t="s">
        <v>153</v>
      </c>
      <c r="H174" s="235">
        <v>75</v>
      </c>
      <c r="I174" s="236"/>
      <c r="J174" s="237">
        <f>ROUND(I174*H174,2)</f>
        <v>0</v>
      </c>
      <c r="K174" s="233" t="s">
        <v>19</v>
      </c>
      <c r="L174" s="238"/>
      <c r="M174" s="239" t="s">
        <v>19</v>
      </c>
      <c r="N174" s="240" t="s">
        <v>43</v>
      </c>
      <c r="O174" s="86"/>
      <c r="P174" s="215">
        <f>O174*H174</f>
        <v>0</v>
      </c>
      <c r="Q174" s="215">
        <v>0</v>
      </c>
      <c r="R174" s="215">
        <f>Q174*H174</f>
        <v>0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186</v>
      </c>
      <c r="AT174" s="217" t="s">
        <v>214</v>
      </c>
      <c r="AU174" s="217" t="s">
        <v>82</v>
      </c>
      <c r="AY174" s="19" t="s">
        <v>148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80</v>
      </c>
      <c r="BK174" s="218">
        <f>ROUND(I174*H174,2)</f>
        <v>0</v>
      </c>
      <c r="BL174" s="19" t="s">
        <v>155</v>
      </c>
      <c r="BM174" s="217" t="s">
        <v>2346</v>
      </c>
    </row>
    <row r="175" spans="1:65" s="2" customFormat="1" ht="14.4" customHeight="1">
      <c r="A175" s="40"/>
      <c r="B175" s="41"/>
      <c r="C175" s="206" t="s">
        <v>471</v>
      </c>
      <c r="D175" s="206" t="s">
        <v>150</v>
      </c>
      <c r="E175" s="207" t="s">
        <v>2347</v>
      </c>
      <c r="F175" s="208" t="s">
        <v>2348</v>
      </c>
      <c r="G175" s="209" t="s">
        <v>153</v>
      </c>
      <c r="H175" s="210">
        <v>75</v>
      </c>
      <c r="I175" s="211"/>
      <c r="J175" s="212">
        <f>ROUND(I175*H175,2)</f>
        <v>0</v>
      </c>
      <c r="K175" s="208" t="s">
        <v>19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155</v>
      </c>
      <c r="AT175" s="217" t="s">
        <v>150</v>
      </c>
      <c r="AU175" s="217" t="s">
        <v>82</v>
      </c>
      <c r="AY175" s="19" t="s">
        <v>148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155</v>
      </c>
      <c r="BM175" s="217" t="s">
        <v>2349</v>
      </c>
    </row>
    <row r="176" spans="1:65" s="2" customFormat="1" ht="37.8" customHeight="1">
      <c r="A176" s="40"/>
      <c r="B176" s="41"/>
      <c r="C176" s="231" t="s">
        <v>477</v>
      </c>
      <c r="D176" s="231" t="s">
        <v>214</v>
      </c>
      <c r="E176" s="232" t="s">
        <v>2350</v>
      </c>
      <c r="F176" s="233" t="s">
        <v>2351</v>
      </c>
      <c r="G176" s="234" t="s">
        <v>685</v>
      </c>
      <c r="H176" s="235">
        <v>2</v>
      </c>
      <c r="I176" s="236"/>
      <c r="J176" s="237">
        <f>ROUND(I176*H176,2)</f>
        <v>0</v>
      </c>
      <c r="K176" s="233" t="s">
        <v>19</v>
      </c>
      <c r="L176" s="238"/>
      <c r="M176" s="239" t="s">
        <v>19</v>
      </c>
      <c r="N176" s="240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186</v>
      </c>
      <c r="AT176" s="217" t="s">
        <v>214</v>
      </c>
      <c r="AU176" s="217" t="s">
        <v>82</v>
      </c>
      <c r="AY176" s="19" t="s">
        <v>148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155</v>
      </c>
      <c r="BM176" s="217" t="s">
        <v>2352</v>
      </c>
    </row>
    <row r="177" spans="1:65" s="2" customFormat="1" ht="14.4" customHeight="1">
      <c r="A177" s="40"/>
      <c r="B177" s="41"/>
      <c r="C177" s="206" t="s">
        <v>482</v>
      </c>
      <c r="D177" s="206" t="s">
        <v>150</v>
      </c>
      <c r="E177" s="207" t="s">
        <v>2353</v>
      </c>
      <c r="F177" s="208" t="s">
        <v>2354</v>
      </c>
      <c r="G177" s="209" t="s">
        <v>685</v>
      </c>
      <c r="H177" s="210">
        <v>2</v>
      </c>
      <c r="I177" s="211"/>
      <c r="J177" s="212">
        <f>ROUND(I177*H177,2)</f>
        <v>0</v>
      </c>
      <c r="K177" s="208" t="s">
        <v>19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</v>
      </c>
      <c r="R177" s="215">
        <f>Q177*H177</f>
        <v>0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155</v>
      </c>
      <c r="AT177" s="217" t="s">
        <v>150</v>
      </c>
      <c r="AU177" s="217" t="s">
        <v>82</v>
      </c>
      <c r="AY177" s="19" t="s">
        <v>148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155</v>
      </c>
      <c r="BM177" s="217" t="s">
        <v>2355</v>
      </c>
    </row>
    <row r="178" spans="1:65" s="2" customFormat="1" ht="62.7" customHeight="1">
      <c r="A178" s="40"/>
      <c r="B178" s="41"/>
      <c r="C178" s="231" t="s">
        <v>489</v>
      </c>
      <c r="D178" s="231" t="s">
        <v>214</v>
      </c>
      <c r="E178" s="232" t="s">
        <v>2356</v>
      </c>
      <c r="F178" s="233" t="s">
        <v>2357</v>
      </c>
      <c r="G178" s="234" t="s">
        <v>153</v>
      </c>
      <c r="H178" s="235">
        <v>32</v>
      </c>
      <c r="I178" s="236"/>
      <c r="J178" s="237">
        <f>ROUND(I178*H178,2)</f>
        <v>0</v>
      </c>
      <c r="K178" s="233" t="s">
        <v>19</v>
      </c>
      <c r="L178" s="238"/>
      <c r="M178" s="239" t="s">
        <v>19</v>
      </c>
      <c r="N178" s="240" t="s">
        <v>43</v>
      </c>
      <c r="O178" s="86"/>
      <c r="P178" s="215">
        <f>O178*H178</f>
        <v>0</v>
      </c>
      <c r="Q178" s="215">
        <v>0</v>
      </c>
      <c r="R178" s="215">
        <f>Q178*H178</f>
        <v>0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186</v>
      </c>
      <c r="AT178" s="217" t="s">
        <v>214</v>
      </c>
      <c r="AU178" s="217" t="s">
        <v>82</v>
      </c>
      <c r="AY178" s="19" t="s">
        <v>148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80</v>
      </c>
      <c r="BK178" s="218">
        <f>ROUND(I178*H178,2)</f>
        <v>0</v>
      </c>
      <c r="BL178" s="19" t="s">
        <v>155</v>
      </c>
      <c r="BM178" s="217" t="s">
        <v>2358</v>
      </c>
    </row>
    <row r="179" spans="1:65" s="2" customFormat="1" ht="14.4" customHeight="1">
      <c r="A179" s="40"/>
      <c r="B179" s="41"/>
      <c r="C179" s="206" t="s">
        <v>494</v>
      </c>
      <c r="D179" s="206" t="s">
        <v>150</v>
      </c>
      <c r="E179" s="207" t="s">
        <v>2359</v>
      </c>
      <c r="F179" s="208" t="s">
        <v>2360</v>
      </c>
      <c r="G179" s="209" t="s">
        <v>153</v>
      </c>
      <c r="H179" s="210">
        <v>32</v>
      </c>
      <c r="I179" s="211"/>
      <c r="J179" s="212">
        <f>ROUND(I179*H179,2)</f>
        <v>0</v>
      </c>
      <c r="K179" s="208" t="s">
        <v>19</v>
      </c>
      <c r="L179" s="46"/>
      <c r="M179" s="213" t="s">
        <v>19</v>
      </c>
      <c r="N179" s="214" t="s">
        <v>43</v>
      </c>
      <c r="O179" s="86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7" t="s">
        <v>155</v>
      </c>
      <c r="AT179" s="217" t="s">
        <v>150</v>
      </c>
      <c r="AU179" s="217" t="s">
        <v>82</v>
      </c>
      <c r="AY179" s="19" t="s">
        <v>148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9" t="s">
        <v>80</v>
      </c>
      <c r="BK179" s="218">
        <f>ROUND(I179*H179,2)</f>
        <v>0</v>
      </c>
      <c r="BL179" s="19" t="s">
        <v>155</v>
      </c>
      <c r="BM179" s="217" t="s">
        <v>2361</v>
      </c>
    </row>
    <row r="180" spans="1:65" s="2" customFormat="1" ht="62.7" customHeight="1">
      <c r="A180" s="40"/>
      <c r="B180" s="41"/>
      <c r="C180" s="231" t="s">
        <v>499</v>
      </c>
      <c r="D180" s="231" t="s">
        <v>214</v>
      </c>
      <c r="E180" s="232" t="s">
        <v>2362</v>
      </c>
      <c r="F180" s="233" t="s">
        <v>2296</v>
      </c>
      <c r="G180" s="234" t="s">
        <v>217</v>
      </c>
      <c r="H180" s="235">
        <v>80</v>
      </c>
      <c r="I180" s="236"/>
      <c r="J180" s="237">
        <f>ROUND(I180*H180,2)</f>
        <v>0</v>
      </c>
      <c r="K180" s="233" t="s">
        <v>19</v>
      </c>
      <c r="L180" s="238"/>
      <c r="M180" s="239" t="s">
        <v>19</v>
      </c>
      <c r="N180" s="240" t="s">
        <v>43</v>
      </c>
      <c r="O180" s="86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186</v>
      </c>
      <c r="AT180" s="217" t="s">
        <v>214</v>
      </c>
      <c r="AU180" s="217" t="s">
        <v>82</v>
      </c>
      <c r="AY180" s="19" t="s">
        <v>148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155</v>
      </c>
      <c r="BM180" s="217" t="s">
        <v>2363</v>
      </c>
    </row>
    <row r="181" spans="1:63" s="12" customFormat="1" ht="25.9" customHeight="1">
      <c r="A181" s="12"/>
      <c r="B181" s="190"/>
      <c r="C181" s="191"/>
      <c r="D181" s="192" t="s">
        <v>71</v>
      </c>
      <c r="E181" s="193" t="s">
        <v>851</v>
      </c>
      <c r="F181" s="193" t="s">
        <v>852</v>
      </c>
      <c r="G181" s="191"/>
      <c r="H181" s="191"/>
      <c r="I181" s="194"/>
      <c r="J181" s="195">
        <f>BK181</f>
        <v>0</v>
      </c>
      <c r="K181" s="191"/>
      <c r="L181" s="196"/>
      <c r="M181" s="197"/>
      <c r="N181" s="198"/>
      <c r="O181" s="198"/>
      <c r="P181" s="199">
        <f>P182+P186+P191</f>
        <v>0</v>
      </c>
      <c r="Q181" s="198"/>
      <c r="R181" s="199">
        <f>R182+R186+R191</f>
        <v>1.00006</v>
      </c>
      <c r="S181" s="198"/>
      <c r="T181" s="200">
        <f>T182+T186+T191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1" t="s">
        <v>82</v>
      </c>
      <c r="AT181" s="202" t="s">
        <v>71</v>
      </c>
      <c r="AU181" s="202" t="s">
        <v>72</v>
      </c>
      <c r="AY181" s="201" t="s">
        <v>148</v>
      </c>
      <c r="BK181" s="203">
        <f>BK182+BK186+BK191</f>
        <v>0</v>
      </c>
    </row>
    <row r="182" spans="1:63" s="12" customFormat="1" ht="22.8" customHeight="1">
      <c r="A182" s="12"/>
      <c r="B182" s="190"/>
      <c r="C182" s="191"/>
      <c r="D182" s="192" t="s">
        <v>71</v>
      </c>
      <c r="E182" s="204" t="s">
        <v>1299</v>
      </c>
      <c r="F182" s="204" t="s">
        <v>1300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SUM(P183:P185)</f>
        <v>0</v>
      </c>
      <c r="Q182" s="198"/>
      <c r="R182" s="199">
        <f>SUM(R183:R185)</f>
        <v>0</v>
      </c>
      <c r="S182" s="198"/>
      <c r="T182" s="200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82</v>
      </c>
      <c r="AT182" s="202" t="s">
        <v>71</v>
      </c>
      <c r="AU182" s="202" t="s">
        <v>80</v>
      </c>
      <c r="AY182" s="201" t="s">
        <v>148</v>
      </c>
      <c r="BK182" s="203">
        <f>SUM(BK183:BK185)</f>
        <v>0</v>
      </c>
    </row>
    <row r="183" spans="1:65" s="2" customFormat="1" ht="37.8" customHeight="1">
      <c r="A183" s="40"/>
      <c r="B183" s="41"/>
      <c r="C183" s="206" t="s">
        <v>503</v>
      </c>
      <c r="D183" s="280" t="s">
        <v>150</v>
      </c>
      <c r="E183" s="207" t="s">
        <v>2364</v>
      </c>
      <c r="F183" s="208" t="s">
        <v>2365</v>
      </c>
      <c r="G183" s="209" t="s">
        <v>1362</v>
      </c>
      <c r="H183" s="210">
        <v>1</v>
      </c>
      <c r="I183" s="211"/>
      <c r="J183" s="212">
        <f>ROUND(I183*H183,2)</f>
        <v>0</v>
      </c>
      <c r="K183" s="208" t="s">
        <v>19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</v>
      </c>
      <c r="R183" s="215">
        <f>Q183*H183</f>
        <v>0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227</v>
      </c>
      <c r="AT183" s="217" t="s">
        <v>150</v>
      </c>
      <c r="AU183" s="217" t="s">
        <v>82</v>
      </c>
      <c r="AY183" s="19" t="s">
        <v>148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227</v>
      </c>
      <c r="BM183" s="217" t="s">
        <v>2366</v>
      </c>
    </row>
    <row r="184" spans="1:51" s="13" customFormat="1" ht="12">
      <c r="A184" s="13"/>
      <c r="B184" s="219"/>
      <c r="C184" s="220"/>
      <c r="D184" s="221" t="s">
        <v>157</v>
      </c>
      <c r="E184" s="222" t="s">
        <v>19</v>
      </c>
      <c r="F184" s="223" t="s">
        <v>2367</v>
      </c>
      <c r="G184" s="220"/>
      <c r="H184" s="224">
        <v>1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0" t="s">
        <v>157</v>
      </c>
      <c r="AU184" s="230" t="s">
        <v>82</v>
      </c>
      <c r="AV184" s="13" t="s">
        <v>82</v>
      </c>
      <c r="AW184" s="13" t="s">
        <v>33</v>
      </c>
      <c r="AX184" s="13" t="s">
        <v>80</v>
      </c>
      <c r="AY184" s="230" t="s">
        <v>148</v>
      </c>
    </row>
    <row r="185" spans="1:65" s="2" customFormat="1" ht="37.8" customHeight="1">
      <c r="A185" s="40"/>
      <c r="B185" s="41"/>
      <c r="C185" s="206" t="s">
        <v>507</v>
      </c>
      <c r="D185" s="280" t="s">
        <v>150</v>
      </c>
      <c r="E185" s="207" t="s">
        <v>1369</v>
      </c>
      <c r="F185" s="208" t="s">
        <v>1370</v>
      </c>
      <c r="G185" s="209" t="s">
        <v>198</v>
      </c>
      <c r="H185" s="210">
        <v>0.58</v>
      </c>
      <c r="I185" s="211"/>
      <c r="J185" s="212">
        <f>ROUND(I185*H185,2)</f>
        <v>0</v>
      </c>
      <c r="K185" s="208" t="s">
        <v>154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227</v>
      </c>
      <c r="AT185" s="217" t="s">
        <v>150</v>
      </c>
      <c r="AU185" s="217" t="s">
        <v>82</v>
      </c>
      <c r="AY185" s="19" t="s">
        <v>148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227</v>
      </c>
      <c r="BM185" s="217" t="s">
        <v>2368</v>
      </c>
    </row>
    <row r="186" spans="1:63" s="12" customFormat="1" ht="22.8" customHeight="1">
      <c r="A186" s="12"/>
      <c r="B186" s="190"/>
      <c r="C186" s="191"/>
      <c r="D186" s="192" t="s">
        <v>71</v>
      </c>
      <c r="E186" s="204" t="s">
        <v>1433</v>
      </c>
      <c r="F186" s="204" t="s">
        <v>1434</v>
      </c>
      <c r="G186" s="191"/>
      <c r="H186" s="191"/>
      <c r="I186" s="194"/>
      <c r="J186" s="205">
        <f>BK186</f>
        <v>0</v>
      </c>
      <c r="K186" s="191"/>
      <c r="L186" s="196"/>
      <c r="M186" s="197"/>
      <c r="N186" s="198"/>
      <c r="O186" s="198"/>
      <c r="P186" s="199">
        <f>SUM(P187:P190)</f>
        <v>0</v>
      </c>
      <c r="Q186" s="198"/>
      <c r="R186" s="199">
        <f>SUM(R187:R190)</f>
        <v>1</v>
      </c>
      <c r="S186" s="198"/>
      <c r="T186" s="200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1" t="s">
        <v>82</v>
      </c>
      <c r="AT186" s="202" t="s">
        <v>71</v>
      </c>
      <c r="AU186" s="202" t="s">
        <v>80</v>
      </c>
      <c r="AY186" s="201" t="s">
        <v>148</v>
      </c>
      <c r="BK186" s="203">
        <f>SUM(BK187:BK190)</f>
        <v>0</v>
      </c>
    </row>
    <row r="187" spans="1:65" s="2" customFormat="1" ht="24.15" customHeight="1">
      <c r="A187" s="40"/>
      <c r="B187" s="41"/>
      <c r="C187" s="206" t="s">
        <v>511</v>
      </c>
      <c r="D187" s="206" t="s">
        <v>150</v>
      </c>
      <c r="E187" s="207" t="s">
        <v>2369</v>
      </c>
      <c r="F187" s="208" t="s">
        <v>2370</v>
      </c>
      <c r="G187" s="209" t="s">
        <v>288</v>
      </c>
      <c r="H187" s="210">
        <v>15</v>
      </c>
      <c r="I187" s="211"/>
      <c r="J187" s="212">
        <f>ROUND(I187*H187,2)</f>
        <v>0</v>
      </c>
      <c r="K187" s="208" t="s">
        <v>19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155</v>
      </c>
      <c r="AT187" s="217" t="s">
        <v>150</v>
      </c>
      <c r="AU187" s="217" t="s">
        <v>82</v>
      </c>
      <c r="AY187" s="19" t="s">
        <v>148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80</v>
      </c>
      <c r="BK187" s="218">
        <f>ROUND(I187*H187,2)</f>
        <v>0</v>
      </c>
      <c r="BL187" s="19" t="s">
        <v>155</v>
      </c>
      <c r="BM187" s="217" t="s">
        <v>2371</v>
      </c>
    </row>
    <row r="188" spans="1:65" s="2" customFormat="1" ht="24.15" customHeight="1">
      <c r="A188" s="40"/>
      <c r="B188" s="41"/>
      <c r="C188" s="206" t="s">
        <v>516</v>
      </c>
      <c r="D188" s="206" t="s">
        <v>150</v>
      </c>
      <c r="E188" s="207" t="s">
        <v>2372</v>
      </c>
      <c r="F188" s="208" t="s">
        <v>2373</v>
      </c>
      <c r="G188" s="209" t="s">
        <v>288</v>
      </c>
      <c r="H188" s="210">
        <v>15</v>
      </c>
      <c r="I188" s="211"/>
      <c r="J188" s="212">
        <f>ROUND(I188*H188,2)</f>
        <v>0</v>
      </c>
      <c r="K188" s="208" t="s">
        <v>19</v>
      </c>
      <c r="L188" s="46"/>
      <c r="M188" s="213" t="s">
        <v>19</v>
      </c>
      <c r="N188" s="214" t="s">
        <v>43</v>
      </c>
      <c r="O188" s="86"/>
      <c r="P188" s="215">
        <f>O188*H188</f>
        <v>0</v>
      </c>
      <c r="Q188" s="215">
        <v>0</v>
      </c>
      <c r="R188" s="215">
        <f>Q188*H188</f>
        <v>0</v>
      </c>
      <c r="S188" s="215">
        <v>0</v>
      </c>
      <c r="T188" s="216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7" t="s">
        <v>155</v>
      </c>
      <c r="AT188" s="217" t="s">
        <v>150</v>
      </c>
      <c r="AU188" s="217" t="s">
        <v>82</v>
      </c>
      <c r="AY188" s="19" t="s">
        <v>148</v>
      </c>
      <c r="BE188" s="218">
        <f>IF(N188="základní",J188,0)</f>
        <v>0</v>
      </c>
      <c r="BF188" s="218">
        <f>IF(N188="snížená",J188,0)</f>
        <v>0</v>
      </c>
      <c r="BG188" s="218">
        <f>IF(N188="zákl. přenesená",J188,0)</f>
        <v>0</v>
      </c>
      <c r="BH188" s="218">
        <f>IF(N188="sníž. přenesená",J188,0)</f>
        <v>0</v>
      </c>
      <c r="BI188" s="218">
        <f>IF(N188="nulová",J188,0)</f>
        <v>0</v>
      </c>
      <c r="BJ188" s="19" t="s">
        <v>80</v>
      </c>
      <c r="BK188" s="218">
        <f>ROUND(I188*H188,2)</f>
        <v>0</v>
      </c>
      <c r="BL188" s="19" t="s">
        <v>155</v>
      </c>
      <c r="BM188" s="217" t="s">
        <v>2374</v>
      </c>
    </row>
    <row r="189" spans="1:65" s="2" customFormat="1" ht="24.15" customHeight="1">
      <c r="A189" s="40"/>
      <c r="B189" s="41"/>
      <c r="C189" s="206" t="s">
        <v>521</v>
      </c>
      <c r="D189" s="206" t="s">
        <v>150</v>
      </c>
      <c r="E189" s="207" t="s">
        <v>2375</v>
      </c>
      <c r="F189" s="208" t="s">
        <v>2376</v>
      </c>
      <c r="G189" s="209" t="s">
        <v>288</v>
      </c>
      <c r="H189" s="210">
        <v>40</v>
      </c>
      <c r="I189" s="211"/>
      <c r="J189" s="212">
        <f>ROUND(I189*H189,2)</f>
        <v>0</v>
      </c>
      <c r="K189" s="208" t="s">
        <v>19</v>
      </c>
      <c r="L189" s="46"/>
      <c r="M189" s="213" t="s">
        <v>19</v>
      </c>
      <c r="N189" s="214" t="s">
        <v>43</v>
      </c>
      <c r="O189" s="86"/>
      <c r="P189" s="215">
        <f>O189*H189</f>
        <v>0</v>
      </c>
      <c r="Q189" s="215">
        <v>0</v>
      </c>
      <c r="R189" s="215">
        <f>Q189*H189</f>
        <v>0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155</v>
      </c>
      <c r="AT189" s="217" t="s">
        <v>150</v>
      </c>
      <c r="AU189" s="217" t="s">
        <v>82</v>
      </c>
      <c r="AY189" s="19" t="s">
        <v>148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80</v>
      </c>
      <c r="BK189" s="218">
        <f>ROUND(I189*H189,2)</f>
        <v>0</v>
      </c>
      <c r="BL189" s="19" t="s">
        <v>155</v>
      </c>
      <c r="BM189" s="217" t="s">
        <v>2377</v>
      </c>
    </row>
    <row r="190" spans="1:65" s="2" customFormat="1" ht="14.4" customHeight="1">
      <c r="A190" s="40"/>
      <c r="B190" s="41"/>
      <c r="C190" s="206" t="s">
        <v>527</v>
      </c>
      <c r="D190" s="206" t="s">
        <v>150</v>
      </c>
      <c r="E190" s="207" t="s">
        <v>2378</v>
      </c>
      <c r="F190" s="208" t="s">
        <v>2379</v>
      </c>
      <c r="G190" s="209" t="s">
        <v>1362</v>
      </c>
      <c r="H190" s="210">
        <v>1</v>
      </c>
      <c r="I190" s="211"/>
      <c r="J190" s="212">
        <f>ROUND(I190*H190,2)</f>
        <v>0</v>
      </c>
      <c r="K190" s="208" t="s">
        <v>19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1</v>
      </c>
      <c r="R190" s="215">
        <f>Q190*H190</f>
        <v>1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227</v>
      </c>
      <c r="AT190" s="217" t="s">
        <v>150</v>
      </c>
      <c r="AU190" s="217" t="s">
        <v>82</v>
      </c>
      <c r="AY190" s="19" t="s">
        <v>148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227</v>
      </c>
      <c r="BM190" s="217" t="s">
        <v>2380</v>
      </c>
    </row>
    <row r="191" spans="1:63" s="12" customFormat="1" ht="22.8" customHeight="1">
      <c r="A191" s="12"/>
      <c r="B191" s="190"/>
      <c r="C191" s="191"/>
      <c r="D191" s="192" t="s">
        <v>71</v>
      </c>
      <c r="E191" s="204" t="s">
        <v>1687</v>
      </c>
      <c r="F191" s="204" t="s">
        <v>1688</v>
      </c>
      <c r="G191" s="191"/>
      <c r="H191" s="191"/>
      <c r="I191" s="194"/>
      <c r="J191" s="205">
        <f>BK191</f>
        <v>0</v>
      </c>
      <c r="K191" s="191"/>
      <c r="L191" s="196"/>
      <c r="M191" s="197"/>
      <c r="N191" s="198"/>
      <c r="O191" s="198"/>
      <c r="P191" s="199">
        <f>SUM(P192:P196)</f>
        <v>0</v>
      </c>
      <c r="Q191" s="198"/>
      <c r="R191" s="199">
        <f>SUM(R192:R196)</f>
        <v>6E-05</v>
      </c>
      <c r="S191" s="198"/>
      <c r="T191" s="200">
        <f>SUM(T192:T196)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1" t="s">
        <v>82</v>
      </c>
      <c r="AT191" s="202" t="s">
        <v>71</v>
      </c>
      <c r="AU191" s="202" t="s">
        <v>80</v>
      </c>
      <c r="AY191" s="201" t="s">
        <v>148</v>
      </c>
      <c r="BK191" s="203">
        <f>SUM(BK192:BK196)</f>
        <v>0</v>
      </c>
    </row>
    <row r="192" spans="1:65" s="2" customFormat="1" ht="37.8" customHeight="1">
      <c r="A192" s="40"/>
      <c r="B192" s="41"/>
      <c r="C192" s="206" t="s">
        <v>532</v>
      </c>
      <c r="D192" s="280" t="s">
        <v>150</v>
      </c>
      <c r="E192" s="207" t="s">
        <v>2381</v>
      </c>
      <c r="F192" s="208" t="s">
        <v>2382</v>
      </c>
      <c r="G192" s="209" t="s">
        <v>1362</v>
      </c>
      <c r="H192" s="210">
        <v>1</v>
      </c>
      <c r="I192" s="211"/>
      <c r="J192" s="212">
        <f>ROUND(I192*H192,2)</f>
        <v>0</v>
      </c>
      <c r="K192" s="208" t="s">
        <v>19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6E-05</v>
      </c>
      <c r="R192" s="215">
        <f>Q192*H192</f>
        <v>6E-05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227</v>
      </c>
      <c r="AT192" s="217" t="s">
        <v>150</v>
      </c>
      <c r="AU192" s="217" t="s">
        <v>82</v>
      </c>
      <c r="AY192" s="19" t="s">
        <v>148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80</v>
      </c>
      <c r="BK192" s="218">
        <f>ROUND(I192*H192,2)</f>
        <v>0</v>
      </c>
      <c r="BL192" s="19" t="s">
        <v>227</v>
      </c>
      <c r="BM192" s="217" t="s">
        <v>2383</v>
      </c>
    </row>
    <row r="193" spans="1:51" s="15" customFormat="1" ht="12">
      <c r="A193" s="15"/>
      <c r="B193" s="252"/>
      <c r="C193" s="253"/>
      <c r="D193" s="221" t="s">
        <v>157</v>
      </c>
      <c r="E193" s="254" t="s">
        <v>19</v>
      </c>
      <c r="F193" s="255" t="s">
        <v>2384</v>
      </c>
      <c r="G193" s="253"/>
      <c r="H193" s="254" t="s">
        <v>19</v>
      </c>
      <c r="I193" s="256"/>
      <c r="J193" s="253"/>
      <c r="K193" s="253"/>
      <c r="L193" s="257"/>
      <c r="M193" s="258"/>
      <c r="N193" s="259"/>
      <c r="O193" s="259"/>
      <c r="P193" s="259"/>
      <c r="Q193" s="259"/>
      <c r="R193" s="259"/>
      <c r="S193" s="259"/>
      <c r="T193" s="260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1" t="s">
        <v>157</v>
      </c>
      <c r="AU193" s="261" t="s">
        <v>82</v>
      </c>
      <c r="AV193" s="15" t="s">
        <v>80</v>
      </c>
      <c r="AW193" s="15" t="s">
        <v>33</v>
      </c>
      <c r="AX193" s="15" t="s">
        <v>72</v>
      </c>
      <c r="AY193" s="261" t="s">
        <v>148</v>
      </c>
    </row>
    <row r="194" spans="1:51" s="15" customFormat="1" ht="12">
      <c r="A194" s="15"/>
      <c r="B194" s="252"/>
      <c r="C194" s="253"/>
      <c r="D194" s="221" t="s">
        <v>157</v>
      </c>
      <c r="E194" s="254" t="s">
        <v>19</v>
      </c>
      <c r="F194" s="255" t="s">
        <v>2385</v>
      </c>
      <c r="G194" s="253"/>
      <c r="H194" s="254" t="s">
        <v>19</v>
      </c>
      <c r="I194" s="256"/>
      <c r="J194" s="253"/>
      <c r="K194" s="253"/>
      <c r="L194" s="257"/>
      <c r="M194" s="258"/>
      <c r="N194" s="259"/>
      <c r="O194" s="259"/>
      <c r="P194" s="259"/>
      <c r="Q194" s="259"/>
      <c r="R194" s="259"/>
      <c r="S194" s="259"/>
      <c r="T194" s="26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1" t="s">
        <v>157</v>
      </c>
      <c r="AU194" s="261" t="s">
        <v>82</v>
      </c>
      <c r="AV194" s="15" t="s">
        <v>80</v>
      </c>
      <c r="AW194" s="15" t="s">
        <v>33</v>
      </c>
      <c r="AX194" s="15" t="s">
        <v>72</v>
      </c>
      <c r="AY194" s="261" t="s">
        <v>148</v>
      </c>
    </row>
    <row r="195" spans="1:51" s="13" customFormat="1" ht="12">
      <c r="A195" s="13"/>
      <c r="B195" s="219"/>
      <c r="C195" s="220"/>
      <c r="D195" s="221" t="s">
        <v>157</v>
      </c>
      <c r="E195" s="222" t="s">
        <v>19</v>
      </c>
      <c r="F195" s="223" t="s">
        <v>80</v>
      </c>
      <c r="G195" s="220"/>
      <c r="H195" s="224">
        <v>1</v>
      </c>
      <c r="I195" s="225"/>
      <c r="J195" s="220"/>
      <c r="K195" s="220"/>
      <c r="L195" s="226"/>
      <c r="M195" s="227"/>
      <c r="N195" s="228"/>
      <c r="O195" s="228"/>
      <c r="P195" s="228"/>
      <c r="Q195" s="228"/>
      <c r="R195" s="228"/>
      <c r="S195" s="228"/>
      <c r="T195" s="22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0" t="s">
        <v>157</v>
      </c>
      <c r="AU195" s="230" t="s">
        <v>82</v>
      </c>
      <c r="AV195" s="13" t="s">
        <v>82</v>
      </c>
      <c r="AW195" s="13" t="s">
        <v>33</v>
      </c>
      <c r="AX195" s="13" t="s">
        <v>80</v>
      </c>
      <c r="AY195" s="230" t="s">
        <v>148</v>
      </c>
    </row>
    <row r="196" spans="1:65" s="2" customFormat="1" ht="49.05" customHeight="1">
      <c r="A196" s="40"/>
      <c r="B196" s="41"/>
      <c r="C196" s="206" t="s">
        <v>537</v>
      </c>
      <c r="D196" s="280" t="s">
        <v>150</v>
      </c>
      <c r="E196" s="207" t="s">
        <v>1792</v>
      </c>
      <c r="F196" s="208" t="s">
        <v>1793</v>
      </c>
      <c r="G196" s="209" t="s">
        <v>198</v>
      </c>
      <c r="H196" s="210">
        <v>0.623</v>
      </c>
      <c r="I196" s="211"/>
      <c r="J196" s="212">
        <f>ROUND(I196*H196,2)</f>
        <v>0</v>
      </c>
      <c r="K196" s="208" t="s">
        <v>154</v>
      </c>
      <c r="L196" s="46"/>
      <c r="M196" s="274" t="s">
        <v>19</v>
      </c>
      <c r="N196" s="275" t="s">
        <v>43</v>
      </c>
      <c r="O196" s="276"/>
      <c r="P196" s="277">
        <f>O196*H196</f>
        <v>0</v>
      </c>
      <c r="Q196" s="277">
        <v>0</v>
      </c>
      <c r="R196" s="277">
        <f>Q196*H196</f>
        <v>0</v>
      </c>
      <c r="S196" s="277">
        <v>0</v>
      </c>
      <c r="T196" s="278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227</v>
      </c>
      <c r="AT196" s="217" t="s">
        <v>150</v>
      </c>
      <c r="AU196" s="217" t="s">
        <v>82</v>
      </c>
      <c r="AY196" s="19" t="s">
        <v>148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80</v>
      </c>
      <c r="BK196" s="218">
        <f>ROUND(I196*H196,2)</f>
        <v>0</v>
      </c>
      <c r="BL196" s="19" t="s">
        <v>227</v>
      </c>
      <c r="BM196" s="217" t="s">
        <v>2386</v>
      </c>
    </row>
    <row r="197" spans="1:31" s="2" customFormat="1" ht="6.95" customHeight="1">
      <c r="A197" s="40"/>
      <c r="B197" s="61"/>
      <c r="C197" s="62"/>
      <c r="D197" s="62"/>
      <c r="E197" s="62"/>
      <c r="F197" s="62"/>
      <c r="G197" s="62"/>
      <c r="H197" s="62"/>
      <c r="I197" s="62"/>
      <c r="J197" s="62"/>
      <c r="K197" s="62"/>
      <c r="L197" s="46"/>
      <c r="M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</row>
  </sheetData>
  <sheetProtection password="CC35" sheet="1" objects="1" scenarios="1" formatColumns="0" formatRows="0" autoFilter="0"/>
  <autoFilter ref="C86:K19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92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Regenerace pláště budovy MŠ Východní - Česká Lípa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93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2387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2105</v>
      </c>
      <c r="G12" s="40"/>
      <c r="H12" s="40"/>
      <c r="I12" s="134" t="s">
        <v>23</v>
      </c>
      <c r="J12" s="139" t="str">
        <f>'Rekapitulace stavby'!AN8</f>
        <v>21. 9. 2020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2106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2107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ROUND((SUM(BE81:BE88)),2)</f>
        <v>0</v>
      </c>
      <c r="G33" s="40"/>
      <c r="H33" s="40"/>
      <c r="I33" s="150">
        <v>0.21</v>
      </c>
      <c r="J33" s="149">
        <f>ROUND(((SUM(BE81:BE88))*I33),2)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ROUND((SUM(BF81:BF88)),2)</f>
        <v>0</v>
      </c>
      <c r="G34" s="40"/>
      <c r="H34" s="40"/>
      <c r="I34" s="150">
        <v>0.15</v>
      </c>
      <c r="J34" s="149">
        <f>ROUND(((SUM(BF81:BF88))*I34),2)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95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Regenerace pláště budovy MŠ Východní - Česká Lípa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93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04 - Ostatní a vedlejší náklady - vzduchotechnika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p.č.st.5825/253,k.ú. Česká Lípa</v>
      </c>
      <c r="G52" s="42"/>
      <c r="H52" s="42"/>
      <c r="I52" s="34" t="s">
        <v>23</v>
      </c>
      <c r="J52" s="74" t="str">
        <f>IF(J12="","",J12)</f>
        <v>21. 9. 2020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Česká Lípa,Náměstí T.G.Masaryka 1,Česká Lípa</v>
      </c>
      <c r="G54" s="42"/>
      <c r="H54" s="42"/>
      <c r="I54" s="34" t="s">
        <v>31</v>
      </c>
      <c r="J54" s="38" t="str">
        <f>E21</f>
        <v>Projecticon s.r.o.,A.Kopeckého 151,Nový Hrádek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96</v>
      </c>
      <c r="D57" s="164"/>
      <c r="E57" s="164"/>
      <c r="F57" s="164"/>
      <c r="G57" s="164"/>
      <c r="H57" s="164"/>
      <c r="I57" s="164"/>
      <c r="J57" s="165" t="s">
        <v>97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98</v>
      </c>
    </row>
    <row r="60" spans="1:31" s="9" customFormat="1" ht="24.95" customHeight="1">
      <c r="A60" s="9"/>
      <c r="B60" s="167"/>
      <c r="C60" s="168"/>
      <c r="D60" s="169" t="s">
        <v>2108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2109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133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Regenerace pláště budovy MŠ Východní - Česká Lípa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93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 xml:space="preserve">04 - Ostatní a vedlejší náklady - vzduchotechnika 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p.č.st.5825/253,k.ú. Česká Lípa</v>
      </c>
      <c r="G75" s="42"/>
      <c r="H75" s="42"/>
      <c r="I75" s="34" t="s">
        <v>23</v>
      </c>
      <c r="J75" s="74" t="str">
        <f>IF(J12="","",J12)</f>
        <v>21. 9. 2020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Město Česká Lípa,Náměstí T.G.Masaryka 1,Česká Lípa</v>
      </c>
      <c r="G77" s="42"/>
      <c r="H77" s="42"/>
      <c r="I77" s="34" t="s">
        <v>31</v>
      </c>
      <c r="J77" s="38" t="str">
        <f>E21</f>
        <v>Projecticon s.r.o.,A.Kopeckého 151,Nový Hrádek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 xml:space="preserve"> 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134</v>
      </c>
      <c r="D80" s="182" t="s">
        <v>57</v>
      </c>
      <c r="E80" s="182" t="s">
        <v>53</v>
      </c>
      <c r="F80" s="182" t="s">
        <v>54</v>
      </c>
      <c r="G80" s="182" t="s">
        <v>135</v>
      </c>
      <c r="H80" s="182" t="s">
        <v>136</v>
      </c>
      <c r="I80" s="182" t="s">
        <v>137</v>
      </c>
      <c r="J80" s="182" t="s">
        <v>97</v>
      </c>
      <c r="K80" s="183" t="s">
        <v>138</v>
      </c>
      <c r="L80" s="184"/>
      <c r="M80" s="94" t="s">
        <v>19</v>
      </c>
      <c r="N80" s="95" t="s">
        <v>42</v>
      </c>
      <c r="O80" s="95" t="s">
        <v>139</v>
      </c>
      <c r="P80" s="95" t="s">
        <v>140</v>
      </c>
      <c r="Q80" s="95" t="s">
        <v>141</v>
      </c>
      <c r="R80" s="95" t="s">
        <v>142</v>
      </c>
      <c r="S80" s="95" t="s">
        <v>143</v>
      </c>
      <c r="T80" s="96" t="s">
        <v>144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145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98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2111</v>
      </c>
      <c r="F82" s="193" t="s">
        <v>2112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172</v>
      </c>
      <c r="AT82" s="202" t="s">
        <v>71</v>
      </c>
      <c r="AU82" s="202" t="s">
        <v>72</v>
      </c>
      <c r="AY82" s="201" t="s">
        <v>148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2113</v>
      </c>
      <c r="F83" s="204" t="s">
        <v>2114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SUM(P84:P88)</f>
        <v>0</v>
      </c>
      <c r="Q83" s="198"/>
      <c r="R83" s="199">
        <f>SUM(R84:R88)</f>
        <v>0</v>
      </c>
      <c r="S83" s="198"/>
      <c r="T83" s="200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172</v>
      </c>
      <c r="AT83" s="202" t="s">
        <v>71</v>
      </c>
      <c r="AU83" s="202" t="s">
        <v>80</v>
      </c>
      <c r="AY83" s="201" t="s">
        <v>148</v>
      </c>
      <c r="BK83" s="203">
        <f>SUM(BK84:BK88)</f>
        <v>0</v>
      </c>
    </row>
    <row r="84" spans="1:65" s="2" customFormat="1" ht="24.15" customHeight="1">
      <c r="A84" s="40"/>
      <c r="B84" s="41"/>
      <c r="C84" s="206" t="s">
        <v>80</v>
      </c>
      <c r="D84" s="206" t="s">
        <v>150</v>
      </c>
      <c r="E84" s="207" t="s">
        <v>2115</v>
      </c>
      <c r="F84" s="208" t="s">
        <v>2116</v>
      </c>
      <c r="G84" s="209" t="s">
        <v>1362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2117</v>
      </c>
      <c r="AT84" s="217" t="s">
        <v>150</v>
      </c>
      <c r="AU84" s="217" t="s">
        <v>82</v>
      </c>
      <c r="AY84" s="19" t="s">
        <v>148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2117</v>
      </c>
      <c r="BM84" s="217" t="s">
        <v>2388</v>
      </c>
    </row>
    <row r="85" spans="1:65" s="2" customFormat="1" ht="14.4" customHeight="1">
      <c r="A85" s="40"/>
      <c r="B85" s="41"/>
      <c r="C85" s="206" t="s">
        <v>82</v>
      </c>
      <c r="D85" s="206" t="s">
        <v>150</v>
      </c>
      <c r="E85" s="207" t="s">
        <v>2119</v>
      </c>
      <c r="F85" s="208" t="s">
        <v>2389</v>
      </c>
      <c r="G85" s="209" t="s">
        <v>1362</v>
      </c>
      <c r="H85" s="210">
        <v>1</v>
      </c>
      <c r="I85" s="211"/>
      <c r="J85" s="212">
        <f>ROUND(I85*H85,2)</f>
        <v>0</v>
      </c>
      <c r="K85" s="208" t="s">
        <v>19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2117</v>
      </c>
      <c r="AT85" s="217" t="s">
        <v>150</v>
      </c>
      <c r="AU85" s="217" t="s">
        <v>82</v>
      </c>
      <c r="AY85" s="19" t="s">
        <v>148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80</v>
      </c>
      <c r="BK85" s="218">
        <f>ROUND(I85*H85,2)</f>
        <v>0</v>
      </c>
      <c r="BL85" s="19" t="s">
        <v>2117</v>
      </c>
      <c r="BM85" s="217" t="s">
        <v>2390</v>
      </c>
    </row>
    <row r="86" spans="1:65" s="2" customFormat="1" ht="14.4" customHeight="1">
      <c r="A86" s="40"/>
      <c r="B86" s="41"/>
      <c r="C86" s="206" t="s">
        <v>162</v>
      </c>
      <c r="D86" s="206" t="s">
        <v>150</v>
      </c>
      <c r="E86" s="207" t="s">
        <v>2122</v>
      </c>
      <c r="F86" s="208" t="s">
        <v>2126</v>
      </c>
      <c r="G86" s="209" t="s">
        <v>1362</v>
      </c>
      <c r="H86" s="210">
        <v>1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2117</v>
      </c>
      <c r="AT86" s="217" t="s">
        <v>150</v>
      </c>
      <c r="AU86" s="217" t="s">
        <v>82</v>
      </c>
      <c r="AY86" s="19" t="s">
        <v>148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2117</v>
      </c>
      <c r="BM86" s="217" t="s">
        <v>2391</v>
      </c>
    </row>
    <row r="87" spans="1:65" s="2" customFormat="1" ht="14.4" customHeight="1">
      <c r="A87" s="40"/>
      <c r="B87" s="41"/>
      <c r="C87" s="206" t="s">
        <v>155</v>
      </c>
      <c r="D87" s="206" t="s">
        <v>150</v>
      </c>
      <c r="E87" s="207" t="s">
        <v>2125</v>
      </c>
      <c r="F87" s="208" t="s">
        <v>2392</v>
      </c>
      <c r="G87" s="209" t="s">
        <v>1362</v>
      </c>
      <c r="H87" s="210">
        <v>1</v>
      </c>
      <c r="I87" s="211"/>
      <c r="J87" s="212">
        <f>ROUND(I87*H87,2)</f>
        <v>0</v>
      </c>
      <c r="K87" s="208" t="s">
        <v>19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2117</v>
      </c>
      <c r="AT87" s="217" t="s">
        <v>150</v>
      </c>
      <c r="AU87" s="217" t="s">
        <v>82</v>
      </c>
      <c r="AY87" s="19" t="s">
        <v>148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2117</v>
      </c>
      <c r="BM87" s="217" t="s">
        <v>2393</v>
      </c>
    </row>
    <row r="88" spans="1:65" s="2" customFormat="1" ht="14.4" customHeight="1">
      <c r="A88" s="40"/>
      <c r="B88" s="41"/>
      <c r="C88" s="206" t="s">
        <v>172</v>
      </c>
      <c r="D88" s="206" t="s">
        <v>150</v>
      </c>
      <c r="E88" s="207" t="s">
        <v>2128</v>
      </c>
      <c r="F88" s="208" t="s">
        <v>2394</v>
      </c>
      <c r="G88" s="209" t="s">
        <v>1362</v>
      </c>
      <c r="H88" s="210">
        <v>1</v>
      </c>
      <c r="I88" s="211"/>
      <c r="J88" s="212">
        <f>ROUND(I88*H88,2)</f>
        <v>0</v>
      </c>
      <c r="K88" s="208" t="s">
        <v>19</v>
      </c>
      <c r="L88" s="46"/>
      <c r="M88" s="274" t="s">
        <v>19</v>
      </c>
      <c r="N88" s="275" t="s">
        <v>43</v>
      </c>
      <c r="O88" s="276"/>
      <c r="P88" s="277">
        <f>O88*H88</f>
        <v>0</v>
      </c>
      <c r="Q88" s="277">
        <v>0</v>
      </c>
      <c r="R88" s="277">
        <f>Q88*H88</f>
        <v>0</v>
      </c>
      <c r="S88" s="277">
        <v>0</v>
      </c>
      <c r="T88" s="278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2117</v>
      </c>
      <c r="AT88" s="217" t="s">
        <v>150</v>
      </c>
      <c r="AU88" s="217" t="s">
        <v>82</v>
      </c>
      <c r="AY88" s="19" t="s">
        <v>148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2117</v>
      </c>
      <c r="BM88" s="217" t="s">
        <v>2395</v>
      </c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46"/>
      <c r="M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password="CC35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1" customWidth="1"/>
    <col min="2" max="2" width="1.7109375" style="281" customWidth="1"/>
    <col min="3" max="4" width="5.00390625" style="281" customWidth="1"/>
    <col min="5" max="5" width="11.7109375" style="281" customWidth="1"/>
    <col min="6" max="6" width="9.140625" style="281" customWidth="1"/>
    <col min="7" max="7" width="5.00390625" style="281" customWidth="1"/>
    <col min="8" max="8" width="77.8515625" style="281" customWidth="1"/>
    <col min="9" max="10" width="20.00390625" style="281" customWidth="1"/>
    <col min="11" max="11" width="1.7109375" style="281" customWidth="1"/>
  </cols>
  <sheetData>
    <row r="1" s="1" customFormat="1" ht="37.5" customHeight="1"/>
    <row r="2" spans="2:11" s="1" customFormat="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7" customFormat="1" ht="45" customHeight="1">
      <c r="B3" s="285"/>
      <c r="C3" s="286" t="s">
        <v>2396</v>
      </c>
      <c r="D3" s="286"/>
      <c r="E3" s="286"/>
      <c r="F3" s="286"/>
      <c r="G3" s="286"/>
      <c r="H3" s="286"/>
      <c r="I3" s="286"/>
      <c r="J3" s="286"/>
      <c r="K3" s="287"/>
    </row>
    <row r="4" spans="2:11" s="1" customFormat="1" ht="25.5" customHeight="1">
      <c r="B4" s="288"/>
      <c r="C4" s="289" t="s">
        <v>2397</v>
      </c>
      <c r="D4" s="289"/>
      <c r="E4" s="289"/>
      <c r="F4" s="289"/>
      <c r="G4" s="289"/>
      <c r="H4" s="289"/>
      <c r="I4" s="289"/>
      <c r="J4" s="289"/>
      <c r="K4" s="290"/>
    </row>
    <row r="5" spans="2:11" s="1" customFormat="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s="1" customFormat="1" ht="15" customHeight="1">
      <c r="B6" s="288"/>
      <c r="C6" s="292" t="s">
        <v>2398</v>
      </c>
      <c r="D6" s="292"/>
      <c r="E6" s="292"/>
      <c r="F6" s="292"/>
      <c r="G6" s="292"/>
      <c r="H6" s="292"/>
      <c r="I6" s="292"/>
      <c r="J6" s="292"/>
      <c r="K6" s="290"/>
    </row>
    <row r="7" spans="2:11" s="1" customFormat="1" ht="15" customHeight="1">
      <c r="B7" s="293"/>
      <c r="C7" s="292" t="s">
        <v>2399</v>
      </c>
      <c r="D7" s="292"/>
      <c r="E7" s="292"/>
      <c r="F7" s="292"/>
      <c r="G7" s="292"/>
      <c r="H7" s="292"/>
      <c r="I7" s="292"/>
      <c r="J7" s="292"/>
      <c r="K7" s="290"/>
    </row>
    <row r="8" spans="2:11" s="1" customFormat="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s="1" customFormat="1" ht="15" customHeight="1">
      <c r="B9" s="293"/>
      <c r="C9" s="292" t="s">
        <v>2400</v>
      </c>
      <c r="D9" s="292"/>
      <c r="E9" s="292"/>
      <c r="F9" s="292"/>
      <c r="G9" s="292"/>
      <c r="H9" s="292"/>
      <c r="I9" s="292"/>
      <c r="J9" s="292"/>
      <c r="K9" s="290"/>
    </row>
    <row r="10" spans="2:11" s="1" customFormat="1" ht="15" customHeight="1">
      <c r="B10" s="293"/>
      <c r="C10" s="292"/>
      <c r="D10" s="292" t="s">
        <v>2401</v>
      </c>
      <c r="E10" s="292"/>
      <c r="F10" s="292"/>
      <c r="G10" s="292"/>
      <c r="H10" s="292"/>
      <c r="I10" s="292"/>
      <c r="J10" s="292"/>
      <c r="K10" s="290"/>
    </row>
    <row r="11" spans="2:11" s="1" customFormat="1" ht="15" customHeight="1">
      <c r="B11" s="293"/>
      <c r="C11" s="294"/>
      <c r="D11" s="292" t="s">
        <v>2402</v>
      </c>
      <c r="E11" s="292"/>
      <c r="F11" s="292"/>
      <c r="G11" s="292"/>
      <c r="H11" s="292"/>
      <c r="I11" s="292"/>
      <c r="J11" s="292"/>
      <c r="K11" s="290"/>
    </row>
    <row r="12" spans="2:11" s="1" customFormat="1" ht="15" customHeight="1">
      <c r="B12" s="293"/>
      <c r="C12" s="294"/>
      <c r="D12" s="292"/>
      <c r="E12" s="292"/>
      <c r="F12" s="292"/>
      <c r="G12" s="292"/>
      <c r="H12" s="292"/>
      <c r="I12" s="292"/>
      <c r="J12" s="292"/>
      <c r="K12" s="290"/>
    </row>
    <row r="13" spans="2:11" s="1" customFormat="1" ht="15" customHeight="1">
      <c r="B13" s="293"/>
      <c r="C13" s="294"/>
      <c r="D13" s="295" t="s">
        <v>2403</v>
      </c>
      <c r="E13" s="292"/>
      <c r="F13" s="292"/>
      <c r="G13" s="292"/>
      <c r="H13" s="292"/>
      <c r="I13" s="292"/>
      <c r="J13" s="292"/>
      <c r="K13" s="290"/>
    </row>
    <row r="14" spans="2:11" s="1" customFormat="1" ht="12.7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0"/>
    </row>
    <row r="15" spans="2:11" s="1" customFormat="1" ht="15" customHeight="1">
      <c r="B15" s="293"/>
      <c r="C15" s="294"/>
      <c r="D15" s="292" t="s">
        <v>2404</v>
      </c>
      <c r="E15" s="292"/>
      <c r="F15" s="292"/>
      <c r="G15" s="292"/>
      <c r="H15" s="292"/>
      <c r="I15" s="292"/>
      <c r="J15" s="292"/>
      <c r="K15" s="290"/>
    </row>
    <row r="16" spans="2:11" s="1" customFormat="1" ht="15" customHeight="1">
      <c r="B16" s="293"/>
      <c r="C16" s="294"/>
      <c r="D16" s="292" t="s">
        <v>2405</v>
      </c>
      <c r="E16" s="292"/>
      <c r="F16" s="292"/>
      <c r="G16" s="292"/>
      <c r="H16" s="292"/>
      <c r="I16" s="292"/>
      <c r="J16" s="292"/>
      <c r="K16" s="290"/>
    </row>
    <row r="17" spans="2:11" s="1" customFormat="1" ht="15" customHeight="1">
      <c r="B17" s="293"/>
      <c r="C17" s="294"/>
      <c r="D17" s="292" t="s">
        <v>2406</v>
      </c>
      <c r="E17" s="292"/>
      <c r="F17" s="292"/>
      <c r="G17" s="292"/>
      <c r="H17" s="292"/>
      <c r="I17" s="292"/>
      <c r="J17" s="292"/>
      <c r="K17" s="290"/>
    </row>
    <row r="18" spans="2:11" s="1" customFormat="1" ht="15" customHeight="1">
      <c r="B18" s="293"/>
      <c r="C18" s="294"/>
      <c r="D18" s="294"/>
      <c r="E18" s="296" t="s">
        <v>79</v>
      </c>
      <c r="F18" s="292" t="s">
        <v>2407</v>
      </c>
      <c r="G18" s="292"/>
      <c r="H18" s="292"/>
      <c r="I18" s="292"/>
      <c r="J18" s="292"/>
      <c r="K18" s="290"/>
    </row>
    <row r="19" spans="2:11" s="1" customFormat="1" ht="15" customHeight="1">
      <c r="B19" s="293"/>
      <c r="C19" s="294"/>
      <c r="D19" s="294"/>
      <c r="E19" s="296" t="s">
        <v>2408</v>
      </c>
      <c r="F19" s="292" t="s">
        <v>2409</v>
      </c>
      <c r="G19" s="292"/>
      <c r="H19" s="292"/>
      <c r="I19" s="292"/>
      <c r="J19" s="292"/>
      <c r="K19" s="290"/>
    </row>
    <row r="20" spans="2:11" s="1" customFormat="1" ht="15" customHeight="1">
      <c r="B20" s="293"/>
      <c r="C20" s="294"/>
      <c r="D20" s="294"/>
      <c r="E20" s="296" t="s">
        <v>2410</v>
      </c>
      <c r="F20" s="292" t="s">
        <v>2411</v>
      </c>
      <c r="G20" s="292"/>
      <c r="H20" s="292"/>
      <c r="I20" s="292"/>
      <c r="J20" s="292"/>
      <c r="K20" s="290"/>
    </row>
    <row r="21" spans="2:11" s="1" customFormat="1" ht="15" customHeight="1">
      <c r="B21" s="293"/>
      <c r="C21" s="294"/>
      <c r="D21" s="294"/>
      <c r="E21" s="296" t="s">
        <v>2412</v>
      </c>
      <c r="F21" s="292" t="s">
        <v>2413</v>
      </c>
      <c r="G21" s="292"/>
      <c r="H21" s="292"/>
      <c r="I21" s="292"/>
      <c r="J21" s="292"/>
      <c r="K21" s="290"/>
    </row>
    <row r="22" spans="2:11" s="1" customFormat="1" ht="15" customHeight="1">
      <c r="B22" s="293"/>
      <c r="C22" s="294"/>
      <c r="D22" s="294"/>
      <c r="E22" s="296" t="s">
        <v>2414</v>
      </c>
      <c r="F22" s="292" t="s">
        <v>2415</v>
      </c>
      <c r="G22" s="292"/>
      <c r="H22" s="292"/>
      <c r="I22" s="292"/>
      <c r="J22" s="292"/>
      <c r="K22" s="290"/>
    </row>
    <row r="23" spans="2:11" s="1" customFormat="1" ht="15" customHeight="1">
      <c r="B23" s="293"/>
      <c r="C23" s="294"/>
      <c r="D23" s="294"/>
      <c r="E23" s="296" t="s">
        <v>2416</v>
      </c>
      <c r="F23" s="292" t="s">
        <v>2417</v>
      </c>
      <c r="G23" s="292"/>
      <c r="H23" s="292"/>
      <c r="I23" s="292"/>
      <c r="J23" s="292"/>
      <c r="K23" s="290"/>
    </row>
    <row r="24" spans="2:11" s="1" customFormat="1" ht="12.75" customHeight="1">
      <c r="B24" s="293"/>
      <c r="C24" s="294"/>
      <c r="D24" s="294"/>
      <c r="E24" s="294"/>
      <c r="F24" s="294"/>
      <c r="G24" s="294"/>
      <c r="H24" s="294"/>
      <c r="I24" s="294"/>
      <c r="J24" s="294"/>
      <c r="K24" s="290"/>
    </row>
    <row r="25" spans="2:11" s="1" customFormat="1" ht="15" customHeight="1">
      <c r="B25" s="293"/>
      <c r="C25" s="292" t="s">
        <v>2418</v>
      </c>
      <c r="D25" s="292"/>
      <c r="E25" s="292"/>
      <c r="F25" s="292"/>
      <c r="G25" s="292"/>
      <c r="H25" s="292"/>
      <c r="I25" s="292"/>
      <c r="J25" s="292"/>
      <c r="K25" s="290"/>
    </row>
    <row r="26" spans="2:11" s="1" customFormat="1" ht="15" customHeight="1">
      <c r="B26" s="293"/>
      <c r="C26" s="292" t="s">
        <v>2419</v>
      </c>
      <c r="D26" s="292"/>
      <c r="E26" s="292"/>
      <c r="F26" s="292"/>
      <c r="G26" s="292"/>
      <c r="H26" s="292"/>
      <c r="I26" s="292"/>
      <c r="J26" s="292"/>
      <c r="K26" s="290"/>
    </row>
    <row r="27" spans="2:11" s="1" customFormat="1" ht="15" customHeight="1">
      <c r="B27" s="293"/>
      <c r="C27" s="292"/>
      <c r="D27" s="292" t="s">
        <v>2420</v>
      </c>
      <c r="E27" s="292"/>
      <c r="F27" s="292"/>
      <c r="G27" s="292"/>
      <c r="H27" s="292"/>
      <c r="I27" s="292"/>
      <c r="J27" s="292"/>
      <c r="K27" s="290"/>
    </row>
    <row r="28" spans="2:11" s="1" customFormat="1" ht="15" customHeight="1">
      <c r="B28" s="293"/>
      <c r="C28" s="294"/>
      <c r="D28" s="292" t="s">
        <v>2421</v>
      </c>
      <c r="E28" s="292"/>
      <c r="F28" s="292"/>
      <c r="G28" s="292"/>
      <c r="H28" s="292"/>
      <c r="I28" s="292"/>
      <c r="J28" s="292"/>
      <c r="K28" s="290"/>
    </row>
    <row r="29" spans="2:11" s="1" customFormat="1" ht="12.75" customHeight="1">
      <c r="B29" s="293"/>
      <c r="C29" s="294"/>
      <c r="D29" s="294"/>
      <c r="E29" s="294"/>
      <c r="F29" s="294"/>
      <c r="G29" s="294"/>
      <c r="H29" s="294"/>
      <c r="I29" s="294"/>
      <c r="J29" s="294"/>
      <c r="K29" s="290"/>
    </row>
    <row r="30" spans="2:11" s="1" customFormat="1" ht="15" customHeight="1">
      <c r="B30" s="293"/>
      <c r="C30" s="294"/>
      <c r="D30" s="292" t="s">
        <v>2422</v>
      </c>
      <c r="E30" s="292"/>
      <c r="F30" s="292"/>
      <c r="G30" s="292"/>
      <c r="H30" s="292"/>
      <c r="I30" s="292"/>
      <c r="J30" s="292"/>
      <c r="K30" s="290"/>
    </row>
    <row r="31" spans="2:11" s="1" customFormat="1" ht="15" customHeight="1">
      <c r="B31" s="293"/>
      <c r="C31" s="294"/>
      <c r="D31" s="292" t="s">
        <v>2423</v>
      </c>
      <c r="E31" s="292"/>
      <c r="F31" s="292"/>
      <c r="G31" s="292"/>
      <c r="H31" s="292"/>
      <c r="I31" s="292"/>
      <c r="J31" s="292"/>
      <c r="K31" s="290"/>
    </row>
    <row r="32" spans="2:11" s="1" customFormat="1" ht="12.75" customHeight="1">
      <c r="B32" s="293"/>
      <c r="C32" s="294"/>
      <c r="D32" s="294"/>
      <c r="E32" s="294"/>
      <c r="F32" s="294"/>
      <c r="G32" s="294"/>
      <c r="H32" s="294"/>
      <c r="I32" s="294"/>
      <c r="J32" s="294"/>
      <c r="K32" s="290"/>
    </row>
    <row r="33" spans="2:11" s="1" customFormat="1" ht="15" customHeight="1">
      <c r="B33" s="293"/>
      <c r="C33" s="294"/>
      <c r="D33" s="292" t="s">
        <v>2424</v>
      </c>
      <c r="E33" s="292"/>
      <c r="F33" s="292"/>
      <c r="G33" s="292"/>
      <c r="H33" s="292"/>
      <c r="I33" s="292"/>
      <c r="J33" s="292"/>
      <c r="K33" s="290"/>
    </row>
    <row r="34" spans="2:11" s="1" customFormat="1" ht="15" customHeight="1">
      <c r="B34" s="293"/>
      <c r="C34" s="294"/>
      <c r="D34" s="292" t="s">
        <v>2425</v>
      </c>
      <c r="E34" s="292"/>
      <c r="F34" s="292"/>
      <c r="G34" s="292"/>
      <c r="H34" s="292"/>
      <c r="I34" s="292"/>
      <c r="J34" s="292"/>
      <c r="K34" s="290"/>
    </row>
    <row r="35" spans="2:11" s="1" customFormat="1" ht="15" customHeight="1">
      <c r="B35" s="293"/>
      <c r="C35" s="294"/>
      <c r="D35" s="292" t="s">
        <v>2426</v>
      </c>
      <c r="E35" s="292"/>
      <c r="F35" s="292"/>
      <c r="G35" s="292"/>
      <c r="H35" s="292"/>
      <c r="I35" s="292"/>
      <c r="J35" s="292"/>
      <c r="K35" s="290"/>
    </row>
    <row r="36" spans="2:11" s="1" customFormat="1" ht="15" customHeight="1">
      <c r="B36" s="293"/>
      <c r="C36" s="294"/>
      <c r="D36" s="292"/>
      <c r="E36" s="295" t="s">
        <v>134</v>
      </c>
      <c r="F36" s="292"/>
      <c r="G36" s="292" t="s">
        <v>2427</v>
      </c>
      <c r="H36" s="292"/>
      <c r="I36" s="292"/>
      <c r="J36" s="292"/>
      <c r="K36" s="290"/>
    </row>
    <row r="37" spans="2:11" s="1" customFormat="1" ht="30.75" customHeight="1">
      <c r="B37" s="293"/>
      <c r="C37" s="294"/>
      <c r="D37" s="292"/>
      <c r="E37" s="295" t="s">
        <v>2428</v>
      </c>
      <c r="F37" s="292"/>
      <c r="G37" s="292" t="s">
        <v>2429</v>
      </c>
      <c r="H37" s="292"/>
      <c r="I37" s="292"/>
      <c r="J37" s="292"/>
      <c r="K37" s="290"/>
    </row>
    <row r="38" spans="2:11" s="1" customFormat="1" ht="15" customHeight="1">
      <c r="B38" s="293"/>
      <c r="C38" s="294"/>
      <c r="D38" s="292"/>
      <c r="E38" s="295" t="s">
        <v>53</v>
      </c>
      <c r="F38" s="292"/>
      <c r="G38" s="292" t="s">
        <v>2430</v>
      </c>
      <c r="H38" s="292"/>
      <c r="I38" s="292"/>
      <c r="J38" s="292"/>
      <c r="K38" s="290"/>
    </row>
    <row r="39" spans="2:11" s="1" customFormat="1" ht="15" customHeight="1">
      <c r="B39" s="293"/>
      <c r="C39" s="294"/>
      <c r="D39" s="292"/>
      <c r="E39" s="295" t="s">
        <v>54</v>
      </c>
      <c r="F39" s="292"/>
      <c r="G39" s="292" t="s">
        <v>2431</v>
      </c>
      <c r="H39" s="292"/>
      <c r="I39" s="292"/>
      <c r="J39" s="292"/>
      <c r="K39" s="290"/>
    </row>
    <row r="40" spans="2:11" s="1" customFormat="1" ht="15" customHeight="1">
      <c r="B40" s="293"/>
      <c r="C40" s="294"/>
      <c r="D40" s="292"/>
      <c r="E40" s="295" t="s">
        <v>135</v>
      </c>
      <c r="F40" s="292"/>
      <c r="G40" s="292" t="s">
        <v>2432</v>
      </c>
      <c r="H40" s="292"/>
      <c r="I40" s="292"/>
      <c r="J40" s="292"/>
      <c r="K40" s="290"/>
    </row>
    <row r="41" spans="2:11" s="1" customFormat="1" ht="15" customHeight="1">
      <c r="B41" s="293"/>
      <c r="C41" s="294"/>
      <c r="D41" s="292"/>
      <c r="E41" s="295" t="s">
        <v>136</v>
      </c>
      <c r="F41" s="292"/>
      <c r="G41" s="292" t="s">
        <v>2433</v>
      </c>
      <c r="H41" s="292"/>
      <c r="I41" s="292"/>
      <c r="J41" s="292"/>
      <c r="K41" s="290"/>
    </row>
    <row r="42" spans="2:11" s="1" customFormat="1" ht="15" customHeight="1">
      <c r="B42" s="293"/>
      <c r="C42" s="294"/>
      <c r="D42" s="292"/>
      <c r="E42" s="295" t="s">
        <v>2434</v>
      </c>
      <c r="F42" s="292"/>
      <c r="G42" s="292" t="s">
        <v>2435</v>
      </c>
      <c r="H42" s="292"/>
      <c r="I42" s="292"/>
      <c r="J42" s="292"/>
      <c r="K42" s="290"/>
    </row>
    <row r="43" spans="2:11" s="1" customFormat="1" ht="15" customHeight="1">
      <c r="B43" s="293"/>
      <c r="C43" s="294"/>
      <c r="D43" s="292"/>
      <c r="E43" s="295"/>
      <c r="F43" s="292"/>
      <c r="G43" s="292" t="s">
        <v>2436</v>
      </c>
      <c r="H43" s="292"/>
      <c r="I43" s="292"/>
      <c r="J43" s="292"/>
      <c r="K43" s="290"/>
    </row>
    <row r="44" spans="2:11" s="1" customFormat="1" ht="15" customHeight="1">
      <c r="B44" s="293"/>
      <c r="C44" s="294"/>
      <c r="D44" s="292"/>
      <c r="E44" s="295" t="s">
        <v>2437</v>
      </c>
      <c r="F44" s="292"/>
      <c r="G44" s="292" t="s">
        <v>2438</v>
      </c>
      <c r="H44" s="292"/>
      <c r="I44" s="292"/>
      <c r="J44" s="292"/>
      <c r="K44" s="290"/>
    </row>
    <row r="45" spans="2:11" s="1" customFormat="1" ht="15" customHeight="1">
      <c r="B45" s="293"/>
      <c r="C45" s="294"/>
      <c r="D45" s="292"/>
      <c r="E45" s="295" t="s">
        <v>138</v>
      </c>
      <c r="F45" s="292"/>
      <c r="G45" s="292" t="s">
        <v>2439</v>
      </c>
      <c r="H45" s="292"/>
      <c r="I45" s="292"/>
      <c r="J45" s="292"/>
      <c r="K45" s="290"/>
    </row>
    <row r="46" spans="2:11" s="1" customFormat="1" ht="12.75" customHeight="1">
      <c r="B46" s="293"/>
      <c r="C46" s="294"/>
      <c r="D46" s="292"/>
      <c r="E46" s="292"/>
      <c r="F46" s="292"/>
      <c r="G46" s="292"/>
      <c r="H46" s="292"/>
      <c r="I46" s="292"/>
      <c r="J46" s="292"/>
      <c r="K46" s="290"/>
    </row>
    <row r="47" spans="2:11" s="1" customFormat="1" ht="15" customHeight="1">
      <c r="B47" s="293"/>
      <c r="C47" s="294"/>
      <c r="D47" s="292" t="s">
        <v>2440</v>
      </c>
      <c r="E47" s="292"/>
      <c r="F47" s="292"/>
      <c r="G47" s="292"/>
      <c r="H47" s="292"/>
      <c r="I47" s="292"/>
      <c r="J47" s="292"/>
      <c r="K47" s="290"/>
    </row>
    <row r="48" spans="2:11" s="1" customFormat="1" ht="15" customHeight="1">
      <c r="B48" s="293"/>
      <c r="C48" s="294"/>
      <c r="D48" s="294"/>
      <c r="E48" s="292" t="s">
        <v>2441</v>
      </c>
      <c r="F48" s="292"/>
      <c r="G48" s="292"/>
      <c r="H48" s="292"/>
      <c r="I48" s="292"/>
      <c r="J48" s="292"/>
      <c r="K48" s="290"/>
    </row>
    <row r="49" spans="2:11" s="1" customFormat="1" ht="15" customHeight="1">
      <c r="B49" s="293"/>
      <c r="C49" s="294"/>
      <c r="D49" s="294"/>
      <c r="E49" s="292" t="s">
        <v>2442</v>
      </c>
      <c r="F49" s="292"/>
      <c r="G49" s="292"/>
      <c r="H49" s="292"/>
      <c r="I49" s="292"/>
      <c r="J49" s="292"/>
      <c r="K49" s="290"/>
    </row>
    <row r="50" spans="2:11" s="1" customFormat="1" ht="15" customHeight="1">
      <c r="B50" s="293"/>
      <c r="C50" s="294"/>
      <c r="D50" s="294"/>
      <c r="E50" s="292" t="s">
        <v>2443</v>
      </c>
      <c r="F50" s="292"/>
      <c r="G50" s="292"/>
      <c r="H50" s="292"/>
      <c r="I50" s="292"/>
      <c r="J50" s="292"/>
      <c r="K50" s="290"/>
    </row>
    <row r="51" spans="2:11" s="1" customFormat="1" ht="15" customHeight="1">
      <c r="B51" s="293"/>
      <c r="C51" s="294"/>
      <c r="D51" s="292" t="s">
        <v>2444</v>
      </c>
      <c r="E51" s="292"/>
      <c r="F51" s="292"/>
      <c r="G51" s="292"/>
      <c r="H51" s="292"/>
      <c r="I51" s="292"/>
      <c r="J51" s="292"/>
      <c r="K51" s="290"/>
    </row>
    <row r="52" spans="2:11" s="1" customFormat="1" ht="25.5" customHeight="1">
      <c r="B52" s="288"/>
      <c r="C52" s="289" t="s">
        <v>2445</v>
      </c>
      <c r="D52" s="289"/>
      <c r="E52" s="289"/>
      <c r="F52" s="289"/>
      <c r="G52" s="289"/>
      <c r="H52" s="289"/>
      <c r="I52" s="289"/>
      <c r="J52" s="289"/>
      <c r="K52" s="290"/>
    </row>
    <row r="53" spans="2:11" s="1" customFormat="1" ht="5.25" customHeight="1">
      <c r="B53" s="288"/>
      <c r="C53" s="291"/>
      <c r="D53" s="291"/>
      <c r="E53" s="291"/>
      <c r="F53" s="291"/>
      <c r="G53" s="291"/>
      <c r="H53" s="291"/>
      <c r="I53" s="291"/>
      <c r="J53" s="291"/>
      <c r="K53" s="290"/>
    </row>
    <row r="54" spans="2:11" s="1" customFormat="1" ht="15" customHeight="1">
      <c r="B54" s="288"/>
      <c r="C54" s="292" t="s">
        <v>2446</v>
      </c>
      <c r="D54" s="292"/>
      <c r="E54" s="292"/>
      <c r="F54" s="292"/>
      <c r="G54" s="292"/>
      <c r="H54" s="292"/>
      <c r="I54" s="292"/>
      <c r="J54" s="292"/>
      <c r="K54" s="290"/>
    </row>
    <row r="55" spans="2:11" s="1" customFormat="1" ht="15" customHeight="1">
      <c r="B55" s="288"/>
      <c r="C55" s="292" t="s">
        <v>2447</v>
      </c>
      <c r="D55" s="292"/>
      <c r="E55" s="292"/>
      <c r="F55" s="292"/>
      <c r="G55" s="292"/>
      <c r="H55" s="292"/>
      <c r="I55" s="292"/>
      <c r="J55" s="292"/>
      <c r="K55" s="290"/>
    </row>
    <row r="56" spans="2:11" s="1" customFormat="1" ht="12.75" customHeight="1">
      <c r="B56" s="288"/>
      <c r="C56" s="292"/>
      <c r="D56" s="292"/>
      <c r="E56" s="292"/>
      <c r="F56" s="292"/>
      <c r="G56" s="292"/>
      <c r="H56" s="292"/>
      <c r="I56" s="292"/>
      <c r="J56" s="292"/>
      <c r="K56" s="290"/>
    </row>
    <row r="57" spans="2:11" s="1" customFormat="1" ht="15" customHeight="1">
      <c r="B57" s="288"/>
      <c r="C57" s="292" t="s">
        <v>2448</v>
      </c>
      <c r="D57" s="292"/>
      <c r="E57" s="292"/>
      <c r="F57" s="292"/>
      <c r="G57" s="292"/>
      <c r="H57" s="292"/>
      <c r="I57" s="292"/>
      <c r="J57" s="292"/>
      <c r="K57" s="290"/>
    </row>
    <row r="58" spans="2:11" s="1" customFormat="1" ht="15" customHeight="1">
      <c r="B58" s="288"/>
      <c r="C58" s="294"/>
      <c r="D58" s="292" t="s">
        <v>2449</v>
      </c>
      <c r="E58" s="292"/>
      <c r="F58" s="292"/>
      <c r="G58" s="292"/>
      <c r="H58" s="292"/>
      <c r="I58" s="292"/>
      <c r="J58" s="292"/>
      <c r="K58" s="290"/>
    </row>
    <row r="59" spans="2:11" s="1" customFormat="1" ht="15" customHeight="1">
      <c r="B59" s="288"/>
      <c r="C59" s="294"/>
      <c r="D59" s="292" t="s">
        <v>2450</v>
      </c>
      <c r="E59" s="292"/>
      <c r="F59" s="292"/>
      <c r="G59" s="292"/>
      <c r="H59" s="292"/>
      <c r="I59" s="292"/>
      <c r="J59" s="292"/>
      <c r="K59" s="290"/>
    </row>
    <row r="60" spans="2:11" s="1" customFormat="1" ht="15" customHeight="1">
      <c r="B60" s="288"/>
      <c r="C60" s="294"/>
      <c r="D60" s="292" t="s">
        <v>2451</v>
      </c>
      <c r="E60" s="292"/>
      <c r="F60" s="292"/>
      <c r="G60" s="292"/>
      <c r="H60" s="292"/>
      <c r="I60" s="292"/>
      <c r="J60" s="292"/>
      <c r="K60" s="290"/>
    </row>
    <row r="61" spans="2:11" s="1" customFormat="1" ht="15" customHeight="1">
      <c r="B61" s="288"/>
      <c r="C61" s="294"/>
      <c r="D61" s="292" t="s">
        <v>2452</v>
      </c>
      <c r="E61" s="292"/>
      <c r="F61" s="292"/>
      <c r="G61" s="292"/>
      <c r="H61" s="292"/>
      <c r="I61" s="292"/>
      <c r="J61" s="292"/>
      <c r="K61" s="290"/>
    </row>
    <row r="62" spans="2:11" s="1" customFormat="1" ht="15" customHeight="1">
      <c r="B62" s="288"/>
      <c r="C62" s="294"/>
      <c r="D62" s="297" t="s">
        <v>2453</v>
      </c>
      <c r="E62" s="297"/>
      <c r="F62" s="297"/>
      <c r="G62" s="297"/>
      <c r="H62" s="297"/>
      <c r="I62" s="297"/>
      <c r="J62" s="297"/>
      <c r="K62" s="290"/>
    </row>
    <row r="63" spans="2:11" s="1" customFormat="1" ht="15" customHeight="1">
      <c r="B63" s="288"/>
      <c r="C63" s="294"/>
      <c r="D63" s="292" t="s">
        <v>2454</v>
      </c>
      <c r="E63" s="292"/>
      <c r="F63" s="292"/>
      <c r="G63" s="292"/>
      <c r="H63" s="292"/>
      <c r="I63" s="292"/>
      <c r="J63" s="292"/>
      <c r="K63" s="290"/>
    </row>
    <row r="64" spans="2:11" s="1" customFormat="1" ht="12.75" customHeight="1">
      <c r="B64" s="288"/>
      <c r="C64" s="294"/>
      <c r="D64" s="294"/>
      <c r="E64" s="298"/>
      <c r="F64" s="294"/>
      <c r="G64" s="294"/>
      <c r="H64" s="294"/>
      <c r="I64" s="294"/>
      <c r="J64" s="294"/>
      <c r="K64" s="290"/>
    </row>
    <row r="65" spans="2:11" s="1" customFormat="1" ht="15" customHeight="1">
      <c r="B65" s="288"/>
      <c r="C65" s="294"/>
      <c r="D65" s="292" t="s">
        <v>2455</v>
      </c>
      <c r="E65" s="292"/>
      <c r="F65" s="292"/>
      <c r="G65" s="292"/>
      <c r="H65" s="292"/>
      <c r="I65" s="292"/>
      <c r="J65" s="292"/>
      <c r="K65" s="290"/>
    </row>
    <row r="66" spans="2:11" s="1" customFormat="1" ht="15" customHeight="1">
      <c r="B66" s="288"/>
      <c r="C66" s="294"/>
      <c r="D66" s="297" t="s">
        <v>2456</v>
      </c>
      <c r="E66" s="297"/>
      <c r="F66" s="297"/>
      <c r="G66" s="297"/>
      <c r="H66" s="297"/>
      <c r="I66" s="297"/>
      <c r="J66" s="297"/>
      <c r="K66" s="290"/>
    </row>
    <row r="67" spans="2:11" s="1" customFormat="1" ht="15" customHeight="1">
      <c r="B67" s="288"/>
      <c r="C67" s="294"/>
      <c r="D67" s="292" t="s">
        <v>2457</v>
      </c>
      <c r="E67" s="292"/>
      <c r="F67" s="292"/>
      <c r="G67" s="292"/>
      <c r="H67" s="292"/>
      <c r="I67" s="292"/>
      <c r="J67" s="292"/>
      <c r="K67" s="290"/>
    </row>
    <row r="68" spans="2:11" s="1" customFormat="1" ht="15" customHeight="1">
      <c r="B68" s="288"/>
      <c r="C68" s="294"/>
      <c r="D68" s="292" t="s">
        <v>2458</v>
      </c>
      <c r="E68" s="292"/>
      <c r="F68" s="292"/>
      <c r="G68" s="292"/>
      <c r="H68" s="292"/>
      <c r="I68" s="292"/>
      <c r="J68" s="292"/>
      <c r="K68" s="290"/>
    </row>
    <row r="69" spans="2:11" s="1" customFormat="1" ht="15" customHeight="1">
      <c r="B69" s="288"/>
      <c r="C69" s="294"/>
      <c r="D69" s="292" t="s">
        <v>2459</v>
      </c>
      <c r="E69" s="292"/>
      <c r="F69" s="292"/>
      <c r="G69" s="292"/>
      <c r="H69" s="292"/>
      <c r="I69" s="292"/>
      <c r="J69" s="292"/>
      <c r="K69" s="290"/>
    </row>
    <row r="70" spans="2:11" s="1" customFormat="1" ht="15" customHeight="1">
      <c r="B70" s="288"/>
      <c r="C70" s="294"/>
      <c r="D70" s="292" t="s">
        <v>2460</v>
      </c>
      <c r="E70" s="292"/>
      <c r="F70" s="292"/>
      <c r="G70" s="292"/>
      <c r="H70" s="292"/>
      <c r="I70" s="292"/>
      <c r="J70" s="292"/>
      <c r="K70" s="290"/>
    </row>
    <row r="71" spans="2:11" s="1" customFormat="1" ht="12.75" customHeight="1">
      <c r="B71" s="299"/>
      <c r="C71" s="300"/>
      <c r="D71" s="300"/>
      <c r="E71" s="300"/>
      <c r="F71" s="300"/>
      <c r="G71" s="300"/>
      <c r="H71" s="300"/>
      <c r="I71" s="300"/>
      <c r="J71" s="300"/>
      <c r="K71" s="301"/>
    </row>
    <row r="72" spans="2:11" s="1" customFormat="1" ht="18.75" customHeight="1">
      <c r="B72" s="302"/>
      <c r="C72" s="302"/>
      <c r="D72" s="302"/>
      <c r="E72" s="302"/>
      <c r="F72" s="302"/>
      <c r="G72" s="302"/>
      <c r="H72" s="302"/>
      <c r="I72" s="302"/>
      <c r="J72" s="302"/>
      <c r="K72" s="303"/>
    </row>
    <row r="73" spans="2:11" s="1" customFormat="1" ht="18.75" customHeight="1">
      <c r="B73" s="303"/>
      <c r="C73" s="303"/>
      <c r="D73" s="303"/>
      <c r="E73" s="303"/>
      <c r="F73" s="303"/>
      <c r="G73" s="303"/>
      <c r="H73" s="303"/>
      <c r="I73" s="303"/>
      <c r="J73" s="303"/>
      <c r="K73" s="303"/>
    </row>
    <row r="74" spans="2:11" s="1" customFormat="1" ht="7.5" customHeight="1">
      <c r="B74" s="304"/>
      <c r="C74" s="305"/>
      <c r="D74" s="305"/>
      <c r="E74" s="305"/>
      <c r="F74" s="305"/>
      <c r="G74" s="305"/>
      <c r="H74" s="305"/>
      <c r="I74" s="305"/>
      <c r="J74" s="305"/>
      <c r="K74" s="306"/>
    </row>
    <row r="75" spans="2:11" s="1" customFormat="1" ht="45" customHeight="1">
      <c r="B75" s="307"/>
      <c r="C75" s="308" t="s">
        <v>2461</v>
      </c>
      <c r="D75" s="308"/>
      <c r="E75" s="308"/>
      <c r="F75" s="308"/>
      <c r="G75" s="308"/>
      <c r="H75" s="308"/>
      <c r="I75" s="308"/>
      <c r="J75" s="308"/>
      <c r="K75" s="309"/>
    </row>
    <row r="76" spans="2:11" s="1" customFormat="1" ht="17.25" customHeight="1">
      <c r="B76" s="307"/>
      <c r="C76" s="310" t="s">
        <v>2462</v>
      </c>
      <c r="D76" s="310"/>
      <c r="E76" s="310"/>
      <c r="F76" s="310" t="s">
        <v>2463</v>
      </c>
      <c r="G76" s="311"/>
      <c r="H76" s="310" t="s">
        <v>54</v>
      </c>
      <c r="I76" s="310" t="s">
        <v>57</v>
      </c>
      <c r="J76" s="310" t="s">
        <v>2464</v>
      </c>
      <c r="K76" s="309"/>
    </row>
    <row r="77" spans="2:11" s="1" customFormat="1" ht="17.25" customHeight="1">
      <c r="B77" s="307"/>
      <c r="C77" s="312" t="s">
        <v>2465</v>
      </c>
      <c r="D77" s="312"/>
      <c r="E77" s="312"/>
      <c r="F77" s="313" t="s">
        <v>2466</v>
      </c>
      <c r="G77" s="314"/>
      <c r="H77" s="312"/>
      <c r="I77" s="312"/>
      <c r="J77" s="312" t="s">
        <v>2467</v>
      </c>
      <c r="K77" s="309"/>
    </row>
    <row r="78" spans="2:11" s="1" customFormat="1" ht="5.25" customHeight="1">
      <c r="B78" s="307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2:11" s="1" customFormat="1" ht="15" customHeight="1">
      <c r="B79" s="307"/>
      <c r="C79" s="295" t="s">
        <v>53</v>
      </c>
      <c r="D79" s="317"/>
      <c r="E79" s="317"/>
      <c r="F79" s="318" t="s">
        <v>2468</v>
      </c>
      <c r="G79" s="319"/>
      <c r="H79" s="295" t="s">
        <v>2469</v>
      </c>
      <c r="I79" s="295" t="s">
        <v>2470</v>
      </c>
      <c r="J79" s="295">
        <v>20</v>
      </c>
      <c r="K79" s="309"/>
    </row>
    <row r="80" spans="2:11" s="1" customFormat="1" ht="15" customHeight="1">
      <c r="B80" s="307"/>
      <c r="C80" s="295" t="s">
        <v>2471</v>
      </c>
      <c r="D80" s="295"/>
      <c r="E80" s="295"/>
      <c r="F80" s="318" t="s">
        <v>2468</v>
      </c>
      <c r="G80" s="319"/>
      <c r="H80" s="295" t="s">
        <v>2472</v>
      </c>
      <c r="I80" s="295" t="s">
        <v>2470</v>
      </c>
      <c r="J80" s="295">
        <v>120</v>
      </c>
      <c r="K80" s="309"/>
    </row>
    <row r="81" spans="2:11" s="1" customFormat="1" ht="15" customHeight="1">
      <c r="B81" s="320"/>
      <c r="C81" s="295" t="s">
        <v>2473</v>
      </c>
      <c r="D81" s="295"/>
      <c r="E81" s="295"/>
      <c r="F81" s="318" t="s">
        <v>2474</v>
      </c>
      <c r="G81" s="319"/>
      <c r="H81" s="295" t="s">
        <v>2475</v>
      </c>
      <c r="I81" s="295" t="s">
        <v>2470</v>
      </c>
      <c r="J81" s="295">
        <v>50</v>
      </c>
      <c r="K81" s="309"/>
    </row>
    <row r="82" spans="2:11" s="1" customFormat="1" ht="15" customHeight="1">
      <c r="B82" s="320"/>
      <c r="C82" s="295" t="s">
        <v>2476</v>
      </c>
      <c r="D82" s="295"/>
      <c r="E82" s="295"/>
      <c r="F82" s="318" t="s">
        <v>2468</v>
      </c>
      <c r="G82" s="319"/>
      <c r="H82" s="295" t="s">
        <v>2477</v>
      </c>
      <c r="I82" s="295" t="s">
        <v>2478</v>
      </c>
      <c r="J82" s="295"/>
      <c r="K82" s="309"/>
    </row>
    <row r="83" spans="2:11" s="1" customFormat="1" ht="15" customHeight="1">
      <c r="B83" s="320"/>
      <c r="C83" s="321" t="s">
        <v>2479</v>
      </c>
      <c r="D83" s="321"/>
      <c r="E83" s="321"/>
      <c r="F83" s="322" t="s">
        <v>2474</v>
      </c>
      <c r="G83" s="321"/>
      <c r="H83" s="321" t="s">
        <v>2480</v>
      </c>
      <c r="I83" s="321" t="s">
        <v>2470</v>
      </c>
      <c r="J83" s="321">
        <v>15</v>
      </c>
      <c r="K83" s="309"/>
    </row>
    <row r="84" spans="2:11" s="1" customFormat="1" ht="15" customHeight="1">
      <c r="B84" s="320"/>
      <c r="C84" s="321" t="s">
        <v>2481</v>
      </c>
      <c r="D84" s="321"/>
      <c r="E84" s="321"/>
      <c r="F84" s="322" t="s">
        <v>2474</v>
      </c>
      <c r="G84" s="321"/>
      <c r="H84" s="321" t="s">
        <v>2482</v>
      </c>
      <c r="I84" s="321" t="s">
        <v>2470</v>
      </c>
      <c r="J84" s="321">
        <v>15</v>
      </c>
      <c r="K84" s="309"/>
    </row>
    <row r="85" spans="2:11" s="1" customFormat="1" ht="15" customHeight="1">
      <c r="B85" s="320"/>
      <c r="C85" s="321" t="s">
        <v>2483</v>
      </c>
      <c r="D85" s="321"/>
      <c r="E85" s="321"/>
      <c r="F85" s="322" t="s">
        <v>2474</v>
      </c>
      <c r="G85" s="321"/>
      <c r="H85" s="321" t="s">
        <v>2484</v>
      </c>
      <c r="I85" s="321" t="s">
        <v>2470</v>
      </c>
      <c r="J85" s="321">
        <v>20</v>
      </c>
      <c r="K85" s="309"/>
    </row>
    <row r="86" spans="2:11" s="1" customFormat="1" ht="15" customHeight="1">
      <c r="B86" s="320"/>
      <c r="C86" s="321" t="s">
        <v>2485</v>
      </c>
      <c r="D86" s="321"/>
      <c r="E86" s="321"/>
      <c r="F86" s="322" t="s">
        <v>2474</v>
      </c>
      <c r="G86" s="321"/>
      <c r="H86" s="321" t="s">
        <v>2486</v>
      </c>
      <c r="I86" s="321" t="s">
        <v>2470</v>
      </c>
      <c r="J86" s="321">
        <v>20</v>
      </c>
      <c r="K86" s="309"/>
    </row>
    <row r="87" spans="2:11" s="1" customFormat="1" ht="15" customHeight="1">
      <c r="B87" s="320"/>
      <c r="C87" s="295" t="s">
        <v>2487</v>
      </c>
      <c r="D87" s="295"/>
      <c r="E87" s="295"/>
      <c r="F87" s="318" t="s">
        <v>2474</v>
      </c>
      <c r="G87" s="319"/>
      <c r="H87" s="295" t="s">
        <v>2488</v>
      </c>
      <c r="I87" s="295" t="s">
        <v>2470</v>
      </c>
      <c r="J87" s="295">
        <v>50</v>
      </c>
      <c r="K87" s="309"/>
    </row>
    <row r="88" spans="2:11" s="1" customFormat="1" ht="15" customHeight="1">
      <c r="B88" s="320"/>
      <c r="C88" s="295" t="s">
        <v>2489</v>
      </c>
      <c r="D88" s="295"/>
      <c r="E88" s="295"/>
      <c r="F88" s="318" t="s">
        <v>2474</v>
      </c>
      <c r="G88" s="319"/>
      <c r="H88" s="295" t="s">
        <v>2490</v>
      </c>
      <c r="I88" s="295" t="s">
        <v>2470</v>
      </c>
      <c r="J88" s="295">
        <v>20</v>
      </c>
      <c r="K88" s="309"/>
    </row>
    <row r="89" spans="2:11" s="1" customFormat="1" ht="15" customHeight="1">
      <c r="B89" s="320"/>
      <c r="C89" s="295" t="s">
        <v>2491</v>
      </c>
      <c r="D89" s="295"/>
      <c r="E89" s="295"/>
      <c r="F89" s="318" t="s">
        <v>2474</v>
      </c>
      <c r="G89" s="319"/>
      <c r="H89" s="295" t="s">
        <v>2492</v>
      </c>
      <c r="I89" s="295" t="s">
        <v>2470</v>
      </c>
      <c r="J89" s="295">
        <v>20</v>
      </c>
      <c r="K89" s="309"/>
    </row>
    <row r="90" spans="2:11" s="1" customFormat="1" ht="15" customHeight="1">
      <c r="B90" s="320"/>
      <c r="C90" s="295" t="s">
        <v>2493</v>
      </c>
      <c r="D90" s="295"/>
      <c r="E90" s="295"/>
      <c r="F90" s="318" t="s">
        <v>2474</v>
      </c>
      <c r="G90" s="319"/>
      <c r="H90" s="295" t="s">
        <v>2494</v>
      </c>
      <c r="I90" s="295" t="s">
        <v>2470</v>
      </c>
      <c r="J90" s="295">
        <v>50</v>
      </c>
      <c r="K90" s="309"/>
    </row>
    <row r="91" spans="2:11" s="1" customFormat="1" ht="15" customHeight="1">
      <c r="B91" s="320"/>
      <c r="C91" s="295" t="s">
        <v>2495</v>
      </c>
      <c r="D91" s="295"/>
      <c r="E91" s="295"/>
      <c r="F91" s="318" t="s">
        <v>2474</v>
      </c>
      <c r="G91" s="319"/>
      <c r="H91" s="295" t="s">
        <v>2495</v>
      </c>
      <c r="I91" s="295" t="s">
        <v>2470</v>
      </c>
      <c r="J91" s="295">
        <v>50</v>
      </c>
      <c r="K91" s="309"/>
    </row>
    <row r="92" spans="2:11" s="1" customFormat="1" ht="15" customHeight="1">
      <c r="B92" s="320"/>
      <c r="C92" s="295" t="s">
        <v>2496</v>
      </c>
      <c r="D92" s="295"/>
      <c r="E92" s="295"/>
      <c r="F92" s="318" t="s">
        <v>2474</v>
      </c>
      <c r="G92" s="319"/>
      <c r="H92" s="295" t="s">
        <v>2497</v>
      </c>
      <c r="I92" s="295" t="s">
        <v>2470</v>
      </c>
      <c r="J92" s="295">
        <v>255</v>
      </c>
      <c r="K92" s="309"/>
    </row>
    <row r="93" spans="2:11" s="1" customFormat="1" ht="15" customHeight="1">
      <c r="B93" s="320"/>
      <c r="C93" s="295" t="s">
        <v>2498</v>
      </c>
      <c r="D93" s="295"/>
      <c r="E93" s="295"/>
      <c r="F93" s="318" t="s">
        <v>2468</v>
      </c>
      <c r="G93" s="319"/>
      <c r="H93" s="295" t="s">
        <v>2499</v>
      </c>
      <c r="I93" s="295" t="s">
        <v>2500</v>
      </c>
      <c r="J93" s="295"/>
      <c r="K93" s="309"/>
    </row>
    <row r="94" spans="2:11" s="1" customFormat="1" ht="15" customHeight="1">
      <c r="B94" s="320"/>
      <c r="C94" s="295" t="s">
        <v>2501</v>
      </c>
      <c r="D94" s="295"/>
      <c r="E94" s="295"/>
      <c r="F94" s="318" t="s">
        <v>2468</v>
      </c>
      <c r="G94" s="319"/>
      <c r="H94" s="295" t="s">
        <v>2502</v>
      </c>
      <c r="I94" s="295" t="s">
        <v>2503</v>
      </c>
      <c r="J94" s="295"/>
      <c r="K94" s="309"/>
    </row>
    <row r="95" spans="2:11" s="1" customFormat="1" ht="15" customHeight="1">
      <c r="B95" s="320"/>
      <c r="C95" s="295" t="s">
        <v>2504</v>
      </c>
      <c r="D95" s="295"/>
      <c r="E95" s="295"/>
      <c r="F95" s="318" t="s">
        <v>2468</v>
      </c>
      <c r="G95" s="319"/>
      <c r="H95" s="295" t="s">
        <v>2504</v>
      </c>
      <c r="I95" s="295" t="s">
        <v>2503</v>
      </c>
      <c r="J95" s="295"/>
      <c r="K95" s="309"/>
    </row>
    <row r="96" spans="2:11" s="1" customFormat="1" ht="15" customHeight="1">
      <c r="B96" s="320"/>
      <c r="C96" s="295" t="s">
        <v>38</v>
      </c>
      <c r="D96" s="295"/>
      <c r="E96" s="295"/>
      <c r="F96" s="318" t="s">
        <v>2468</v>
      </c>
      <c r="G96" s="319"/>
      <c r="H96" s="295" t="s">
        <v>2505</v>
      </c>
      <c r="I96" s="295" t="s">
        <v>2503</v>
      </c>
      <c r="J96" s="295"/>
      <c r="K96" s="309"/>
    </row>
    <row r="97" spans="2:11" s="1" customFormat="1" ht="15" customHeight="1">
      <c r="B97" s="320"/>
      <c r="C97" s="295" t="s">
        <v>48</v>
      </c>
      <c r="D97" s="295"/>
      <c r="E97" s="295"/>
      <c r="F97" s="318" t="s">
        <v>2468</v>
      </c>
      <c r="G97" s="319"/>
      <c r="H97" s="295" t="s">
        <v>2506</v>
      </c>
      <c r="I97" s="295" t="s">
        <v>2503</v>
      </c>
      <c r="J97" s="295"/>
      <c r="K97" s="309"/>
    </row>
    <row r="98" spans="2:11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2:11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2:11" s="1" customFormat="1" ht="18.75" customHeight="1"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</row>
    <row r="101" spans="2:11" s="1" customFormat="1" ht="7.5" customHeight="1">
      <c r="B101" s="304"/>
      <c r="C101" s="305"/>
      <c r="D101" s="305"/>
      <c r="E101" s="305"/>
      <c r="F101" s="305"/>
      <c r="G101" s="305"/>
      <c r="H101" s="305"/>
      <c r="I101" s="305"/>
      <c r="J101" s="305"/>
      <c r="K101" s="306"/>
    </row>
    <row r="102" spans="2:11" s="1" customFormat="1" ht="45" customHeight="1">
      <c r="B102" s="307"/>
      <c r="C102" s="308" t="s">
        <v>2507</v>
      </c>
      <c r="D102" s="308"/>
      <c r="E102" s="308"/>
      <c r="F102" s="308"/>
      <c r="G102" s="308"/>
      <c r="H102" s="308"/>
      <c r="I102" s="308"/>
      <c r="J102" s="308"/>
      <c r="K102" s="309"/>
    </row>
    <row r="103" spans="2:11" s="1" customFormat="1" ht="17.25" customHeight="1">
      <c r="B103" s="307"/>
      <c r="C103" s="310" t="s">
        <v>2462</v>
      </c>
      <c r="D103" s="310"/>
      <c r="E103" s="310"/>
      <c r="F103" s="310" t="s">
        <v>2463</v>
      </c>
      <c r="G103" s="311"/>
      <c r="H103" s="310" t="s">
        <v>54</v>
      </c>
      <c r="I103" s="310" t="s">
        <v>57</v>
      </c>
      <c r="J103" s="310" t="s">
        <v>2464</v>
      </c>
      <c r="K103" s="309"/>
    </row>
    <row r="104" spans="2:11" s="1" customFormat="1" ht="17.25" customHeight="1">
      <c r="B104" s="307"/>
      <c r="C104" s="312" t="s">
        <v>2465</v>
      </c>
      <c r="D104" s="312"/>
      <c r="E104" s="312"/>
      <c r="F104" s="313" t="s">
        <v>2466</v>
      </c>
      <c r="G104" s="314"/>
      <c r="H104" s="312"/>
      <c r="I104" s="312"/>
      <c r="J104" s="312" t="s">
        <v>2467</v>
      </c>
      <c r="K104" s="309"/>
    </row>
    <row r="105" spans="2:11" s="1" customFormat="1" ht="5.25" customHeight="1">
      <c r="B105" s="307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2:11" s="1" customFormat="1" ht="15" customHeight="1">
      <c r="B106" s="307"/>
      <c r="C106" s="295" t="s">
        <v>53</v>
      </c>
      <c r="D106" s="317"/>
      <c r="E106" s="317"/>
      <c r="F106" s="318" t="s">
        <v>2468</v>
      </c>
      <c r="G106" s="295"/>
      <c r="H106" s="295" t="s">
        <v>2508</v>
      </c>
      <c r="I106" s="295" t="s">
        <v>2470</v>
      </c>
      <c r="J106" s="295">
        <v>20</v>
      </c>
      <c r="K106" s="309"/>
    </row>
    <row r="107" spans="2:11" s="1" customFormat="1" ht="15" customHeight="1">
      <c r="B107" s="307"/>
      <c r="C107" s="295" t="s">
        <v>2471</v>
      </c>
      <c r="D107" s="295"/>
      <c r="E107" s="295"/>
      <c r="F107" s="318" t="s">
        <v>2468</v>
      </c>
      <c r="G107" s="295"/>
      <c r="H107" s="295" t="s">
        <v>2508</v>
      </c>
      <c r="I107" s="295" t="s">
        <v>2470</v>
      </c>
      <c r="J107" s="295">
        <v>120</v>
      </c>
      <c r="K107" s="309"/>
    </row>
    <row r="108" spans="2:11" s="1" customFormat="1" ht="15" customHeight="1">
      <c r="B108" s="320"/>
      <c r="C108" s="295" t="s">
        <v>2473</v>
      </c>
      <c r="D108" s="295"/>
      <c r="E108" s="295"/>
      <c r="F108" s="318" t="s">
        <v>2474</v>
      </c>
      <c r="G108" s="295"/>
      <c r="H108" s="295" t="s">
        <v>2508</v>
      </c>
      <c r="I108" s="295" t="s">
        <v>2470</v>
      </c>
      <c r="J108" s="295">
        <v>50</v>
      </c>
      <c r="K108" s="309"/>
    </row>
    <row r="109" spans="2:11" s="1" customFormat="1" ht="15" customHeight="1">
      <c r="B109" s="320"/>
      <c r="C109" s="295" t="s">
        <v>2476</v>
      </c>
      <c r="D109" s="295"/>
      <c r="E109" s="295"/>
      <c r="F109" s="318" t="s">
        <v>2468</v>
      </c>
      <c r="G109" s="295"/>
      <c r="H109" s="295" t="s">
        <v>2508</v>
      </c>
      <c r="I109" s="295" t="s">
        <v>2478</v>
      </c>
      <c r="J109" s="295"/>
      <c r="K109" s="309"/>
    </row>
    <row r="110" spans="2:11" s="1" customFormat="1" ht="15" customHeight="1">
      <c r="B110" s="320"/>
      <c r="C110" s="295" t="s">
        <v>2487</v>
      </c>
      <c r="D110" s="295"/>
      <c r="E110" s="295"/>
      <c r="F110" s="318" t="s">
        <v>2474</v>
      </c>
      <c r="G110" s="295"/>
      <c r="H110" s="295" t="s">
        <v>2508</v>
      </c>
      <c r="I110" s="295" t="s">
        <v>2470</v>
      </c>
      <c r="J110" s="295">
        <v>50</v>
      </c>
      <c r="K110" s="309"/>
    </row>
    <row r="111" spans="2:11" s="1" customFormat="1" ht="15" customHeight="1">
      <c r="B111" s="320"/>
      <c r="C111" s="295" t="s">
        <v>2495</v>
      </c>
      <c r="D111" s="295"/>
      <c r="E111" s="295"/>
      <c r="F111" s="318" t="s">
        <v>2474</v>
      </c>
      <c r="G111" s="295"/>
      <c r="H111" s="295" t="s">
        <v>2508</v>
      </c>
      <c r="I111" s="295" t="s">
        <v>2470</v>
      </c>
      <c r="J111" s="295">
        <v>50</v>
      </c>
      <c r="K111" s="309"/>
    </row>
    <row r="112" spans="2:11" s="1" customFormat="1" ht="15" customHeight="1">
      <c r="B112" s="320"/>
      <c r="C112" s="295" t="s">
        <v>2493</v>
      </c>
      <c r="D112" s="295"/>
      <c r="E112" s="295"/>
      <c r="F112" s="318" t="s">
        <v>2474</v>
      </c>
      <c r="G112" s="295"/>
      <c r="H112" s="295" t="s">
        <v>2508</v>
      </c>
      <c r="I112" s="295" t="s">
        <v>2470</v>
      </c>
      <c r="J112" s="295">
        <v>50</v>
      </c>
      <c r="K112" s="309"/>
    </row>
    <row r="113" spans="2:11" s="1" customFormat="1" ht="15" customHeight="1">
      <c r="B113" s="320"/>
      <c r="C113" s="295" t="s">
        <v>53</v>
      </c>
      <c r="D113" s="295"/>
      <c r="E113" s="295"/>
      <c r="F113" s="318" t="s">
        <v>2468</v>
      </c>
      <c r="G113" s="295"/>
      <c r="H113" s="295" t="s">
        <v>2509</v>
      </c>
      <c r="I113" s="295" t="s">
        <v>2470</v>
      </c>
      <c r="J113" s="295">
        <v>20</v>
      </c>
      <c r="K113" s="309"/>
    </row>
    <row r="114" spans="2:11" s="1" customFormat="1" ht="15" customHeight="1">
      <c r="B114" s="320"/>
      <c r="C114" s="295" t="s">
        <v>2510</v>
      </c>
      <c r="D114" s="295"/>
      <c r="E114" s="295"/>
      <c r="F114" s="318" t="s">
        <v>2468</v>
      </c>
      <c r="G114" s="295"/>
      <c r="H114" s="295" t="s">
        <v>2511</v>
      </c>
      <c r="I114" s="295" t="s">
        <v>2470</v>
      </c>
      <c r="J114" s="295">
        <v>120</v>
      </c>
      <c r="K114" s="309"/>
    </row>
    <row r="115" spans="2:11" s="1" customFormat="1" ht="15" customHeight="1">
      <c r="B115" s="320"/>
      <c r="C115" s="295" t="s">
        <v>38</v>
      </c>
      <c r="D115" s="295"/>
      <c r="E115" s="295"/>
      <c r="F115" s="318" t="s">
        <v>2468</v>
      </c>
      <c r="G115" s="295"/>
      <c r="H115" s="295" t="s">
        <v>2512</v>
      </c>
      <c r="I115" s="295" t="s">
        <v>2503</v>
      </c>
      <c r="J115" s="295"/>
      <c r="K115" s="309"/>
    </row>
    <row r="116" spans="2:11" s="1" customFormat="1" ht="15" customHeight="1">
      <c r="B116" s="320"/>
      <c r="C116" s="295" t="s">
        <v>48</v>
      </c>
      <c r="D116" s="295"/>
      <c r="E116" s="295"/>
      <c r="F116" s="318" t="s">
        <v>2468</v>
      </c>
      <c r="G116" s="295"/>
      <c r="H116" s="295" t="s">
        <v>2513</v>
      </c>
      <c r="I116" s="295" t="s">
        <v>2503</v>
      </c>
      <c r="J116" s="295"/>
      <c r="K116" s="309"/>
    </row>
    <row r="117" spans="2:11" s="1" customFormat="1" ht="15" customHeight="1">
      <c r="B117" s="320"/>
      <c r="C117" s="295" t="s">
        <v>57</v>
      </c>
      <c r="D117" s="295"/>
      <c r="E117" s="295"/>
      <c r="F117" s="318" t="s">
        <v>2468</v>
      </c>
      <c r="G117" s="295"/>
      <c r="H117" s="295" t="s">
        <v>2514</v>
      </c>
      <c r="I117" s="295" t="s">
        <v>2515</v>
      </c>
      <c r="J117" s="295"/>
      <c r="K117" s="309"/>
    </row>
    <row r="118" spans="2:11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2:11" s="1" customFormat="1" ht="18.75" customHeight="1"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2:11" s="1" customFormat="1" ht="18.75" customHeight="1"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</row>
    <row r="121" spans="2:11" s="1" customFormat="1" ht="7.5" customHeight="1"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2:11" s="1" customFormat="1" ht="45" customHeight="1">
      <c r="B122" s="336"/>
      <c r="C122" s="286" t="s">
        <v>2516</v>
      </c>
      <c r="D122" s="286"/>
      <c r="E122" s="286"/>
      <c r="F122" s="286"/>
      <c r="G122" s="286"/>
      <c r="H122" s="286"/>
      <c r="I122" s="286"/>
      <c r="J122" s="286"/>
      <c r="K122" s="337"/>
    </row>
    <row r="123" spans="2:11" s="1" customFormat="1" ht="17.25" customHeight="1">
      <c r="B123" s="338"/>
      <c r="C123" s="310" t="s">
        <v>2462</v>
      </c>
      <c r="D123" s="310"/>
      <c r="E123" s="310"/>
      <c r="F123" s="310" t="s">
        <v>2463</v>
      </c>
      <c r="G123" s="311"/>
      <c r="H123" s="310" t="s">
        <v>54</v>
      </c>
      <c r="I123" s="310" t="s">
        <v>57</v>
      </c>
      <c r="J123" s="310" t="s">
        <v>2464</v>
      </c>
      <c r="K123" s="339"/>
    </row>
    <row r="124" spans="2:11" s="1" customFormat="1" ht="17.25" customHeight="1">
      <c r="B124" s="338"/>
      <c r="C124" s="312" t="s">
        <v>2465</v>
      </c>
      <c r="D124" s="312"/>
      <c r="E124" s="312"/>
      <c r="F124" s="313" t="s">
        <v>2466</v>
      </c>
      <c r="G124" s="314"/>
      <c r="H124" s="312"/>
      <c r="I124" s="312"/>
      <c r="J124" s="312" t="s">
        <v>2467</v>
      </c>
      <c r="K124" s="339"/>
    </row>
    <row r="125" spans="2:11" s="1" customFormat="1" ht="5.25" customHeight="1"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2:11" s="1" customFormat="1" ht="15" customHeight="1">
      <c r="B126" s="340"/>
      <c r="C126" s="295" t="s">
        <v>2471</v>
      </c>
      <c r="D126" s="317"/>
      <c r="E126" s="317"/>
      <c r="F126" s="318" t="s">
        <v>2468</v>
      </c>
      <c r="G126" s="295"/>
      <c r="H126" s="295" t="s">
        <v>2508</v>
      </c>
      <c r="I126" s="295" t="s">
        <v>2470</v>
      </c>
      <c r="J126" s="295">
        <v>120</v>
      </c>
      <c r="K126" s="343"/>
    </row>
    <row r="127" spans="2:11" s="1" customFormat="1" ht="15" customHeight="1">
      <c r="B127" s="340"/>
      <c r="C127" s="295" t="s">
        <v>2517</v>
      </c>
      <c r="D127" s="295"/>
      <c r="E127" s="295"/>
      <c r="F127" s="318" t="s">
        <v>2468</v>
      </c>
      <c r="G127" s="295"/>
      <c r="H127" s="295" t="s">
        <v>2518</v>
      </c>
      <c r="I127" s="295" t="s">
        <v>2470</v>
      </c>
      <c r="J127" s="295" t="s">
        <v>2519</v>
      </c>
      <c r="K127" s="343"/>
    </row>
    <row r="128" spans="2:11" s="1" customFormat="1" ht="15" customHeight="1">
      <c r="B128" s="340"/>
      <c r="C128" s="295" t="s">
        <v>2416</v>
      </c>
      <c r="D128" s="295"/>
      <c r="E128" s="295"/>
      <c r="F128" s="318" t="s">
        <v>2468</v>
      </c>
      <c r="G128" s="295"/>
      <c r="H128" s="295" t="s">
        <v>2520</v>
      </c>
      <c r="I128" s="295" t="s">
        <v>2470</v>
      </c>
      <c r="J128" s="295" t="s">
        <v>2519</v>
      </c>
      <c r="K128" s="343"/>
    </row>
    <row r="129" spans="2:11" s="1" customFormat="1" ht="15" customHeight="1">
      <c r="B129" s="340"/>
      <c r="C129" s="295" t="s">
        <v>2479</v>
      </c>
      <c r="D129" s="295"/>
      <c r="E129" s="295"/>
      <c r="F129" s="318" t="s">
        <v>2474</v>
      </c>
      <c r="G129" s="295"/>
      <c r="H129" s="295" t="s">
        <v>2480</v>
      </c>
      <c r="I129" s="295" t="s">
        <v>2470</v>
      </c>
      <c r="J129" s="295">
        <v>15</v>
      </c>
      <c r="K129" s="343"/>
    </row>
    <row r="130" spans="2:11" s="1" customFormat="1" ht="15" customHeight="1">
      <c r="B130" s="340"/>
      <c r="C130" s="321" t="s">
        <v>2481</v>
      </c>
      <c r="D130" s="321"/>
      <c r="E130" s="321"/>
      <c r="F130" s="322" t="s">
        <v>2474</v>
      </c>
      <c r="G130" s="321"/>
      <c r="H130" s="321" t="s">
        <v>2482</v>
      </c>
      <c r="I130" s="321" t="s">
        <v>2470</v>
      </c>
      <c r="J130" s="321">
        <v>15</v>
      </c>
      <c r="K130" s="343"/>
    </row>
    <row r="131" spans="2:11" s="1" customFormat="1" ht="15" customHeight="1">
      <c r="B131" s="340"/>
      <c r="C131" s="321" t="s">
        <v>2483</v>
      </c>
      <c r="D131" s="321"/>
      <c r="E131" s="321"/>
      <c r="F131" s="322" t="s">
        <v>2474</v>
      </c>
      <c r="G131" s="321"/>
      <c r="H131" s="321" t="s">
        <v>2484</v>
      </c>
      <c r="I131" s="321" t="s">
        <v>2470</v>
      </c>
      <c r="J131" s="321">
        <v>20</v>
      </c>
      <c r="K131" s="343"/>
    </row>
    <row r="132" spans="2:11" s="1" customFormat="1" ht="15" customHeight="1">
      <c r="B132" s="340"/>
      <c r="C132" s="321" t="s">
        <v>2485</v>
      </c>
      <c r="D132" s="321"/>
      <c r="E132" s="321"/>
      <c r="F132" s="322" t="s">
        <v>2474</v>
      </c>
      <c r="G132" s="321"/>
      <c r="H132" s="321" t="s">
        <v>2486</v>
      </c>
      <c r="I132" s="321" t="s">
        <v>2470</v>
      </c>
      <c r="J132" s="321">
        <v>20</v>
      </c>
      <c r="K132" s="343"/>
    </row>
    <row r="133" spans="2:11" s="1" customFormat="1" ht="15" customHeight="1">
      <c r="B133" s="340"/>
      <c r="C133" s="295" t="s">
        <v>2473</v>
      </c>
      <c r="D133" s="295"/>
      <c r="E133" s="295"/>
      <c r="F133" s="318" t="s">
        <v>2474</v>
      </c>
      <c r="G133" s="295"/>
      <c r="H133" s="295" t="s">
        <v>2508</v>
      </c>
      <c r="I133" s="295" t="s">
        <v>2470</v>
      </c>
      <c r="J133" s="295">
        <v>50</v>
      </c>
      <c r="K133" s="343"/>
    </row>
    <row r="134" spans="2:11" s="1" customFormat="1" ht="15" customHeight="1">
      <c r="B134" s="340"/>
      <c r="C134" s="295" t="s">
        <v>2487</v>
      </c>
      <c r="D134" s="295"/>
      <c r="E134" s="295"/>
      <c r="F134" s="318" t="s">
        <v>2474</v>
      </c>
      <c r="G134" s="295"/>
      <c r="H134" s="295" t="s">
        <v>2508</v>
      </c>
      <c r="I134" s="295" t="s">
        <v>2470</v>
      </c>
      <c r="J134" s="295">
        <v>50</v>
      </c>
      <c r="K134" s="343"/>
    </row>
    <row r="135" spans="2:11" s="1" customFormat="1" ht="15" customHeight="1">
      <c r="B135" s="340"/>
      <c r="C135" s="295" t="s">
        <v>2493</v>
      </c>
      <c r="D135" s="295"/>
      <c r="E135" s="295"/>
      <c r="F135" s="318" t="s">
        <v>2474</v>
      </c>
      <c r="G135" s="295"/>
      <c r="H135" s="295" t="s">
        <v>2508</v>
      </c>
      <c r="I135" s="295" t="s">
        <v>2470</v>
      </c>
      <c r="J135" s="295">
        <v>50</v>
      </c>
      <c r="K135" s="343"/>
    </row>
    <row r="136" spans="2:11" s="1" customFormat="1" ht="15" customHeight="1">
      <c r="B136" s="340"/>
      <c r="C136" s="295" t="s">
        <v>2495</v>
      </c>
      <c r="D136" s="295"/>
      <c r="E136" s="295"/>
      <c r="F136" s="318" t="s">
        <v>2474</v>
      </c>
      <c r="G136" s="295"/>
      <c r="H136" s="295" t="s">
        <v>2508</v>
      </c>
      <c r="I136" s="295" t="s">
        <v>2470</v>
      </c>
      <c r="J136" s="295">
        <v>50</v>
      </c>
      <c r="K136" s="343"/>
    </row>
    <row r="137" spans="2:11" s="1" customFormat="1" ht="15" customHeight="1">
      <c r="B137" s="340"/>
      <c r="C137" s="295" t="s">
        <v>2496</v>
      </c>
      <c r="D137" s="295"/>
      <c r="E137" s="295"/>
      <c r="F137" s="318" t="s">
        <v>2474</v>
      </c>
      <c r="G137" s="295"/>
      <c r="H137" s="295" t="s">
        <v>2521</v>
      </c>
      <c r="I137" s="295" t="s">
        <v>2470</v>
      </c>
      <c r="J137" s="295">
        <v>255</v>
      </c>
      <c r="K137" s="343"/>
    </row>
    <row r="138" spans="2:11" s="1" customFormat="1" ht="15" customHeight="1">
      <c r="B138" s="340"/>
      <c r="C138" s="295" t="s">
        <v>2498</v>
      </c>
      <c r="D138" s="295"/>
      <c r="E138" s="295"/>
      <c r="F138" s="318" t="s">
        <v>2468</v>
      </c>
      <c r="G138" s="295"/>
      <c r="H138" s="295" t="s">
        <v>2522</v>
      </c>
      <c r="I138" s="295" t="s">
        <v>2500</v>
      </c>
      <c r="J138" s="295"/>
      <c r="K138" s="343"/>
    </row>
    <row r="139" spans="2:11" s="1" customFormat="1" ht="15" customHeight="1">
      <c r="B139" s="340"/>
      <c r="C139" s="295" t="s">
        <v>2501</v>
      </c>
      <c r="D139" s="295"/>
      <c r="E139" s="295"/>
      <c r="F139" s="318" t="s">
        <v>2468</v>
      </c>
      <c r="G139" s="295"/>
      <c r="H139" s="295" t="s">
        <v>2523</v>
      </c>
      <c r="I139" s="295" t="s">
        <v>2503</v>
      </c>
      <c r="J139" s="295"/>
      <c r="K139" s="343"/>
    </row>
    <row r="140" spans="2:11" s="1" customFormat="1" ht="15" customHeight="1">
      <c r="B140" s="340"/>
      <c r="C140" s="295" t="s">
        <v>2504</v>
      </c>
      <c r="D140" s="295"/>
      <c r="E140" s="295"/>
      <c r="F140" s="318" t="s">
        <v>2468</v>
      </c>
      <c r="G140" s="295"/>
      <c r="H140" s="295" t="s">
        <v>2504</v>
      </c>
      <c r="I140" s="295" t="s">
        <v>2503</v>
      </c>
      <c r="J140" s="295"/>
      <c r="K140" s="343"/>
    </row>
    <row r="141" spans="2:11" s="1" customFormat="1" ht="15" customHeight="1">
      <c r="B141" s="340"/>
      <c r="C141" s="295" t="s">
        <v>38</v>
      </c>
      <c r="D141" s="295"/>
      <c r="E141" s="295"/>
      <c r="F141" s="318" t="s">
        <v>2468</v>
      </c>
      <c r="G141" s="295"/>
      <c r="H141" s="295" t="s">
        <v>2524</v>
      </c>
      <c r="I141" s="295" t="s">
        <v>2503</v>
      </c>
      <c r="J141" s="295"/>
      <c r="K141" s="343"/>
    </row>
    <row r="142" spans="2:11" s="1" customFormat="1" ht="15" customHeight="1">
      <c r="B142" s="340"/>
      <c r="C142" s="295" t="s">
        <v>2525</v>
      </c>
      <c r="D142" s="295"/>
      <c r="E142" s="295"/>
      <c r="F142" s="318" t="s">
        <v>2468</v>
      </c>
      <c r="G142" s="295"/>
      <c r="H142" s="295" t="s">
        <v>2526</v>
      </c>
      <c r="I142" s="295" t="s">
        <v>2503</v>
      </c>
      <c r="J142" s="295"/>
      <c r="K142" s="343"/>
    </row>
    <row r="143" spans="2:11" s="1" customFormat="1" ht="15" customHeight="1"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2:11" s="1" customFormat="1" ht="18.75" customHeight="1"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2:11" s="1" customFormat="1" ht="18.75" customHeight="1"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</row>
    <row r="146" spans="2:11" s="1" customFormat="1" ht="7.5" customHeight="1">
      <c r="B146" s="304"/>
      <c r="C146" s="305"/>
      <c r="D146" s="305"/>
      <c r="E146" s="305"/>
      <c r="F146" s="305"/>
      <c r="G146" s="305"/>
      <c r="H146" s="305"/>
      <c r="I146" s="305"/>
      <c r="J146" s="305"/>
      <c r="K146" s="306"/>
    </row>
    <row r="147" spans="2:11" s="1" customFormat="1" ht="45" customHeight="1">
      <c r="B147" s="307"/>
      <c r="C147" s="308" t="s">
        <v>2527</v>
      </c>
      <c r="D147" s="308"/>
      <c r="E147" s="308"/>
      <c r="F147" s="308"/>
      <c r="G147" s="308"/>
      <c r="H147" s="308"/>
      <c r="I147" s="308"/>
      <c r="J147" s="308"/>
      <c r="K147" s="309"/>
    </row>
    <row r="148" spans="2:11" s="1" customFormat="1" ht="17.25" customHeight="1">
      <c r="B148" s="307"/>
      <c r="C148" s="310" t="s">
        <v>2462</v>
      </c>
      <c r="D148" s="310"/>
      <c r="E148" s="310"/>
      <c r="F148" s="310" t="s">
        <v>2463</v>
      </c>
      <c r="G148" s="311"/>
      <c r="H148" s="310" t="s">
        <v>54</v>
      </c>
      <c r="I148" s="310" t="s">
        <v>57</v>
      </c>
      <c r="J148" s="310" t="s">
        <v>2464</v>
      </c>
      <c r="K148" s="309"/>
    </row>
    <row r="149" spans="2:11" s="1" customFormat="1" ht="17.25" customHeight="1">
      <c r="B149" s="307"/>
      <c r="C149" s="312" t="s">
        <v>2465</v>
      </c>
      <c r="D149" s="312"/>
      <c r="E149" s="312"/>
      <c r="F149" s="313" t="s">
        <v>2466</v>
      </c>
      <c r="G149" s="314"/>
      <c r="H149" s="312"/>
      <c r="I149" s="312"/>
      <c r="J149" s="312" t="s">
        <v>2467</v>
      </c>
      <c r="K149" s="309"/>
    </row>
    <row r="150" spans="2:11" s="1" customFormat="1" ht="5.25" customHeight="1"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2:11" s="1" customFormat="1" ht="15" customHeight="1">
      <c r="B151" s="320"/>
      <c r="C151" s="347" t="s">
        <v>2471</v>
      </c>
      <c r="D151" s="295"/>
      <c r="E151" s="295"/>
      <c r="F151" s="348" t="s">
        <v>2468</v>
      </c>
      <c r="G151" s="295"/>
      <c r="H151" s="347" t="s">
        <v>2508</v>
      </c>
      <c r="I151" s="347" t="s">
        <v>2470</v>
      </c>
      <c r="J151" s="347">
        <v>120</v>
      </c>
      <c r="K151" s="343"/>
    </row>
    <row r="152" spans="2:11" s="1" customFormat="1" ht="15" customHeight="1">
      <c r="B152" s="320"/>
      <c r="C152" s="347" t="s">
        <v>2517</v>
      </c>
      <c r="D152" s="295"/>
      <c r="E152" s="295"/>
      <c r="F152" s="348" t="s">
        <v>2468</v>
      </c>
      <c r="G152" s="295"/>
      <c r="H152" s="347" t="s">
        <v>2528</v>
      </c>
      <c r="I152" s="347" t="s">
        <v>2470</v>
      </c>
      <c r="J152" s="347" t="s">
        <v>2519</v>
      </c>
      <c r="K152" s="343"/>
    </row>
    <row r="153" spans="2:11" s="1" customFormat="1" ht="15" customHeight="1">
      <c r="B153" s="320"/>
      <c r="C153" s="347" t="s">
        <v>2416</v>
      </c>
      <c r="D153" s="295"/>
      <c r="E153" s="295"/>
      <c r="F153" s="348" t="s">
        <v>2468</v>
      </c>
      <c r="G153" s="295"/>
      <c r="H153" s="347" t="s">
        <v>2529</v>
      </c>
      <c r="I153" s="347" t="s">
        <v>2470</v>
      </c>
      <c r="J153" s="347" t="s">
        <v>2519</v>
      </c>
      <c r="K153" s="343"/>
    </row>
    <row r="154" spans="2:11" s="1" customFormat="1" ht="15" customHeight="1">
      <c r="B154" s="320"/>
      <c r="C154" s="347" t="s">
        <v>2473</v>
      </c>
      <c r="D154" s="295"/>
      <c r="E154" s="295"/>
      <c r="F154" s="348" t="s">
        <v>2474</v>
      </c>
      <c r="G154" s="295"/>
      <c r="H154" s="347" t="s">
        <v>2508</v>
      </c>
      <c r="I154" s="347" t="s">
        <v>2470</v>
      </c>
      <c r="J154" s="347">
        <v>50</v>
      </c>
      <c r="K154" s="343"/>
    </row>
    <row r="155" spans="2:11" s="1" customFormat="1" ht="15" customHeight="1">
      <c r="B155" s="320"/>
      <c r="C155" s="347" t="s">
        <v>2476</v>
      </c>
      <c r="D155" s="295"/>
      <c r="E155" s="295"/>
      <c r="F155" s="348" t="s">
        <v>2468</v>
      </c>
      <c r="G155" s="295"/>
      <c r="H155" s="347" t="s">
        <v>2508</v>
      </c>
      <c r="I155" s="347" t="s">
        <v>2478</v>
      </c>
      <c r="J155" s="347"/>
      <c r="K155" s="343"/>
    </row>
    <row r="156" spans="2:11" s="1" customFormat="1" ht="15" customHeight="1">
      <c r="B156" s="320"/>
      <c r="C156" s="347" t="s">
        <v>2487</v>
      </c>
      <c r="D156" s="295"/>
      <c r="E156" s="295"/>
      <c r="F156" s="348" t="s">
        <v>2474</v>
      </c>
      <c r="G156" s="295"/>
      <c r="H156" s="347" t="s">
        <v>2508</v>
      </c>
      <c r="I156" s="347" t="s">
        <v>2470</v>
      </c>
      <c r="J156" s="347">
        <v>50</v>
      </c>
      <c r="K156" s="343"/>
    </row>
    <row r="157" spans="2:11" s="1" customFormat="1" ht="15" customHeight="1">
      <c r="B157" s="320"/>
      <c r="C157" s="347" t="s">
        <v>2495</v>
      </c>
      <c r="D157" s="295"/>
      <c r="E157" s="295"/>
      <c r="F157" s="348" t="s">
        <v>2474</v>
      </c>
      <c r="G157" s="295"/>
      <c r="H157" s="347" t="s">
        <v>2508</v>
      </c>
      <c r="I157" s="347" t="s">
        <v>2470</v>
      </c>
      <c r="J157" s="347">
        <v>50</v>
      </c>
      <c r="K157" s="343"/>
    </row>
    <row r="158" spans="2:11" s="1" customFormat="1" ht="15" customHeight="1">
      <c r="B158" s="320"/>
      <c r="C158" s="347" t="s">
        <v>2493</v>
      </c>
      <c r="D158" s="295"/>
      <c r="E158" s="295"/>
      <c r="F158" s="348" t="s">
        <v>2474</v>
      </c>
      <c r="G158" s="295"/>
      <c r="H158" s="347" t="s">
        <v>2508</v>
      </c>
      <c r="I158" s="347" t="s">
        <v>2470</v>
      </c>
      <c r="J158" s="347">
        <v>50</v>
      </c>
      <c r="K158" s="343"/>
    </row>
    <row r="159" spans="2:11" s="1" customFormat="1" ht="15" customHeight="1">
      <c r="B159" s="320"/>
      <c r="C159" s="347" t="s">
        <v>96</v>
      </c>
      <c r="D159" s="295"/>
      <c r="E159" s="295"/>
      <c r="F159" s="348" t="s">
        <v>2468</v>
      </c>
      <c r="G159" s="295"/>
      <c r="H159" s="347" t="s">
        <v>2530</v>
      </c>
      <c r="I159" s="347" t="s">
        <v>2470</v>
      </c>
      <c r="J159" s="347" t="s">
        <v>2531</v>
      </c>
      <c r="K159" s="343"/>
    </row>
    <row r="160" spans="2:11" s="1" customFormat="1" ht="15" customHeight="1">
      <c r="B160" s="320"/>
      <c r="C160" s="347" t="s">
        <v>2532</v>
      </c>
      <c r="D160" s="295"/>
      <c r="E160" s="295"/>
      <c r="F160" s="348" t="s">
        <v>2468</v>
      </c>
      <c r="G160" s="295"/>
      <c r="H160" s="347" t="s">
        <v>2533</v>
      </c>
      <c r="I160" s="347" t="s">
        <v>2503</v>
      </c>
      <c r="J160" s="347"/>
      <c r="K160" s="343"/>
    </row>
    <row r="161" spans="2:11" s="1" customFormat="1" ht="15" customHeight="1"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2:11" s="1" customFormat="1" ht="18.75" customHeight="1"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2:11" s="1" customFormat="1" ht="18.75" customHeight="1"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</row>
    <row r="164" spans="2:11" s="1" customFormat="1" ht="7.5" customHeight="1">
      <c r="B164" s="282"/>
      <c r="C164" s="283"/>
      <c r="D164" s="283"/>
      <c r="E164" s="283"/>
      <c r="F164" s="283"/>
      <c r="G164" s="283"/>
      <c r="H164" s="283"/>
      <c r="I164" s="283"/>
      <c r="J164" s="283"/>
      <c r="K164" s="284"/>
    </row>
    <row r="165" spans="2:11" s="1" customFormat="1" ht="45" customHeight="1">
      <c r="B165" s="285"/>
      <c r="C165" s="286" t="s">
        <v>2534</v>
      </c>
      <c r="D165" s="286"/>
      <c r="E165" s="286"/>
      <c r="F165" s="286"/>
      <c r="G165" s="286"/>
      <c r="H165" s="286"/>
      <c r="I165" s="286"/>
      <c r="J165" s="286"/>
      <c r="K165" s="287"/>
    </row>
    <row r="166" spans="2:11" s="1" customFormat="1" ht="17.25" customHeight="1">
      <c r="B166" s="285"/>
      <c r="C166" s="310" t="s">
        <v>2462</v>
      </c>
      <c r="D166" s="310"/>
      <c r="E166" s="310"/>
      <c r="F166" s="310" t="s">
        <v>2463</v>
      </c>
      <c r="G166" s="352"/>
      <c r="H166" s="353" t="s">
        <v>54</v>
      </c>
      <c r="I166" s="353" t="s">
        <v>57</v>
      </c>
      <c r="J166" s="310" t="s">
        <v>2464</v>
      </c>
      <c r="K166" s="287"/>
    </row>
    <row r="167" spans="2:11" s="1" customFormat="1" ht="17.25" customHeight="1">
      <c r="B167" s="288"/>
      <c r="C167" s="312" t="s">
        <v>2465</v>
      </c>
      <c r="D167" s="312"/>
      <c r="E167" s="312"/>
      <c r="F167" s="313" t="s">
        <v>2466</v>
      </c>
      <c r="G167" s="354"/>
      <c r="H167" s="355"/>
      <c r="I167" s="355"/>
      <c r="J167" s="312" t="s">
        <v>2467</v>
      </c>
      <c r="K167" s="290"/>
    </row>
    <row r="168" spans="2:11" s="1" customFormat="1" ht="5.25" customHeight="1"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2:11" s="1" customFormat="1" ht="15" customHeight="1">
      <c r="B169" s="320"/>
      <c r="C169" s="295" t="s">
        <v>2471</v>
      </c>
      <c r="D169" s="295"/>
      <c r="E169" s="295"/>
      <c r="F169" s="318" t="s">
        <v>2468</v>
      </c>
      <c r="G169" s="295"/>
      <c r="H169" s="295" t="s">
        <v>2508</v>
      </c>
      <c r="I169" s="295" t="s">
        <v>2470</v>
      </c>
      <c r="J169" s="295">
        <v>120</v>
      </c>
      <c r="K169" s="343"/>
    </row>
    <row r="170" spans="2:11" s="1" customFormat="1" ht="15" customHeight="1">
      <c r="B170" s="320"/>
      <c r="C170" s="295" t="s">
        <v>2517</v>
      </c>
      <c r="D170" s="295"/>
      <c r="E170" s="295"/>
      <c r="F170" s="318" t="s">
        <v>2468</v>
      </c>
      <c r="G170" s="295"/>
      <c r="H170" s="295" t="s">
        <v>2518</v>
      </c>
      <c r="I170" s="295" t="s">
        <v>2470</v>
      </c>
      <c r="J170" s="295" t="s">
        <v>2519</v>
      </c>
      <c r="K170" s="343"/>
    </row>
    <row r="171" spans="2:11" s="1" customFormat="1" ht="15" customHeight="1">
      <c r="B171" s="320"/>
      <c r="C171" s="295" t="s">
        <v>2416</v>
      </c>
      <c r="D171" s="295"/>
      <c r="E171" s="295"/>
      <c r="F171" s="318" t="s">
        <v>2468</v>
      </c>
      <c r="G171" s="295"/>
      <c r="H171" s="295" t="s">
        <v>2535</v>
      </c>
      <c r="I171" s="295" t="s">
        <v>2470</v>
      </c>
      <c r="J171" s="295" t="s">
        <v>2519</v>
      </c>
      <c r="K171" s="343"/>
    </row>
    <row r="172" spans="2:11" s="1" customFormat="1" ht="15" customHeight="1">
      <c r="B172" s="320"/>
      <c r="C172" s="295" t="s">
        <v>2473</v>
      </c>
      <c r="D172" s="295"/>
      <c r="E172" s="295"/>
      <c r="F172" s="318" t="s">
        <v>2474</v>
      </c>
      <c r="G172" s="295"/>
      <c r="H172" s="295" t="s">
        <v>2535</v>
      </c>
      <c r="I172" s="295" t="s">
        <v>2470</v>
      </c>
      <c r="J172" s="295">
        <v>50</v>
      </c>
      <c r="K172" s="343"/>
    </row>
    <row r="173" spans="2:11" s="1" customFormat="1" ht="15" customHeight="1">
      <c r="B173" s="320"/>
      <c r="C173" s="295" t="s">
        <v>2476</v>
      </c>
      <c r="D173" s="295"/>
      <c r="E173" s="295"/>
      <c r="F173" s="318" t="s">
        <v>2468</v>
      </c>
      <c r="G173" s="295"/>
      <c r="H173" s="295" t="s">
        <v>2535</v>
      </c>
      <c r="I173" s="295" t="s">
        <v>2478</v>
      </c>
      <c r="J173" s="295"/>
      <c r="K173" s="343"/>
    </row>
    <row r="174" spans="2:11" s="1" customFormat="1" ht="15" customHeight="1">
      <c r="B174" s="320"/>
      <c r="C174" s="295" t="s">
        <v>2487</v>
      </c>
      <c r="D174" s="295"/>
      <c r="E174" s="295"/>
      <c r="F174" s="318" t="s">
        <v>2474</v>
      </c>
      <c r="G174" s="295"/>
      <c r="H174" s="295" t="s">
        <v>2535</v>
      </c>
      <c r="I174" s="295" t="s">
        <v>2470</v>
      </c>
      <c r="J174" s="295">
        <v>50</v>
      </c>
      <c r="K174" s="343"/>
    </row>
    <row r="175" spans="2:11" s="1" customFormat="1" ht="15" customHeight="1">
      <c r="B175" s="320"/>
      <c r="C175" s="295" t="s">
        <v>2495</v>
      </c>
      <c r="D175" s="295"/>
      <c r="E175" s="295"/>
      <c r="F175" s="318" t="s">
        <v>2474</v>
      </c>
      <c r="G175" s="295"/>
      <c r="H175" s="295" t="s">
        <v>2535</v>
      </c>
      <c r="I175" s="295" t="s">
        <v>2470</v>
      </c>
      <c r="J175" s="295">
        <v>50</v>
      </c>
      <c r="K175" s="343"/>
    </row>
    <row r="176" spans="2:11" s="1" customFormat="1" ht="15" customHeight="1">
      <c r="B176" s="320"/>
      <c r="C176" s="295" t="s">
        <v>2493</v>
      </c>
      <c r="D176" s="295"/>
      <c r="E176" s="295"/>
      <c r="F176" s="318" t="s">
        <v>2474</v>
      </c>
      <c r="G176" s="295"/>
      <c r="H176" s="295" t="s">
        <v>2535</v>
      </c>
      <c r="I176" s="295" t="s">
        <v>2470</v>
      </c>
      <c r="J176" s="295">
        <v>50</v>
      </c>
      <c r="K176" s="343"/>
    </row>
    <row r="177" spans="2:11" s="1" customFormat="1" ht="15" customHeight="1">
      <c r="B177" s="320"/>
      <c r="C177" s="295" t="s">
        <v>134</v>
      </c>
      <c r="D177" s="295"/>
      <c r="E177" s="295"/>
      <c r="F177" s="318" t="s">
        <v>2468</v>
      </c>
      <c r="G177" s="295"/>
      <c r="H177" s="295" t="s">
        <v>2536</v>
      </c>
      <c r="I177" s="295" t="s">
        <v>2537</v>
      </c>
      <c r="J177" s="295"/>
      <c r="K177" s="343"/>
    </row>
    <row r="178" spans="2:11" s="1" customFormat="1" ht="15" customHeight="1">
      <c r="B178" s="320"/>
      <c r="C178" s="295" t="s">
        <v>57</v>
      </c>
      <c r="D178" s="295"/>
      <c r="E178" s="295"/>
      <c r="F178" s="318" t="s">
        <v>2468</v>
      </c>
      <c r="G178" s="295"/>
      <c r="H178" s="295" t="s">
        <v>2538</v>
      </c>
      <c r="I178" s="295" t="s">
        <v>2539</v>
      </c>
      <c r="J178" s="295">
        <v>1</v>
      </c>
      <c r="K178" s="343"/>
    </row>
    <row r="179" spans="2:11" s="1" customFormat="1" ht="15" customHeight="1">
      <c r="B179" s="320"/>
      <c r="C179" s="295" t="s">
        <v>53</v>
      </c>
      <c r="D179" s="295"/>
      <c r="E179" s="295"/>
      <c r="F179" s="318" t="s">
        <v>2468</v>
      </c>
      <c r="G179" s="295"/>
      <c r="H179" s="295" t="s">
        <v>2540</v>
      </c>
      <c r="I179" s="295" t="s">
        <v>2470</v>
      </c>
      <c r="J179" s="295">
        <v>20</v>
      </c>
      <c r="K179" s="343"/>
    </row>
    <row r="180" spans="2:11" s="1" customFormat="1" ht="15" customHeight="1">
      <c r="B180" s="320"/>
      <c r="C180" s="295" t="s">
        <v>54</v>
      </c>
      <c r="D180" s="295"/>
      <c r="E180" s="295"/>
      <c r="F180" s="318" t="s">
        <v>2468</v>
      </c>
      <c r="G180" s="295"/>
      <c r="H180" s="295" t="s">
        <v>2541</v>
      </c>
      <c r="I180" s="295" t="s">
        <v>2470</v>
      </c>
      <c r="J180" s="295">
        <v>255</v>
      </c>
      <c r="K180" s="343"/>
    </row>
    <row r="181" spans="2:11" s="1" customFormat="1" ht="15" customHeight="1">
      <c r="B181" s="320"/>
      <c r="C181" s="295" t="s">
        <v>135</v>
      </c>
      <c r="D181" s="295"/>
      <c r="E181" s="295"/>
      <c r="F181" s="318" t="s">
        <v>2468</v>
      </c>
      <c r="G181" s="295"/>
      <c r="H181" s="295" t="s">
        <v>2432</v>
      </c>
      <c r="I181" s="295" t="s">
        <v>2470</v>
      </c>
      <c r="J181" s="295">
        <v>10</v>
      </c>
      <c r="K181" s="343"/>
    </row>
    <row r="182" spans="2:11" s="1" customFormat="1" ht="15" customHeight="1">
      <c r="B182" s="320"/>
      <c r="C182" s="295" t="s">
        <v>136</v>
      </c>
      <c r="D182" s="295"/>
      <c r="E182" s="295"/>
      <c r="F182" s="318" t="s">
        <v>2468</v>
      </c>
      <c r="G182" s="295"/>
      <c r="H182" s="295" t="s">
        <v>2542</v>
      </c>
      <c r="I182" s="295" t="s">
        <v>2503</v>
      </c>
      <c r="J182" s="295"/>
      <c r="K182" s="343"/>
    </row>
    <row r="183" spans="2:11" s="1" customFormat="1" ht="15" customHeight="1">
      <c r="B183" s="320"/>
      <c r="C183" s="295" t="s">
        <v>2543</v>
      </c>
      <c r="D183" s="295"/>
      <c r="E183" s="295"/>
      <c r="F183" s="318" t="s">
        <v>2468</v>
      </c>
      <c r="G183" s="295"/>
      <c r="H183" s="295" t="s">
        <v>2544</v>
      </c>
      <c r="I183" s="295" t="s">
        <v>2503</v>
      </c>
      <c r="J183" s="295"/>
      <c r="K183" s="343"/>
    </row>
    <row r="184" spans="2:11" s="1" customFormat="1" ht="15" customHeight="1">
      <c r="B184" s="320"/>
      <c r="C184" s="295" t="s">
        <v>2532</v>
      </c>
      <c r="D184" s="295"/>
      <c r="E184" s="295"/>
      <c r="F184" s="318" t="s">
        <v>2468</v>
      </c>
      <c r="G184" s="295"/>
      <c r="H184" s="295" t="s">
        <v>2545</v>
      </c>
      <c r="I184" s="295" t="s">
        <v>2503</v>
      </c>
      <c r="J184" s="295"/>
      <c r="K184" s="343"/>
    </row>
    <row r="185" spans="2:11" s="1" customFormat="1" ht="15" customHeight="1">
      <c r="B185" s="320"/>
      <c r="C185" s="295" t="s">
        <v>138</v>
      </c>
      <c r="D185" s="295"/>
      <c r="E185" s="295"/>
      <c r="F185" s="318" t="s">
        <v>2474</v>
      </c>
      <c r="G185" s="295"/>
      <c r="H185" s="295" t="s">
        <v>2546</v>
      </c>
      <c r="I185" s="295" t="s">
        <v>2470</v>
      </c>
      <c r="J185" s="295">
        <v>50</v>
      </c>
      <c r="K185" s="343"/>
    </row>
    <row r="186" spans="2:11" s="1" customFormat="1" ht="15" customHeight="1">
      <c r="B186" s="320"/>
      <c r="C186" s="295" t="s">
        <v>2547</v>
      </c>
      <c r="D186" s="295"/>
      <c r="E186" s="295"/>
      <c r="F186" s="318" t="s">
        <v>2474</v>
      </c>
      <c r="G186" s="295"/>
      <c r="H186" s="295" t="s">
        <v>2548</v>
      </c>
      <c r="I186" s="295" t="s">
        <v>2549</v>
      </c>
      <c r="J186" s="295"/>
      <c r="K186" s="343"/>
    </row>
    <row r="187" spans="2:11" s="1" customFormat="1" ht="15" customHeight="1">
      <c r="B187" s="320"/>
      <c r="C187" s="295" t="s">
        <v>2550</v>
      </c>
      <c r="D187" s="295"/>
      <c r="E187" s="295"/>
      <c r="F187" s="318" t="s">
        <v>2474</v>
      </c>
      <c r="G187" s="295"/>
      <c r="H187" s="295" t="s">
        <v>2551</v>
      </c>
      <c r="I187" s="295" t="s">
        <v>2549</v>
      </c>
      <c r="J187" s="295"/>
      <c r="K187" s="343"/>
    </row>
    <row r="188" spans="2:11" s="1" customFormat="1" ht="15" customHeight="1">
      <c r="B188" s="320"/>
      <c r="C188" s="295" t="s">
        <v>2552</v>
      </c>
      <c r="D188" s="295"/>
      <c r="E188" s="295"/>
      <c r="F188" s="318" t="s">
        <v>2474</v>
      </c>
      <c r="G188" s="295"/>
      <c r="H188" s="295" t="s">
        <v>2553</v>
      </c>
      <c r="I188" s="295" t="s">
        <v>2549</v>
      </c>
      <c r="J188" s="295"/>
      <c r="K188" s="343"/>
    </row>
    <row r="189" spans="2:11" s="1" customFormat="1" ht="15" customHeight="1">
      <c r="B189" s="320"/>
      <c r="C189" s="356" t="s">
        <v>2554</v>
      </c>
      <c r="D189" s="295"/>
      <c r="E189" s="295"/>
      <c r="F189" s="318" t="s">
        <v>2474</v>
      </c>
      <c r="G189" s="295"/>
      <c r="H189" s="295" t="s">
        <v>2555</v>
      </c>
      <c r="I189" s="295" t="s">
        <v>2556</v>
      </c>
      <c r="J189" s="357" t="s">
        <v>2557</v>
      </c>
      <c r="K189" s="343"/>
    </row>
    <row r="190" spans="2:11" s="1" customFormat="1" ht="15" customHeight="1">
      <c r="B190" s="320"/>
      <c r="C190" s="356" t="s">
        <v>42</v>
      </c>
      <c r="D190" s="295"/>
      <c r="E190" s="295"/>
      <c r="F190" s="318" t="s">
        <v>2468</v>
      </c>
      <c r="G190" s="295"/>
      <c r="H190" s="292" t="s">
        <v>2558</v>
      </c>
      <c r="I190" s="295" t="s">
        <v>2559</v>
      </c>
      <c r="J190" s="295"/>
      <c r="K190" s="343"/>
    </row>
    <row r="191" spans="2:11" s="1" customFormat="1" ht="15" customHeight="1">
      <c r="B191" s="320"/>
      <c r="C191" s="356" t="s">
        <v>2560</v>
      </c>
      <c r="D191" s="295"/>
      <c r="E191" s="295"/>
      <c r="F191" s="318" t="s">
        <v>2468</v>
      </c>
      <c r="G191" s="295"/>
      <c r="H191" s="295" t="s">
        <v>2561</v>
      </c>
      <c r="I191" s="295" t="s">
        <v>2503</v>
      </c>
      <c r="J191" s="295"/>
      <c r="K191" s="343"/>
    </row>
    <row r="192" spans="2:11" s="1" customFormat="1" ht="15" customHeight="1">
      <c r="B192" s="320"/>
      <c r="C192" s="356" t="s">
        <v>2562</v>
      </c>
      <c r="D192" s="295"/>
      <c r="E192" s="295"/>
      <c r="F192" s="318" t="s">
        <v>2468</v>
      </c>
      <c r="G192" s="295"/>
      <c r="H192" s="295" t="s">
        <v>2563</v>
      </c>
      <c r="I192" s="295" t="s">
        <v>2503</v>
      </c>
      <c r="J192" s="295"/>
      <c r="K192" s="343"/>
    </row>
    <row r="193" spans="2:11" s="1" customFormat="1" ht="15" customHeight="1">
      <c r="B193" s="320"/>
      <c r="C193" s="356" t="s">
        <v>2564</v>
      </c>
      <c r="D193" s="295"/>
      <c r="E193" s="295"/>
      <c r="F193" s="318" t="s">
        <v>2474</v>
      </c>
      <c r="G193" s="295"/>
      <c r="H193" s="295" t="s">
        <v>2565</v>
      </c>
      <c r="I193" s="295" t="s">
        <v>2503</v>
      </c>
      <c r="J193" s="295"/>
      <c r="K193" s="343"/>
    </row>
    <row r="194" spans="2:11" s="1" customFormat="1" ht="15" customHeight="1"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2:11" s="1" customFormat="1" ht="18.75" customHeight="1"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2:11" s="1" customFormat="1" ht="18.75" customHeight="1"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2:11" s="1" customFormat="1" ht="18.75" customHeight="1"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</row>
    <row r="198" spans="2:11" s="1" customFormat="1" ht="13.5">
      <c r="B198" s="282"/>
      <c r="C198" s="283"/>
      <c r="D198" s="283"/>
      <c r="E198" s="283"/>
      <c r="F198" s="283"/>
      <c r="G198" s="283"/>
      <c r="H198" s="283"/>
      <c r="I198" s="283"/>
      <c r="J198" s="283"/>
      <c r="K198" s="284"/>
    </row>
    <row r="199" spans="2:11" s="1" customFormat="1" ht="21">
      <c r="B199" s="285"/>
      <c r="C199" s="286" t="s">
        <v>2566</v>
      </c>
      <c r="D199" s="286"/>
      <c r="E199" s="286"/>
      <c r="F199" s="286"/>
      <c r="G199" s="286"/>
      <c r="H199" s="286"/>
      <c r="I199" s="286"/>
      <c r="J199" s="286"/>
      <c r="K199" s="287"/>
    </row>
    <row r="200" spans="2:11" s="1" customFormat="1" ht="25.5" customHeight="1">
      <c r="B200" s="285"/>
      <c r="C200" s="359" t="s">
        <v>2567</v>
      </c>
      <c r="D200" s="359"/>
      <c r="E200" s="359"/>
      <c r="F200" s="359" t="s">
        <v>2568</v>
      </c>
      <c r="G200" s="360"/>
      <c r="H200" s="359" t="s">
        <v>2569</v>
      </c>
      <c r="I200" s="359"/>
      <c r="J200" s="359"/>
      <c r="K200" s="287"/>
    </row>
    <row r="201" spans="2:11" s="1" customFormat="1" ht="5.25" customHeight="1"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2:11" s="1" customFormat="1" ht="15" customHeight="1">
      <c r="B202" s="320"/>
      <c r="C202" s="295" t="s">
        <v>2559</v>
      </c>
      <c r="D202" s="295"/>
      <c r="E202" s="295"/>
      <c r="F202" s="318" t="s">
        <v>43</v>
      </c>
      <c r="G202" s="295"/>
      <c r="H202" s="295" t="s">
        <v>2570</v>
      </c>
      <c r="I202" s="295"/>
      <c r="J202" s="295"/>
      <c r="K202" s="343"/>
    </row>
    <row r="203" spans="2:11" s="1" customFormat="1" ht="15" customHeight="1">
      <c r="B203" s="320"/>
      <c r="C203" s="295"/>
      <c r="D203" s="295"/>
      <c r="E203" s="295"/>
      <c r="F203" s="318" t="s">
        <v>44</v>
      </c>
      <c r="G203" s="295"/>
      <c r="H203" s="295" t="s">
        <v>2571</v>
      </c>
      <c r="I203" s="295"/>
      <c r="J203" s="295"/>
      <c r="K203" s="343"/>
    </row>
    <row r="204" spans="2:11" s="1" customFormat="1" ht="15" customHeight="1">
      <c r="B204" s="320"/>
      <c r="C204" s="295"/>
      <c r="D204" s="295"/>
      <c r="E204" s="295"/>
      <c r="F204" s="318" t="s">
        <v>47</v>
      </c>
      <c r="G204" s="295"/>
      <c r="H204" s="295" t="s">
        <v>2572</v>
      </c>
      <c r="I204" s="295"/>
      <c r="J204" s="295"/>
      <c r="K204" s="343"/>
    </row>
    <row r="205" spans="2:11" s="1" customFormat="1" ht="15" customHeight="1">
      <c r="B205" s="320"/>
      <c r="C205" s="295"/>
      <c r="D205" s="295"/>
      <c r="E205" s="295"/>
      <c r="F205" s="318" t="s">
        <v>45</v>
      </c>
      <c r="G205" s="295"/>
      <c r="H205" s="295" t="s">
        <v>2573</v>
      </c>
      <c r="I205" s="295"/>
      <c r="J205" s="295"/>
      <c r="K205" s="343"/>
    </row>
    <row r="206" spans="2:11" s="1" customFormat="1" ht="15" customHeight="1">
      <c r="B206" s="320"/>
      <c r="C206" s="295"/>
      <c r="D206" s="295"/>
      <c r="E206" s="295"/>
      <c r="F206" s="318" t="s">
        <v>46</v>
      </c>
      <c r="G206" s="295"/>
      <c r="H206" s="295" t="s">
        <v>2574</v>
      </c>
      <c r="I206" s="295"/>
      <c r="J206" s="295"/>
      <c r="K206" s="343"/>
    </row>
    <row r="207" spans="2:11" s="1" customFormat="1" ht="15" customHeight="1">
      <c r="B207" s="320"/>
      <c r="C207" s="295"/>
      <c r="D207" s="295"/>
      <c r="E207" s="295"/>
      <c r="F207" s="318"/>
      <c r="G207" s="295"/>
      <c r="H207" s="295"/>
      <c r="I207" s="295"/>
      <c r="J207" s="295"/>
      <c r="K207" s="343"/>
    </row>
    <row r="208" spans="2:11" s="1" customFormat="1" ht="15" customHeight="1">
      <c r="B208" s="320"/>
      <c r="C208" s="295" t="s">
        <v>2515</v>
      </c>
      <c r="D208" s="295"/>
      <c r="E208" s="295"/>
      <c r="F208" s="318" t="s">
        <v>79</v>
      </c>
      <c r="G208" s="295"/>
      <c r="H208" s="295" t="s">
        <v>2575</v>
      </c>
      <c r="I208" s="295"/>
      <c r="J208" s="295"/>
      <c r="K208" s="343"/>
    </row>
    <row r="209" spans="2:11" s="1" customFormat="1" ht="15" customHeight="1">
      <c r="B209" s="320"/>
      <c r="C209" s="295"/>
      <c r="D209" s="295"/>
      <c r="E209" s="295"/>
      <c r="F209" s="318" t="s">
        <v>2410</v>
      </c>
      <c r="G209" s="295"/>
      <c r="H209" s="295" t="s">
        <v>2411</v>
      </c>
      <c r="I209" s="295"/>
      <c r="J209" s="295"/>
      <c r="K209" s="343"/>
    </row>
    <row r="210" spans="2:11" s="1" customFormat="1" ht="15" customHeight="1">
      <c r="B210" s="320"/>
      <c r="C210" s="295"/>
      <c r="D210" s="295"/>
      <c r="E210" s="295"/>
      <c r="F210" s="318" t="s">
        <v>2408</v>
      </c>
      <c r="G210" s="295"/>
      <c r="H210" s="295" t="s">
        <v>2576</v>
      </c>
      <c r="I210" s="295"/>
      <c r="J210" s="295"/>
      <c r="K210" s="343"/>
    </row>
    <row r="211" spans="2:11" s="1" customFormat="1" ht="15" customHeight="1">
      <c r="B211" s="361"/>
      <c r="C211" s="295"/>
      <c r="D211" s="295"/>
      <c r="E211" s="295"/>
      <c r="F211" s="318" t="s">
        <v>2412</v>
      </c>
      <c r="G211" s="356"/>
      <c r="H211" s="347" t="s">
        <v>2413</v>
      </c>
      <c r="I211" s="347"/>
      <c r="J211" s="347"/>
      <c r="K211" s="362"/>
    </row>
    <row r="212" spans="2:11" s="1" customFormat="1" ht="15" customHeight="1">
      <c r="B212" s="361"/>
      <c r="C212" s="295"/>
      <c r="D212" s="295"/>
      <c r="E212" s="295"/>
      <c r="F212" s="318" t="s">
        <v>2414</v>
      </c>
      <c r="G212" s="356"/>
      <c r="H212" s="347" t="s">
        <v>2577</v>
      </c>
      <c r="I212" s="347"/>
      <c r="J212" s="347"/>
      <c r="K212" s="362"/>
    </row>
    <row r="213" spans="2:11" s="1" customFormat="1" ht="15" customHeight="1">
      <c r="B213" s="361"/>
      <c r="C213" s="295"/>
      <c r="D213" s="295"/>
      <c r="E213" s="295"/>
      <c r="F213" s="318"/>
      <c r="G213" s="356"/>
      <c r="H213" s="347"/>
      <c r="I213" s="347"/>
      <c r="J213" s="347"/>
      <c r="K213" s="362"/>
    </row>
    <row r="214" spans="2:11" s="1" customFormat="1" ht="15" customHeight="1">
      <c r="B214" s="361"/>
      <c r="C214" s="295" t="s">
        <v>2539</v>
      </c>
      <c r="D214" s="295"/>
      <c r="E214" s="295"/>
      <c r="F214" s="318">
        <v>1</v>
      </c>
      <c r="G214" s="356"/>
      <c r="H214" s="347" t="s">
        <v>2578</v>
      </c>
      <c r="I214" s="347"/>
      <c r="J214" s="347"/>
      <c r="K214" s="362"/>
    </row>
    <row r="215" spans="2:11" s="1" customFormat="1" ht="15" customHeight="1">
      <c r="B215" s="361"/>
      <c r="C215" s="295"/>
      <c r="D215" s="295"/>
      <c r="E215" s="295"/>
      <c r="F215" s="318">
        <v>2</v>
      </c>
      <c r="G215" s="356"/>
      <c r="H215" s="347" t="s">
        <v>2579</v>
      </c>
      <c r="I215" s="347"/>
      <c r="J215" s="347"/>
      <c r="K215" s="362"/>
    </row>
    <row r="216" spans="2:11" s="1" customFormat="1" ht="15" customHeight="1">
      <c r="B216" s="361"/>
      <c r="C216" s="295"/>
      <c r="D216" s="295"/>
      <c r="E216" s="295"/>
      <c r="F216" s="318">
        <v>3</v>
      </c>
      <c r="G216" s="356"/>
      <c r="H216" s="347" t="s">
        <v>2580</v>
      </c>
      <c r="I216" s="347"/>
      <c r="J216" s="347"/>
      <c r="K216" s="362"/>
    </row>
    <row r="217" spans="2:11" s="1" customFormat="1" ht="15" customHeight="1">
      <c r="B217" s="361"/>
      <c r="C217" s="295"/>
      <c r="D217" s="295"/>
      <c r="E217" s="295"/>
      <c r="F217" s="318">
        <v>4</v>
      </c>
      <c r="G217" s="356"/>
      <c r="H217" s="347" t="s">
        <v>2581</v>
      </c>
      <c r="I217" s="347"/>
      <c r="J217" s="347"/>
      <c r="K217" s="362"/>
    </row>
    <row r="218" spans="2:11" s="1" customFormat="1" ht="12.75" customHeight="1"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DESKTOP-PE070AD\Jana</dc:creator>
  <cp:keywords/>
  <dc:description/>
  <cp:lastModifiedBy>DESKTOP-PE070AD\Jana</cp:lastModifiedBy>
  <dcterms:created xsi:type="dcterms:W3CDTF">2020-11-06T10:12:43Z</dcterms:created>
  <dcterms:modified xsi:type="dcterms:W3CDTF">2020-11-06T10:12:50Z</dcterms:modified>
  <cp:category/>
  <cp:version/>
  <cp:contentType/>
  <cp:contentStatus/>
</cp:coreProperties>
</file>