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FYZIKA - UČEBNA FYZIKY" sheetId="2" r:id="rId2"/>
    <sheet name="STAVBA - HRUBÉ STAVEBNÍ P..." sheetId="3" r:id="rId3"/>
    <sheet name="ROZPOČET CHEMIE - UČEBNA ..." sheetId="4" r:id="rId4"/>
    <sheet name="STAVBA - HRUBÉ STAVEBNÍ P..._01" sheetId="5" r:id="rId5"/>
    <sheet name="JAZYKY - UČEBNA JAZYKŮ" sheetId="6" r:id="rId6"/>
    <sheet name="STAVBA - HRUBÁ STAVBA UČE..." sheetId="7" r:id="rId7"/>
    <sheet name="POČÍTAČE - UČEBNA PC" sheetId="8" r:id="rId8"/>
    <sheet name="STAVBA - HRUBÉ STAVEBNÍ P..._02" sheetId="9" r:id="rId9"/>
    <sheet name="STAVBA - HRUBÉ STAVEBNÍ P..._03" sheetId="10" r:id="rId10"/>
    <sheet name="ÚPRAVY SADOVÉ - ÚPRAVY SA..." sheetId="11" r:id="rId11"/>
    <sheet name="VRN - VEDLEJŠÍ ROZPOČTOVÉ..." sheetId="12" r:id="rId12"/>
    <sheet name="Pokyny pro vyplnění" sheetId="13" r:id="rId13"/>
  </sheets>
  <definedNames>
    <definedName name="_xlnm.Print_Area" localSheetId="0">'Rekapitulace stavby'!$D$4:$AO$36,'Rekapitulace stavby'!$C$42:$AQ$71</definedName>
    <definedName name="_xlnm._FilterDatabase" localSheetId="1" hidden="1">'FYZIKA - UČEBNA FYZIKY'!$C$96:$K$216</definedName>
    <definedName name="_xlnm.Print_Area" localSheetId="1">'FYZIKA - UČEBNA FYZIKY'!$C$4:$J$41,'FYZIKA - UČEBNA FYZIKY'!$C$47:$J$76,'FYZIKA - UČEBNA FYZIKY'!$C$82:$K$216</definedName>
    <definedName name="_xlnm._FilterDatabase" localSheetId="2" hidden="1">'STAVBA - HRUBÉ STAVEBNÍ P...'!$C$88:$K$110</definedName>
    <definedName name="_xlnm.Print_Area" localSheetId="2">'STAVBA - HRUBÉ STAVEBNÍ P...'!$C$4:$J$41,'STAVBA - HRUBÉ STAVEBNÍ P...'!$C$47:$J$68,'STAVBA - HRUBÉ STAVEBNÍ P...'!$C$74:$K$110</definedName>
    <definedName name="_xlnm._FilterDatabase" localSheetId="3" hidden="1">'ROZPOČET CHEMIE - UČEBNA ...'!$C$93:$K$201</definedName>
    <definedName name="_xlnm.Print_Area" localSheetId="3">'ROZPOČET CHEMIE - UČEBNA ...'!$C$4:$J$41,'ROZPOČET CHEMIE - UČEBNA ...'!$C$47:$J$73,'ROZPOČET CHEMIE - UČEBNA ...'!$C$79:$K$201</definedName>
    <definedName name="_xlnm._FilterDatabase" localSheetId="4" hidden="1">'STAVBA - HRUBÉ STAVEBNÍ P..._01'!$C$105:$K$254</definedName>
    <definedName name="_xlnm.Print_Area" localSheetId="4">'STAVBA - HRUBÉ STAVEBNÍ P..._01'!$C$4:$J$41,'STAVBA - HRUBÉ STAVEBNÍ P..._01'!$C$47:$J$85,'STAVBA - HRUBÉ STAVEBNÍ P..._01'!$C$91:$K$254</definedName>
    <definedName name="_xlnm._FilterDatabase" localSheetId="5" hidden="1">'JAZYKY - UČEBNA JAZYKŮ'!$C$96:$K$201</definedName>
    <definedName name="_xlnm.Print_Area" localSheetId="5">'JAZYKY - UČEBNA JAZYKŮ'!$C$4:$J$41,'JAZYKY - UČEBNA JAZYKŮ'!$C$47:$J$76,'JAZYKY - UČEBNA JAZYKŮ'!$C$82:$K$201</definedName>
    <definedName name="_xlnm._FilterDatabase" localSheetId="6" hidden="1">'STAVBA - HRUBÁ STAVBA UČE...'!$C$99:$K$208</definedName>
    <definedName name="_xlnm.Print_Area" localSheetId="6">'STAVBA - HRUBÁ STAVBA UČE...'!$C$4:$J$41,'STAVBA - HRUBÁ STAVBA UČE...'!$C$47:$J$79,'STAVBA - HRUBÁ STAVBA UČE...'!$C$85:$K$208</definedName>
    <definedName name="_xlnm._FilterDatabase" localSheetId="7" hidden="1">'POČÍTAČE - UČEBNA PC'!$C$97:$K$201</definedName>
    <definedName name="_xlnm.Print_Area" localSheetId="7">'POČÍTAČE - UČEBNA PC'!$C$4:$J$41,'POČÍTAČE - UČEBNA PC'!$C$47:$J$77,'POČÍTAČE - UČEBNA PC'!$C$83:$K$201</definedName>
    <definedName name="_xlnm._FilterDatabase" localSheetId="8" hidden="1">'STAVBA - HRUBÉ STAVEBNÍ P..._02'!$C$98:$K$208</definedName>
    <definedName name="_xlnm.Print_Area" localSheetId="8">'STAVBA - HRUBÉ STAVEBNÍ P..._02'!$C$4:$J$41,'STAVBA - HRUBÉ STAVEBNÍ P..._02'!$C$47:$J$78,'STAVBA - HRUBÉ STAVEBNÍ P..._02'!$C$84:$K$208</definedName>
    <definedName name="_xlnm._FilterDatabase" localSheetId="9" hidden="1">'STAVBA - HRUBÉ STAVEBNÍ P..._03'!$C$103:$K$291</definedName>
    <definedName name="_xlnm.Print_Area" localSheetId="9">'STAVBA - HRUBÉ STAVEBNÍ P..._03'!$C$4:$J$41,'STAVBA - HRUBÉ STAVEBNÍ P..._03'!$C$47:$J$83,'STAVBA - HRUBÉ STAVEBNÍ P..._03'!$C$89:$K$291</definedName>
    <definedName name="_xlnm._FilterDatabase" localSheetId="10" hidden="1">'ÚPRAVY SADOVÉ - ÚPRAVY SA...'!$C$80:$K$92</definedName>
    <definedName name="_xlnm.Print_Area" localSheetId="10">'ÚPRAVY SADOVÉ - ÚPRAVY SA...'!$C$4:$J$39,'ÚPRAVY SADOVÉ - ÚPRAVY SA...'!$C$45:$J$62,'ÚPRAVY SADOVÉ - ÚPRAVY SA...'!$C$68:$K$92</definedName>
    <definedName name="_xlnm._FilterDatabase" localSheetId="11" hidden="1">'VRN - VEDLEJŠÍ ROZPOČTOVÉ...'!$C$82:$K$99</definedName>
    <definedName name="_xlnm.Print_Area" localSheetId="11">'VRN - VEDLEJŠÍ ROZPOČTOVÉ...'!$C$4:$J$39,'VRN - VEDLEJŠÍ ROZPOČTOVÉ...'!$C$45:$J$64,'VRN - VEDLEJŠÍ ROZPOČTOVÉ...'!$C$70:$K$99</definedName>
    <definedName name="_xlnm.Print_Area" localSheetId="1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'FYZIKA - UČEBNA FYZIKY'!$96:$96</definedName>
    <definedName name="_xlnm.Print_Titles" localSheetId="2">'STAVBA - HRUBÉ STAVEBNÍ P...'!$88:$88</definedName>
    <definedName name="_xlnm.Print_Titles" localSheetId="3">'ROZPOČET CHEMIE - UČEBNA ...'!$93:$93</definedName>
    <definedName name="_xlnm.Print_Titles" localSheetId="4">'STAVBA - HRUBÉ STAVEBNÍ P..._01'!$105:$105</definedName>
    <definedName name="_xlnm.Print_Titles" localSheetId="5">'JAZYKY - UČEBNA JAZYKŮ'!$96:$96</definedName>
    <definedName name="_xlnm.Print_Titles" localSheetId="6">'STAVBA - HRUBÁ STAVBA UČE...'!$99:$99</definedName>
    <definedName name="_xlnm.Print_Titles" localSheetId="7">'POČÍTAČE - UČEBNA PC'!$97:$97</definedName>
    <definedName name="_xlnm.Print_Titles" localSheetId="8">'STAVBA - HRUBÉ STAVEBNÍ P..._02'!$98:$98</definedName>
    <definedName name="_xlnm.Print_Titles" localSheetId="9">'STAVBA - HRUBÉ STAVEBNÍ P..._03'!$103:$103</definedName>
    <definedName name="_xlnm.Print_Titles" localSheetId="10">'ÚPRAVY SADOVÉ - ÚPRAVY SA...'!$80:$80</definedName>
    <definedName name="_xlnm.Print_Titles" localSheetId="11">'VRN - VEDLEJŠÍ ROZPOČTOVÉ...'!$82:$82</definedName>
  </definedNames>
  <calcPr fullCalcOnLoad="1"/>
</workbook>
</file>

<file path=xl/sharedStrings.xml><?xml version="1.0" encoding="utf-8"?>
<sst xmlns="http://schemas.openxmlformats.org/spreadsheetml/2006/main" count="15294" uniqueCount="1839">
  <si>
    <t>Export Komplet</t>
  </si>
  <si>
    <t>VZ</t>
  </si>
  <si>
    <t>2.0</t>
  </si>
  <si>
    <t>ZAMOK</t>
  </si>
  <si>
    <t>False</t>
  </si>
  <si>
    <t>{26df4500-5228-4e8f-8970-d2c8d799413b}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</si>
  <si>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</si>
  <si>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</si>
  <si>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</si>
  <si>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</si>
  <si>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</si>
  <si>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</si>
  <si>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</si>
  <si>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</si>
  <si>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ZS-SLUKNOVSKA-ZM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</si>
  <si>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</si>
  <si>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</si>
  <si>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MODERNIZACE ODBORNÝCH UČEBEN ZŠ ŠLUKNOVSKÁ, ČESKÁ LÍPA</t>
  </si>
  <si>
    <t>KSO:</t>
  </si>
  <si>
    <t/>
  </si>
  <si>
    <t>CC-CZ:</t>
  </si>
  <si>
    <t>Místo:</t>
  </si>
  <si>
    <t>ČESKÁ LÍPA</t>
  </si>
  <si>
    <t>Datum:</t>
  </si>
  <si>
    <t>4. 2. 2021</t>
  </si>
  <si>
    <t>Zadavatel:</t>
  </si>
  <si>
    <t>IČ:</t>
  </si>
  <si>
    <t>MĚSTO ČESKÁ LÍPA</t>
  </si>
  <si>
    <t>DIČ:</t>
  </si>
  <si>
    <t>Uchazeč:</t>
  </si>
  <si>
    <t>Vyplň údaj</t>
  </si>
  <si>
    <t>Projektant:</t>
  </si>
  <si>
    <t>Ing. Petr KUČERA</t>
  </si>
  <si>
    <t>True</t>
  </si>
  <si>
    <t>Zpracovatel:</t>
  </si>
  <si>
    <t>Jaroslav VALENTA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</si>
  <si>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</si>
  <si>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</si>
  <si>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</si>
  <si>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</si>
  <si>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</si>
  <si>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</si>
  <si>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</si>
  <si>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</si>
  <si>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</si>
  <si>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</si>
  <si>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</si>
  <si>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</si>
  <si>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</si>
  <si>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</si>
  <si>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</si>
  <si>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</si>
  <si>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</si>
  <si>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</si>
  <si>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</si>
  <si>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</si>
  <si>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</si>
  <si>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</si>
  <si>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</si>
  <si>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</si>
  <si>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</si>
  <si>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</si>
  <si>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</si>
  <si>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</si>
  <si>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</si>
  <si>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</si>
  <si>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</si>
  <si>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</si>
  <si>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</si>
  <si>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</si>
  <si>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</si>
  <si>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</si>
  <si>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</si>
  <si>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</si>
  <si>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</si>
  <si>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</si>
  <si>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FYZIKA</t>
  </si>
  <si>
    <t>UČEBNA FYZIKY</t>
  </si>
  <si>
    <t>STA</t>
  </si>
  <si>
    <t>1</t>
  </si>
  <si>
    <t>{17463d2e-de71-40bb-a20e-ad8b8bdfdb4b}</t>
  </si>
  <si>
    <t>2</t>
  </si>
  <si>
    <t>/</t>
  </si>
  <si>
    <t>Soupis</t>
  </si>
  <si>
    <t>{7145f25c-3c52-4b96-8c47-950a3a887f34}</t>
  </si>
  <si>
    <t>STAVBA</t>
  </si>
  <si>
    <t>HRUBÉ STAVEBNÍ PRÁCE UČEBNY FYZIKY</t>
  </si>
  <si>
    <t>{54d37fc3-a612-4729-ae54-b0b4dfe7e6cc}</t>
  </si>
  <si>
    <t>CHEMIE</t>
  </si>
  <si>
    <t>UČEBNA CHEMIE</t>
  </si>
  <si>
    <t>{1aaa25ef-ab61-4304-9445-e64816efa715}</t>
  </si>
  <si>
    <t>ROZPOČET CHEMIE</t>
  </si>
  <si>
    <t>{ff778d6b-e5f0-43e8-be65-82b093c8bfd9}</t>
  </si>
  <si>
    <t>HRUBÉ STAVEBNÍ PRÁCE UČEBNY CHEMIE</t>
  </si>
  <si>
    <t>{31e6afca-c28c-42d3-9f1d-aec91e0e9e5b}</t>
  </si>
  <si>
    <t>JAZYKY</t>
  </si>
  <si>
    <t>JAZYKOVÁ UČEBNA</t>
  </si>
  <si>
    <t>{1f9651d7-70c2-4a32-8b36-d55fe266d450}</t>
  </si>
  <si>
    <t>UČEBNA JAZYKŮ</t>
  </si>
  <si>
    <t>{de15dc9f-d112-41f2-992e-eb5b634ca657}</t>
  </si>
  <si>
    <t>HRUBÁ STAVBA UČEBNY JAZYKŮ</t>
  </si>
  <si>
    <t>{1828bd18-a6b4-46e7-b25e-419eccec166a}</t>
  </si>
  <si>
    <t>PC</t>
  </si>
  <si>
    <t>POČÍTAČOVÁ UČEBNA</t>
  </si>
  <si>
    <t>{1fd92f27-b55e-4e87-888a-f7f1004104cf}</t>
  </si>
  <si>
    <t>POČÍTAČE</t>
  </si>
  <si>
    <t>UČEBNA PC</t>
  </si>
  <si>
    <t>{836e0c37-faf7-4b12-a42e-3845bbf56344}</t>
  </si>
  <si>
    <t>HRUBÉ STAVEBNÍ PRÁCE UČEBNY PC</t>
  </si>
  <si>
    <t>{e8765cd6-0645-406d-baec-eb5e9224c269}</t>
  </si>
  <si>
    <t>SOCIÁLKY</t>
  </si>
  <si>
    <t>SOCIÁLNÍ ZAŘÍZENÍ</t>
  </si>
  <si>
    <t>{38cd7316-2f8c-4608-ba5e-1c4a01d9b8c5}</t>
  </si>
  <si>
    <t>HRUBÉ STAVEBNÍ PRÁCE WC</t>
  </si>
  <si>
    <t>{ff594e70-ae06-4e15-afd8-eaba9a0db6cb}</t>
  </si>
  <si>
    <t>ÚPRAVY SADOVÉ</t>
  </si>
  <si>
    <t>{3416766b-6c81-4f9a-befb-59f3c0d711a1}</t>
  </si>
  <si>
    <t>VRN</t>
  </si>
  <si>
    <t>VEDLEJŠÍ ROZPOČTOVÉ NÁKLADY</t>
  </si>
  <si>
    <t>{ef4bc07a-d157-43dc-9e4c-e7d67655f799}</t>
  </si>
  <si>
    <t>KRYCÍ LIST SOUPISU PRACÍ</t>
  </si>
  <si>
    <t>Objekt:</t>
  </si>
  <si>
    <t>FYZIKA - UČEBNA FYZIKY</t>
  </si>
  <si>
    <t>Soupis: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</si>
  <si>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</si>
  <si>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</si>
  <si>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</si>
  <si>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</si>
  <si>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</si>
  <si>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</si>
  <si>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</si>
  <si>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</si>
  <si>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</si>
  <si>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EL - Slaboproudé, silnoproudé rozvody</t>
  </si>
  <si>
    <t xml:space="preserve">    741 - Silnoproudé rozvody + příslušenství</t>
  </si>
  <si>
    <t xml:space="preserve">    742 - Slaboproudé rozvody + příslušenství</t>
  </si>
  <si>
    <t>PSV - Práce a dodávky PSV</t>
  </si>
  <si>
    <t xml:space="preserve">    725 - Zdravotechnika - zařizovací předměty</t>
  </si>
  <si>
    <t xml:space="preserve">    776 - Podlahy povlakové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</si>
  <si>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</si>
  <si>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</si>
  <si>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</si>
  <si>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</si>
  <si>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</si>
  <si>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</si>
  <si>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</si>
  <si>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</si>
  <si>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</si>
  <si>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</si>
  <si>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</si>
  <si>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</si>
  <si>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</si>
  <si>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</si>
  <si>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</si>
  <si>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</si>
  <si>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</si>
  <si>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</si>
  <si>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</si>
  <si>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</si>
  <si>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612135101</t>
  </si>
  <si>
    <t>Hrubá výplň rýh maltou jakékoli šířky rýhy ve stěnách</t>
  </si>
  <si>
    <t>m2</t>
  </si>
  <si>
    <t>CS ÚRS 2020 01</t>
  </si>
  <si>
    <t>4</t>
  </si>
  <si>
    <t>-1124874030</t>
  </si>
  <si>
    <t>612325121</t>
  </si>
  <si>
    <t>Vápenocementová omítka rýh štuková ve stěnách, šířky rýhy do 150 mm</t>
  </si>
  <si>
    <t>919073024</t>
  </si>
  <si>
    <t>3</t>
  </si>
  <si>
    <t>612325215</t>
  </si>
  <si>
    <t>Vápenocementová omítka jednotlivých malých ploch hladká na stěnách, plochy jednotlivě přes 1,0 do 4 m2</t>
  </si>
  <si>
    <t>kus</t>
  </si>
  <si>
    <t>-1872133711</t>
  </si>
  <si>
    <t>619991001</t>
  </si>
  <si>
    <t>Zakrytí vnitřních ploch před znečištěním včetně pozdějšího odkrytí podlah fólií přilepenou lepící páskou</t>
  </si>
  <si>
    <t>1134630019</t>
  </si>
  <si>
    <t>5</t>
  </si>
  <si>
    <t>619991011</t>
  </si>
  <si>
    <t>Zakrytí vnitřních ploch před znečištěním včetně pozdějšího odkrytí konstrukcí a prvků obalením fólií a přelepením páskou</t>
  </si>
  <si>
    <t>1193708027</t>
  </si>
  <si>
    <t>631311125</t>
  </si>
  <si>
    <t>Mazanina z betonu prostého bez zvýšených nároků na prostředí tl. přes 80 do 120 mm tř. C 20/25</t>
  </si>
  <si>
    <t>m3</t>
  </si>
  <si>
    <t>1219947166</t>
  </si>
  <si>
    <t>VV</t>
  </si>
  <si>
    <t>"odhad 50% povrchu"11,63*8,045*0,12*0,50</t>
  </si>
  <si>
    <t>7</t>
  </si>
  <si>
    <t>631319022</t>
  </si>
  <si>
    <t>Příplatek k cenám mazanin za úpravu povrchu mazaniny přehlazením s poprášením cementem pro konečnou úpravu, mazanina tl. přes 80 do 120 mm (20 kg/m3)</t>
  </si>
  <si>
    <t>1843828124</t>
  </si>
  <si>
    <t>8</t>
  </si>
  <si>
    <t>632681113</t>
  </si>
  <si>
    <t>Vyspravení betonových podlah rychletuhnoucím polymerem s možností okamžitého zatížení, průměr vysprávky přes 50 do 200 mm a tl. do 30 mm</t>
  </si>
  <si>
    <t>-1191826761</t>
  </si>
  <si>
    <t>9</t>
  </si>
  <si>
    <t>Ostatní konstrukce a práce, bourání</t>
  </si>
  <si>
    <t>900001</t>
  </si>
  <si>
    <t>Stavební přípomoce pro řemesla</t>
  </si>
  <si>
    <t>kpl</t>
  </si>
  <si>
    <t>758965139</t>
  </si>
  <si>
    <t>10</t>
  </si>
  <si>
    <t>952901107</t>
  </si>
  <si>
    <t>Čištění budov při provádění oprav a udržovacích prací oken dvojitých nebo zdvojených omytím, plochy do přes 1,5 do 2,5 m2</t>
  </si>
  <si>
    <t>-118023872</t>
  </si>
  <si>
    <t>11</t>
  </si>
  <si>
    <t>952901122</t>
  </si>
  <si>
    <t>Čištění budov při provádění oprav a udržovacích prací dveří nebo vrat omytím, plochy do přes 1,5 do 3,0 m2</t>
  </si>
  <si>
    <t>-631182119</t>
  </si>
  <si>
    <t>12</t>
  </si>
  <si>
    <t>952902021</t>
  </si>
  <si>
    <t>Čištění budov při provádění oprav a udržovacích prací podlah hladkých zametením</t>
  </si>
  <si>
    <t>-824646098</t>
  </si>
  <si>
    <t>13</t>
  </si>
  <si>
    <t>952902031</t>
  </si>
  <si>
    <t>Čištění budov při provádění oprav a udržovacích prací podlah hladkých omytím</t>
  </si>
  <si>
    <t>-1749346076</t>
  </si>
  <si>
    <t>14</t>
  </si>
  <si>
    <t>952902611</t>
  </si>
  <si>
    <t>Čištění budov při provádění oprav a udržovacích prací vysátím prachu z ostatních ploch</t>
  </si>
  <si>
    <t>-1506091876</t>
  </si>
  <si>
    <t>965043441</t>
  </si>
  <si>
    <t>Bourání mazanin betonových s potěrem nebo teracem tl. do 150 mm, plochy přes 4 m2</t>
  </si>
  <si>
    <t>1362931267</t>
  </si>
  <si>
    <t>16</t>
  </si>
  <si>
    <t>974049121</t>
  </si>
  <si>
    <t>Vysekání rýh v betonových zdech do hl. 30 mm a šířky do 30 mm</t>
  </si>
  <si>
    <t>m</t>
  </si>
  <si>
    <t>1574422804</t>
  </si>
  <si>
    <t>17</t>
  </si>
  <si>
    <t>974049133</t>
  </si>
  <si>
    <t>Vysekání rýh v betonových zdech do hl. 50 mm a šířky do 100 mm</t>
  </si>
  <si>
    <t>-1009475076</t>
  </si>
  <si>
    <t>18</t>
  </si>
  <si>
    <t>974082113</t>
  </si>
  <si>
    <t>Vysekání rýh pro vodiče v omítce vápenné nebo vápenocementové stěn, šířky do 50 mm</t>
  </si>
  <si>
    <t>-678216093</t>
  </si>
  <si>
    <t>19</t>
  </si>
  <si>
    <t>977131115</t>
  </si>
  <si>
    <t>Vrty příklepovými vrtáky do cihelného zdiva nebo prostého betonu průměru 16 mm</t>
  </si>
  <si>
    <t>-1440421494</t>
  </si>
  <si>
    <t>20</t>
  </si>
  <si>
    <t>977311112</t>
  </si>
  <si>
    <t>Řezání stávajících betonových mazanin bez vyztužení hloubky přes 50 do 100 mm</t>
  </si>
  <si>
    <t>106217417</t>
  </si>
  <si>
    <t>Demontáž dveří a zár</t>
  </si>
  <si>
    <t>Demontáž stávající zárubně a dveří</t>
  </si>
  <si>
    <t>-161356157</t>
  </si>
  <si>
    <t>22</t>
  </si>
  <si>
    <t>Dveře interiérové</t>
  </si>
  <si>
    <t>Interiérové dveře částečně prosklené, barevné provedení dle požadavku investora. Cena včetně dopravy.</t>
  </si>
  <si>
    <t>-182070374</t>
  </si>
  <si>
    <t>23</t>
  </si>
  <si>
    <t>Montáž dvěří a zárub</t>
  </si>
  <si>
    <t>Montáž nových dveří a zárubně do učebny.</t>
  </si>
  <si>
    <t>37304817</t>
  </si>
  <si>
    <t>24</t>
  </si>
  <si>
    <t>Zárubeň dveří</t>
  </si>
  <si>
    <t>Zárubeň dveří, barevné provedení dle požadavku investora. Cena včetně dopravy.</t>
  </si>
  <si>
    <t>1071323511</t>
  </si>
  <si>
    <t>997</t>
  </si>
  <si>
    <t>Přesun sutě</t>
  </si>
  <si>
    <t>25</t>
  </si>
  <si>
    <t>997013213</t>
  </si>
  <si>
    <t>Vnitrostaveništní doprava suti a vybouraných hmot vodorovně do 50 m svisle ručně pro budovy a haly výšky přes 9 do 12 m</t>
  </si>
  <si>
    <t>t</t>
  </si>
  <si>
    <t>-1074725283</t>
  </si>
  <si>
    <t>26</t>
  </si>
  <si>
    <t>997013501</t>
  </si>
  <si>
    <t>Odvoz suti a vybouraných hmot na skládku nebo meziskládku se složením, na vzdálenost do 1 km</t>
  </si>
  <si>
    <t>649677932</t>
  </si>
  <si>
    <t>27</t>
  </si>
  <si>
    <t>997013509</t>
  </si>
  <si>
    <t>Odvoz suti a vybouraných hmot na skládku nebo meziskládku se složením, na vzdálenost Příplatek k ceně za každý další i započatý 1 km přes 1 km</t>
  </si>
  <si>
    <t>-1481523370</t>
  </si>
  <si>
    <t>12,351*19</t>
  </si>
  <si>
    <t>28</t>
  </si>
  <si>
    <t>997013831</t>
  </si>
  <si>
    <t>Poplatky za uložení stavebního směsného odpadu na skládce ( skládkovné)</t>
  </si>
  <si>
    <t>-1190255210</t>
  </si>
  <si>
    <t>29</t>
  </si>
  <si>
    <t>997241622</t>
  </si>
  <si>
    <t>Doprava vybouraných hmot, konstrukcí a suti naložení a složení suti</t>
  </si>
  <si>
    <t>1411418353</t>
  </si>
  <si>
    <t>998</t>
  </si>
  <si>
    <t>Přesun hmot</t>
  </si>
  <si>
    <t>30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</si>
  <si>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</si>
  <si>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</si>
  <si>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330410301</t>
  </si>
  <si>
    <t>EL</t>
  </si>
  <si>
    <t>Slaboproudé, silnoproudé rozvody</t>
  </si>
  <si>
    <t>741</t>
  </si>
  <si>
    <t>Silnoproudé rozvody + příslušenství</t>
  </si>
  <si>
    <t>31</t>
  </si>
  <si>
    <t>10.048.422</t>
  </si>
  <si>
    <t>Zemnící kabel zelenožlutý CY 4mm2.</t>
  </si>
  <si>
    <t>294984553</t>
  </si>
  <si>
    <t>32</t>
  </si>
  <si>
    <t>10.048.482</t>
  </si>
  <si>
    <t>Silový kabel CYKY-J 3x2,5mm2.</t>
  </si>
  <si>
    <t>-787897445</t>
  </si>
  <si>
    <t>33</t>
  </si>
  <si>
    <t>10.048.777</t>
  </si>
  <si>
    <t>Dvoulinka 2x2,5mm červeno-černá pro 12V DC rozvody do stolů studentů od zdroje v katedře, SCY 2x2,5 TR/R</t>
  </si>
  <si>
    <t>-581783302</t>
  </si>
  <si>
    <t>34</t>
  </si>
  <si>
    <t>10.048.919</t>
  </si>
  <si>
    <t>Dvoulinka 2x1,5mm červeno-černá pro spínání elektrických otvíračů pro lavice studentů, SCY 2x1,5 TT/RD</t>
  </si>
  <si>
    <t>-603274829</t>
  </si>
  <si>
    <t>35</t>
  </si>
  <si>
    <t>10.061.062</t>
  </si>
  <si>
    <t>Proudový chránič s jističem 16A, rozměry 2 DIN, jmenovité napětí 230/400V, Charakteristika C, Jmenovitý reziduální proud 0,03A.</t>
  </si>
  <si>
    <t>-1149409144</t>
  </si>
  <si>
    <t>36</t>
  </si>
  <si>
    <t>10.069.878</t>
  </si>
  <si>
    <t>Rámeček 5-násobný bílý</t>
  </si>
  <si>
    <t>-56846983</t>
  </si>
  <si>
    <t>37</t>
  </si>
  <si>
    <t>10.074.248</t>
  </si>
  <si>
    <t>Zásuvka dvojnásobná bezšroubová, modulová zásuvka 45x90mm, s clonkami, s natočenou dutinou, bílá, 16 A</t>
  </si>
  <si>
    <t>-806216336</t>
  </si>
  <si>
    <t>38</t>
  </si>
  <si>
    <t>10.074.642</t>
  </si>
  <si>
    <t>Ohebná dvouplášťová korugovaná bezhalogenová chránička vnitřní ø 32 mm.</t>
  </si>
  <si>
    <t>-152686885</t>
  </si>
  <si>
    <t>39</t>
  </si>
  <si>
    <t>10.074.671</t>
  </si>
  <si>
    <t>Ohebná dvouplášťová korugovaná bezhalogenová chránička vnitřní ø 41 mm.</t>
  </si>
  <si>
    <t>-1429617497</t>
  </si>
  <si>
    <t>40</t>
  </si>
  <si>
    <t>10.078.621</t>
  </si>
  <si>
    <t>Krabice odbočnápod omítku, rozměr min 130mm, PVC, včetně víčka.</t>
  </si>
  <si>
    <t>1255864439</t>
  </si>
  <si>
    <t>41</t>
  </si>
  <si>
    <t>10.079.558</t>
  </si>
  <si>
    <t>Zásuvka jednonásobná bezšroubová, bílá, 16 A</t>
  </si>
  <si>
    <t>-27394208</t>
  </si>
  <si>
    <t>42</t>
  </si>
  <si>
    <t>10.079.613</t>
  </si>
  <si>
    <t>Zásuvka dvojnásobná bezšroubová, s clonkami, s natočenou dutinou, bílá, 16 A</t>
  </si>
  <si>
    <t>300252544</t>
  </si>
  <si>
    <t>43</t>
  </si>
  <si>
    <t>10.153.806</t>
  </si>
  <si>
    <t>Krabice přístrojová , PVC, pětinásobná.</t>
  </si>
  <si>
    <t>332206342</t>
  </si>
  <si>
    <t>44</t>
  </si>
  <si>
    <t>10.155.437</t>
  </si>
  <si>
    <t>Instalační kanál, parapetní dutý 90x55mm s možností vložení stínicího kanálu. Vhodný pro instalaci modulárních přístrojů. Barva bílá. Stupeň krytí: IP 30. Cena včetně instalace a dopravy.</t>
  </si>
  <si>
    <t>1749441420</t>
  </si>
  <si>
    <t>45</t>
  </si>
  <si>
    <t>10.679.726</t>
  </si>
  <si>
    <t>Rozvaděčová skříň, 36 modulů, IP30, na omítku</t>
  </si>
  <si>
    <t>-1644703412</t>
  </si>
  <si>
    <t>46</t>
  </si>
  <si>
    <t>10.843.680</t>
  </si>
  <si>
    <t>Vypínač na DIN, 3P 40A 400/415V.</t>
  </si>
  <si>
    <t>-1944689668</t>
  </si>
  <si>
    <t>47</t>
  </si>
  <si>
    <t>1131535</t>
  </si>
  <si>
    <t>Bezpečnostní zdířka 4mm, modrá, pro 12V DC rozvod.</t>
  </si>
  <si>
    <t>-1425068727</t>
  </si>
  <si>
    <t>48</t>
  </si>
  <si>
    <t>1234217</t>
  </si>
  <si>
    <t>Bezpečnostní zdířka 4mm, červená, pro 12V DC rozvod.</t>
  </si>
  <si>
    <t>1357876845</t>
  </si>
  <si>
    <t>49</t>
  </si>
  <si>
    <t>741 31-3031</t>
  </si>
  <si>
    <t>Montáž zásuvek domovních se zapojením vodičů šroubové připojení vestavných 10 A provedení 1P zdířka.</t>
  </si>
  <si>
    <t>-763721171</t>
  </si>
  <si>
    <t>50</t>
  </si>
  <si>
    <t>741001</t>
  </si>
  <si>
    <t>Demontáž a zpětná montáž zářivkových svítidel s úpravou připojení</t>
  </si>
  <si>
    <t>-1032153266</t>
  </si>
  <si>
    <t>51</t>
  </si>
  <si>
    <t>741110002</t>
  </si>
  <si>
    <t>Montáž trubek elektroinstalačních s nasunutím nebo našroubováním do krabic plastových tuhých, uložených pevně, vnější Ø přes 23 do 35 mm</t>
  </si>
  <si>
    <t>1321267995</t>
  </si>
  <si>
    <t>52</t>
  </si>
  <si>
    <t>741110003</t>
  </si>
  <si>
    <t>Montáž trubek elektroinstalačních s nasunutím nebo našroubováním do krabic plastových tuhých, uložených pevně, vnější Ø přes 35 mm</t>
  </si>
  <si>
    <t>-1948846140</t>
  </si>
  <si>
    <t>53</t>
  </si>
  <si>
    <t>741110512</t>
  </si>
  <si>
    <t>Montáž lišt a kanálků elektroinstalačních se spojkami, ohyby a rohy a s nasunutím do krabic vkládacích s víčkem, šířky do přes 60 do 120 mm</t>
  </si>
  <si>
    <t>968014640</t>
  </si>
  <si>
    <t>54</t>
  </si>
  <si>
    <t>741112003</t>
  </si>
  <si>
    <t>Montáž krabic elektroinstalačních bez napojení na trubky a lišty, demontáže a montáže víčka a přístroje protahovacích nebo odbočných zapuštěných plastových čtyřhranných</t>
  </si>
  <si>
    <t>-71330117</t>
  </si>
  <si>
    <t>55</t>
  </si>
  <si>
    <t>741112061</t>
  </si>
  <si>
    <t>Montáž krabic elektroinstalačních bez napojení na trubky a lišty, demontáže a montáže víčka a přístroje přístrojových zapuštěných plastových kruhových</t>
  </si>
  <si>
    <t>480846134</t>
  </si>
  <si>
    <t>56</t>
  </si>
  <si>
    <t>741120301</t>
  </si>
  <si>
    <t>Montáž vodičů izolovaných měděných bez ukončení uložených pevně plných a laněných s PVC pláštěm, bezhalogenových, ohniodolných (CY, CHAH-R(V)) průřezu žíly 0,55 až 16 mm2</t>
  </si>
  <si>
    <t>-1790205529</t>
  </si>
  <si>
    <t>57</t>
  </si>
  <si>
    <t>741120501</t>
  </si>
  <si>
    <t>Montáž šňůr měděných bez ukončení uložených volně lehkých a středních (CGSG), počtu žil do 7</t>
  </si>
  <si>
    <t>1250804930</t>
  </si>
  <si>
    <t>58</t>
  </si>
  <si>
    <t>-977946506</t>
  </si>
  <si>
    <t>59</t>
  </si>
  <si>
    <t>741122016</t>
  </si>
  <si>
    <t>Montáž kabelů měděných bez ukončení uložených pod omítku plných kulatých (CYKY), počtu a průřezu žil 3x2,5 až 6 mm2</t>
  </si>
  <si>
    <t>470140992</t>
  </si>
  <si>
    <t>60</t>
  </si>
  <si>
    <t>741210101</t>
  </si>
  <si>
    <t>Montáž rozváděčů litinových, hliníkových nebo plastových bez zapojení vodičů sestavy hmotnosti do 50 kg</t>
  </si>
  <si>
    <t>2042854571</t>
  </si>
  <si>
    <t>61</t>
  </si>
  <si>
    <t>741310561</t>
  </si>
  <si>
    <t>Montáž spínačů tří nebo čtyřpólových vypínačů výkonových pojistkových, do 63 A</t>
  </si>
  <si>
    <t>911871948</t>
  </si>
  <si>
    <t>62</t>
  </si>
  <si>
    <t>741313001</t>
  </si>
  <si>
    <t>Montáž zásuvek domovních se zapojením vodičů bezšroubové připojení polozapuštěných nebo zapuštěných 10/16 A, provedení 2P + PE</t>
  </si>
  <si>
    <t>-1924281188</t>
  </si>
  <si>
    <t>63</t>
  </si>
  <si>
    <t>741313004</t>
  </si>
  <si>
    <t>Montáž zásuvek domovních se zapojením vodičů bezšroubové připojení polozapuštěných nebo zapuštěných 10/16 A, provedení 2x (2P + PE) dvojnásobná šikmá</t>
  </si>
  <si>
    <t>1748395838</t>
  </si>
  <si>
    <t>64</t>
  </si>
  <si>
    <t>1099555778</t>
  </si>
  <si>
    <t>65</t>
  </si>
  <si>
    <t>741320135</t>
  </si>
  <si>
    <t>Montáž jističů se zapojením vodičů dvoupólových nn do 25 A ve skříni</t>
  </si>
  <si>
    <t>-982591124</t>
  </si>
  <si>
    <t>66</t>
  </si>
  <si>
    <t>741810001</t>
  </si>
  <si>
    <t>Zkoušky a prohlídky elektrických rozvodů a zařízení celková prohlídka a vyhotovení revizní zprávy pro objem montážních prací do 100 tis. Kč</t>
  </si>
  <si>
    <t>-731058979</t>
  </si>
  <si>
    <t>67</t>
  </si>
  <si>
    <t>741811011</t>
  </si>
  <si>
    <t>Zkoušky a prohlídky rozvodných zařízení kontrola rozváděčů nn, (1 pole) silových, hmotnosti do 200 kg</t>
  </si>
  <si>
    <t>-209957220</t>
  </si>
  <si>
    <t>742</t>
  </si>
  <si>
    <t>Slaboproudé rozvody + příslušenství</t>
  </si>
  <si>
    <t>68</t>
  </si>
  <si>
    <t>10.793.442</t>
  </si>
  <si>
    <t>Datový UTP cat.5 kabel</t>
  </si>
  <si>
    <t>-1482322991</t>
  </si>
  <si>
    <t>69</t>
  </si>
  <si>
    <t>10.863.140</t>
  </si>
  <si>
    <t>Konektor RJ45 8p8c Cat.5e drát</t>
  </si>
  <si>
    <t>-594592631</t>
  </si>
  <si>
    <t>70</t>
  </si>
  <si>
    <t>10.874.783</t>
  </si>
  <si>
    <t>Kryt komunikační, dvojnásobný</t>
  </si>
  <si>
    <t>-2060058272</t>
  </si>
  <si>
    <t>71</t>
  </si>
  <si>
    <t>10.935.899</t>
  </si>
  <si>
    <t>Konektor RJ45 UTP Cat.5e černý samořezný</t>
  </si>
  <si>
    <t>2059901373</t>
  </si>
  <si>
    <t>72</t>
  </si>
  <si>
    <t>1448221</t>
  </si>
  <si>
    <t>Podlahová krabice pod katedru pro zakončení kabelových tras. Určená pro výšku betonové vrstvy od 57 mm do 75 mm. Krabice je uzpůsobena pro instalaci elektroinstalačních trubek.</t>
  </si>
  <si>
    <t>-1435876452</t>
  </si>
  <si>
    <t>73</t>
  </si>
  <si>
    <t>742110202</t>
  </si>
  <si>
    <t>Montáž podlahových krabic montovaných do mazaniny</t>
  </si>
  <si>
    <t>1052290479</t>
  </si>
  <si>
    <t>74</t>
  </si>
  <si>
    <t>742121001</t>
  </si>
  <si>
    <t>Montáž kabelů sdělovacích pro vnitřní rozvody počtu žil do 15</t>
  </si>
  <si>
    <t>1968310139</t>
  </si>
  <si>
    <t>75</t>
  </si>
  <si>
    <t>742122001</t>
  </si>
  <si>
    <t>Montáž kabelové spojky nebo svorkovnice do 15 žil</t>
  </si>
  <si>
    <t>-55153466</t>
  </si>
  <si>
    <t>76</t>
  </si>
  <si>
    <t>1182012228</t>
  </si>
  <si>
    <t>77</t>
  </si>
  <si>
    <t>742330042</t>
  </si>
  <si>
    <t>Montáž strukturované kabeláže zásuvek datových pod omítku, do nábytku, do parapetního žlabu nebo podlahové krabice dvouzásuvky</t>
  </si>
  <si>
    <t>211504724</t>
  </si>
  <si>
    <t>78</t>
  </si>
  <si>
    <t>742330101</t>
  </si>
  <si>
    <t>Montáž strukturované kabeláže měření segmentu metalického s vyhotovením protokolu</t>
  </si>
  <si>
    <t>-1520033955</t>
  </si>
  <si>
    <t>PSV</t>
  </si>
  <si>
    <t>Práce a dodávky PSV</t>
  </si>
  <si>
    <t>725</t>
  </si>
  <si>
    <t>Zdravotechnika - zařizovací předměty</t>
  </si>
  <si>
    <t>79</t>
  </si>
  <si>
    <t>725210821</t>
  </si>
  <si>
    <t>Demontáž umyvadel bez výtokových armatur umyvadel</t>
  </si>
  <si>
    <t>soubor</t>
  </si>
  <si>
    <t>-2118757777</t>
  </si>
  <si>
    <t>80</t>
  </si>
  <si>
    <t>725820801</t>
  </si>
  <si>
    <t>Demontáž baterií nástěnných do G 3/4</t>
  </si>
  <si>
    <t>-621099061</t>
  </si>
  <si>
    <t>776</t>
  </si>
  <si>
    <t>Podlahy povlakové</t>
  </si>
  <si>
    <t>81</t>
  </si>
  <si>
    <t>28411000</t>
  </si>
  <si>
    <t>PVC vinyl, heterogenní, zátěžový, antibakteriální, minimální parametry: nášlapná vrstva 0,70mm, třída zátěže 34/43, otlak do 0,03mm, hořlavost Bfl S1.</t>
  </si>
  <si>
    <t>1649941321</t>
  </si>
  <si>
    <t>82</t>
  </si>
  <si>
    <t>28411003</t>
  </si>
  <si>
    <t>Lišta soklová PVC 30x30mm</t>
  </si>
  <si>
    <t>-1104263909</t>
  </si>
  <si>
    <t>83</t>
  </si>
  <si>
    <t>776111115</t>
  </si>
  <si>
    <t>Příprava podkladu broušení podlah stávajícího podkladu před litím stěrky</t>
  </si>
  <si>
    <t>-1839414661</t>
  </si>
  <si>
    <t>84</t>
  </si>
  <si>
    <t>776111116</t>
  </si>
  <si>
    <t>Příprava podkladu broušení podlah stávajícího podkladu pro odstranění lepidla (po starých krytinách)</t>
  </si>
  <si>
    <t>-1170921328</t>
  </si>
  <si>
    <t>85</t>
  </si>
  <si>
    <t>776111311</t>
  </si>
  <si>
    <t>Příprava podkladu vysátí podlah</t>
  </si>
  <si>
    <t>873620522</t>
  </si>
  <si>
    <t>86</t>
  </si>
  <si>
    <t>776121411</t>
  </si>
  <si>
    <t>Příprava podkladu penetrace dvousložková podlah na dřevo (špachtlováním)</t>
  </si>
  <si>
    <t>610161605</t>
  </si>
  <si>
    <t>87</t>
  </si>
  <si>
    <t>776141113</t>
  </si>
  <si>
    <t>Příprava podkladu vyrovnání samonivelační stěrkou podlah min.pevnosti 20 MPa, tloušťky přes 5 do 8 mm</t>
  </si>
  <si>
    <t>1248465088</t>
  </si>
  <si>
    <t>88</t>
  </si>
  <si>
    <t>776201811</t>
  </si>
  <si>
    <t>Demontáž povlakových podlahovin lepených ručně bez podložky</t>
  </si>
  <si>
    <t>2133226557</t>
  </si>
  <si>
    <t>89</t>
  </si>
  <si>
    <t>776221111</t>
  </si>
  <si>
    <t>Montáž podlahovin z PVC lepením standardním lepidlem z pásů standardních</t>
  </si>
  <si>
    <t>861409413</t>
  </si>
  <si>
    <t>90</t>
  </si>
  <si>
    <t>776223112</t>
  </si>
  <si>
    <t>Montáž podlahovin z PVC spoj podlah svařováním za studena</t>
  </si>
  <si>
    <t>452789333</t>
  </si>
  <si>
    <t>91</t>
  </si>
  <si>
    <t>776410811</t>
  </si>
  <si>
    <t>Demontáž soklíků nebo lišt pryžových nebo plastových</t>
  </si>
  <si>
    <t>-1345453016</t>
  </si>
  <si>
    <t>92</t>
  </si>
  <si>
    <t>776421111</t>
  </si>
  <si>
    <t>Montáž lišt obvodových lepených</t>
  </si>
  <si>
    <t>1698835417</t>
  </si>
  <si>
    <t>93</t>
  </si>
  <si>
    <t>776991121</t>
  </si>
  <si>
    <t>Ostatní práce údržba nových podlahovin po pokládce čištění základní</t>
  </si>
  <si>
    <t>-720446898</t>
  </si>
  <si>
    <t>94</t>
  </si>
  <si>
    <t>776991821</t>
  </si>
  <si>
    <t>Ostatní práce odstranění lepidla ručně z podlah</t>
  </si>
  <si>
    <t>-1822899210</t>
  </si>
  <si>
    <t>95</t>
  </si>
  <si>
    <t>998776202</t>
  </si>
  <si>
    <t>Přesun hmot pro podlahy povlakové stanovený procentní sazbou (%) z ceny vodorovná dopravní vzdálenost do 50 m v objektech výšky přes 6 do 12 m</t>
  </si>
  <si>
    <t>%</t>
  </si>
  <si>
    <t>-1769392039</t>
  </si>
  <si>
    <t>784</t>
  </si>
  <si>
    <t>Dokončovací práce - malby a tapety</t>
  </si>
  <si>
    <t>96</t>
  </si>
  <si>
    <t>784111031</t>
  </si>
  <si>
    <t>Omytí podkladu omytí v místnostech výšky do 3,80 m</t>
  </si>
  <si>
    <t>-880459413</t>
  </si>
  <si>
    <t>97</t>
  </si>
  <si>
    <t>784121001</t>
  </si>
  <si>
    <t>Oškrabání malby v místnostech výšky do 3,80 m</t>
  </si>
  <si>
    <t>-2127658275</t>
  </si>
  <si>
    <t>98</t>
  </si>
  <si>
    <t>784161211</t>
  </si>
  <si>
    <t>Lokální vyrovnání podkladu sádrovou stěrkou, tloušťky do 3 mm, plochy přes 0,1 do 0,25 m2 v místnostech výšky do 3,80 m</t>
  </si>
  <si>
    <t>-295978009</t>
  </si>
  <si>
    <t>99</t>
  </si>
  <si>
    <t>784181121</t>
  </si>
  <si>
    <t>Penetrace podkladu jednonásobná hloubková v místnostech výšky do 3,80 m</t>
  </si>
  <si>
    <t>1773977930</t>
  </si>
  <si>
    <t>100</t>
  </si>
  <si>
    <t>784191003</t>
  </si>
  <si>
    <t>Čištění vnitřních ploch hrubý úklid po provedení malířských prací omytím oken dvojitých nebo zdvojených</t>
  </si>
  <si>
    <t>-1109045406</t>
  </si>
  <si>
    <t>101</t>
  </si>
  <si>
    <t>784191005</t>
  </si>
  <si>
    <t>Čištění vnitřních ploch hrubý úklid po provedení malířských prací omytím dveří nebo vrat</t>
  </si>
  <si>
    <t>-33211441</t>
  </si>
  <si>
    <t>102</t>
  </si>
  <si>
    <t>784191007</t>
  </si>
  <si>
    <t>Čištění vnitřních ploch hrubý úklid po provedení malířských prací omytím podlah</t>
  </si>
  <si>
    <t>-1364476149</t>
  </si>
  <si>
    <t>103</t>
  </si>
  <si>
    <t>784221101</t>
  </si>
  <si>
    <t>Malby z malířských směsí otěruvzdorných za sucha dvojnásobné, bílé za sucha otěruvzdorné dobře v místnostech výšky do 3,80 m</t>
  </si>
  <si>
    <t>-1168443214</t>
  </si>
  <si>
    <t>STAVBA - HRUBÉ STAVEBNÍ PRÁCE UČEBNY FYZIKY</t>
  </si>
  <si>
    <t xml:space="preserve">    741 - Elektroinstalace - silnoproud</t>
  </si>
  <si>
    <t>M - Práce a dodávky M</t>
  </si>
  <si>
    <t xml:space="preserve">    46-M - Zemní práce při extr.mont.pracích</t>
  </si>
  <si>
    <t>Elektroinstalace - silnoproud</t>
  </si>
  <si>
    <t>741110511</t>
  </si>
  <si>
    <t>Montáž lišt a kanálků elektroinstalačních se spojkami, ohyby a rohy a s nasunutím do krabic vkládacích s víčkem, šířky do 60 mm</t>
  </si>
  <si>
    <t>-1380702637</t>
  </si>
  <si>
    <t>M</t>
  </si>
  <si>
    <t>R1194196</t>
  </si>
  <si>
    <t>LISTA HRANATA 2M 30X25</t>
  </si>
  <si>
    <t>-145100464</t>
  </si>
  <si>
    <t>55*1,05 'Přepočtené koeficientem množství</t>
  </si>
  <si>
    <t>741120003</t>
  </si>
  <si>
    <t>Montáž vodičů izolovaných měděných bez ukončení uložených pod omítku plných a laněných (CY), průřezu žíly 10 až 16 mm2</t>
  </si>
  <si>
    <t>-1075741013</t>
  </si>
  <si>
    <t>34141029</t>
  </si>
  <si>
    <t>vodič propojovací flexibilní jádro Cu lanované izolace PVC 450/750V (H07V-K) 1x16mm2</t>
  </si>
  <si>
    <t>CS ÚRS 2021 01</t>
  </si>
  <si>
    <t>-1571149297</t>
  </si>
  <si>
    <t>35*1,15 'Přepočtené koeficientem množství</t>
  </si>
  <si>
    <t>741122232</t>
  </si>
  <si>
    <t>Montáž kabelů měděných bez ukončení uložených volně nebo v liště plných kulatých (CYKY) počtu a průřezu žil 5x4 až 6 mm2</t>
  </si>
  <si>
    <t>-1477482024</t>
  </si>
  <si>
    <t>34111100</t>
  </si>
  <si>
    <t>kabel silový s Cu jádrem 1kV 5x6mm2</t>
  </si>
  <si>
    <t>296657744</t>
  </si>
  <si>
    <t>55*1,15 'Přepočtené koeficientem množství</t>
  </si>
  <si>
    <t>741130023</t>
  </si>
  <si>
    <t>Ukončení vodičů izolovaných s označením a zapojením na svorkovnici s otevřením a uzavřením krytu, průřezu žíly do 6 mm2</t>
  </si>
  <si>
    <t>1534017768</t>
  </si>
  <si>
    <t>741210002</t>
  </si>
  <si>
    <t>Montáž rozvodnic oceloplechových nebo plastových bez zapojení vodičů běžných, hmotnosti do 50 kg</t>
  </si>
  <si>
    <t>-865768673</t>
  </si>
  <si>
    <t>R13135</t>
  </si>
  <si>
    <t>rozvodnice zapuštěná, neprůhledné dveře, 4 řady, šířka 14 modulárních jednotek</t>
  </si>
  <si>
    <t>-1193455673</t>
  </si>
  <si>
    <t>741810002</t>
  </si>
  <si>
    <t>Zkoušky a prohlídky elektrických rozvodů a zařízení celková prohlídka a vyhotovení revizní zprávy pro objem montážních prací přes 100 do 500 tis. Kč</t>
  </si>
  <si>
    <t>1211981958</t>
  </si>
  <si>
    <t>741920033</t>
  </si>
  <si>
    <t>Montáž a zhotovení ohnivzdorných konstrukcí pro elektrozařízení přepážek ucpávek ve stropním průchodu</t>
  </si>
  <si>
    <t>-228772809</t>
  </si>
  <si>
    <t>R81010</t>
  </si>
  <si>
    <t>tmel požárně ochranný protipožární zpěňující</t>
  </si>
  <si>
    <t>litr</t>
  </si>
  <si>
    <t>-344162518</t>
  </si>
  <si>
    <t>Práce a dodávky M</t>
  </si>
  <si>
    <t>46-M</t>
  </si>
  <si>
    <t>Zemní práce při extr.mont.pracích</t>
  </si>
  <si>
    <t>468081112</t>
  </si>
  <si>
    <t>Vybourání otvorů ve zdivu z lehkých betonů plochy do 0,09 m2 a tloušťky přes 15 do 30 cm</t>
  </si>
  <si>
    <t>217884396</t>
  </si>
  <si>
    <t>468101114</t>
  </si>
  <si>
    <t>Vysekání rýh pro montáž trubek a kabelů v kamenných nebo betonových zdech hloubky do 3 cm a šířky přes 7 do 10 cm</t>
  </si>
  <si>
    <t>575514828</t>
  </si>
  <si>
    <t>CHEMIE - UČEBNA CHEMIE</t>
  </si>
  <si>
    <t>ROZPOČET CHEMIE - UČEBNA CHEMIE</t>
  </si>
  <si>
    <t>6 - Úpravy povrchů, podlahy a osazování výplní</t>
  </si>
  <si>
    <t>9 - Ostatní konstrukce a práce, bourání</t>
  </si>
  <si>
    <t>997 - Přesun sutě</t>
  </si>
  <si>
    <t>998 - Přesun hmot</t>
  </si>
  <si>
    <t>725 - Zdravotechnika - zařizovací předměty</t>
  </si>
  <si>
    <t>741 - Silnoproudé rozvody + příslušenství</t>
  </si>
  <si>
    <t>742 - Slaboproudé rozvody + příslušenství</t>
  </si>
  <si>
    <t>776 - Podlahy povlakové</t>
  </si>
  <si>
    <t>784 - Dokončovací práce - malby a tapety</t>
  </si>
  <si>
    <t>-596640056</t>
  </si>
  <si>
    <t>1236290520</t>
  </si>
  <si>
    <t>-134095042</t>
  </si>
  <si>
    <t>-1608852551</t>
  </si>
  <si>
    <t>616386290</t>
  </si>
  <si>
    <t>1238935159</t>
  </si>
  <si>
    <t>927179422</t>
  </si>
  <si>
    <t>-1583833412</t>
  </si>
  <si>
    <t>-1150827674</t>
  </si>
  <si>
    <t>88449562</t>
  </si>
  <si>
    <t>413407918</t>
  </si>
  <si>
    <t>-1028654172</t>
  </si>
  <si>
    <t>-187546693</t>
  </si>
  <si>
    <t>-1883153008</t>
  </si>
  <si>
    <t>-1992704934</t>
  </si>
  <si>
    <t>-152063985</t>
  </si>
  <si>
    <t>-1474857897</t>
  </si>
  <si>
    <t>468182243</t>
  </si>
  <si>
    <t>-982932513</t>
  </si>
  <si>
    <t>Pol1</t>
  </si>
  <si>
    <t>Soubor prací spojených s vedením nového vodovodního a odpadního potrubí k demonstrační katedře vyučujícího. Cena včetně dopravy.</t>
  </si>
  <si>
    <t>240507227</t>
  </si>
  <si>
    <t>310925198</t>
  </si>
  <si>
    <t>2018494387</t>
  </si>
  <si>
    <t>-304973698</t>
  </si>
  <si>
    <t>-1908618438</t>
  </si>
  <si>
    <t>620773841</t>
  </si>
  <si>
    <t>-1903153024</t>
  </si>
  <si>
    <t>-1242062895</t>
  </si>
  <si>
    <t>55145615</t>
  </si>
  <si>
    <t>Baterie umyvadlová nástěnná páková 150mm, chrom</t>
  </si>
  <si>
    <t>-985478856</t>
  </si>
  <si>
    <t>-1820039281</t>
  </si>
  <si>
    <t>725212213</t>
  </si>
  <si>
    <t>Umyvadlo keramické, bílé, bez výtokových armatur, nábytková včetně skříňky se dvěma zásuvkami, šířka umyvadla 600mm</t>
  </si>
  <si>
    <t>998719328</t>
  </si>
  <si>
    <t>-930885616</t>
  </si>
  <si>
    <t>725829121</t>
  </si>
  <si>
    <t>Baterie umyvadlové montáž ostatních typů nástěnných pákových nebo klasických</t>
  </si>
  <si>
    <t>638019457</t>
  </si>
  <si>
    <t>-1305219657</t>
  </si>
  <si>
    <t>1806883497</t>
  </si>
  <si>
    <t>1114745947</t>
  </si>
  <si>
    <t>-1745082402</t>
  </si>
  <si>
    <t>1038857816</t>
  </si>
  <si>
    <t>341133339</t>
  </si>
  <si>
    <t>-662141800</t>
  </si>
  <si>
    <t>-464235672</t>
  </si>
  <si>
    <t>Krabice odbočná pod omítku, rozměr min 130mm, PVC, včetně víčka.</t>
  </si>
  <si>
    <t>-1479493110</t>
  </si>
  <si>
    <t>523119456</t>
  </si>
  <si>
    <t>322363789</t>
  </si>
  <si>
    <t>Krabice přístrojová, PVC, pětinásobná.</t>
  </si>
  <si>
    <t>1041290477</t>
  </si>
  <si>
    <t>1874980299</t>
  </si>
  <si>
    <t>1693705566</t>
  </si>
  <si>
    <t>-190659881</t>
  </si>
  <si>
    <t>-377359862</t>
  </si>
  <si>
    <t>808445342</t>
  </si>
  <si>
    <t>-1981465212</t>
  </si>
  <si>
    <t>305593818</t>
  </si>
  <si>
    <t>886562704</t>
  </si>
  <si>
    <t>704004093</t>
  </si>
  <si>
    <t>1008328539</t>
  </si>
  <si>
    <t>-413046387</t>
  </si>
  <si>
    <t>1486343005</t>
  </si>
  <si>
    <t>-533580605</t>
  </si>
  <si>
    <t>-1917528808</t>
  </si>
  <si>
    <t>410608208</t>
  </si>
  <si>
    <t>2024762015</t>
  </si>
  <si>
    <t>1197498333</t>
  </si>
  <si>
    <t>-1408345259</t>
  </si>
  <si>
    <t>-646551917</t>
  </si>
  <si>
    <t>1006178508</t>
  </si>
  <si>
    <t>-484968619</t>
  </si>
  <si>
    <t>-453210288</t>
  </si>
  <si>
    <t>Kryt zásuvky komunikační, dvojnásobný</t>
  </si>
  <si>
    <t>524239483</t>
  </si>
  <si>
    <t>-1037137672</t>
  </si>
  <si>
    <t>-1929410850</t>
  </si>
  <si>
    <t>-646790528</t>
  </si>
  <si>
    <t>650033383</t>
  </si>
  <si>
    <t>-120473177</t>
  </si>
  <si>
    <t>-477501096</t>
  </si>
  <si>
    <t>-195803649</t>
  </si>
  <si>
    <t>-1129312872</t>
  </si>
  <si>
    <t>778244548</t>
  </si>
  <si>
    <t>-1864478017</t>
  </si>
  <si>
    <t>-184337376</t>
  </si>
  <si>
    <t>-2079839315</t>
  </si>
  <si>
    <t>1961110694</t>
  </si>
  <si>
    <t>-72337517</t>
  </si>
  <si>
    <t>-578969841</t>
  </si>
  <si>
    <t>-1607786347</t>
  </si>
  <si>
    <t>-1524699775</t>
  </si>
  <si>
    <t>265440081</t>
  </si>
  <si>
    <t>-1586239236</t>
  </si>
  <si>
    <t>-1984228514</t>
  </si>
  <si>
    <t>605652234</t>
  </si>
  <si>
    <t>-701035418</t>
  </si>
  <si>
    <t>510011626</t>
  </si>
  <si>
    <t>-1774062507</t>
  </si>
  <si>
    <t>-1316997571</t>
  </si>
  <si>
    <t>-426088986</t>
  </si>
  <si>
    <t>1317319803</t>
  </si>
  <si>
    <t>-662824020</t>
  </si>
  <si>
    <t>1054671191</t>
  </si>
  <si>
    <t>-1225868309</t>
  </si>
  <si>
    <t>274410631</t>
  </si>
  <si>
    <t>STAVBA - HRUBÉ STAVEBNÍ PRÁCE UČEBNY CHEMIE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</si>
  <si>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</si>
  <si>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 xml:space="preserve">    3 - Svislé a kompletní konstrukce</t>
  </si>
  <si>
    <t xml:space="preserve">    721 - Zdravotechnika - vnitřní kanalizace</t>
  </si>
  <si>
    <t xml:space="preserve">    722 - Zdravotechnika - vnitřní vodovod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</si>
  <si>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</si>
  <si>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</si>
  <si>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</si>
  <si>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</si>
  <si>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</si>
  <si>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</si>
  <si>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21-M - Elektromontáže</t>
  </si>
  <si>
    <t>Svislé a kompletní konstrukce</t>
  </si>
  <si>
    <t>310237241</t>
  </si>
  <si>
    <t>Zazdívka otvorů ve zdivu nadzákladovém cihlami pálenými plochy přes 0,09 m2 do 0,25 m2, ve zdi tl. do 300 mm</t>
  </si>
  <si>
    <t>1180430588</t>
  </si>
  <si>
    <t>"po odtahu"2</t>
  </si>
  <si>
    <t>611142001</t>
  </si>
  <si>
    <t>Potažení vnitřních ploch pletivem v ploše nebo pruzích, na plném podkladu sklovláknitým vtlačením do tmelu stropů</t>
  </si>
  <si>
    <t>-1651200551</t>
  </si>
  <si>
    <t>"chemie"82,20</t>
  </si>
  <si>
    <t>611311131</t>
  </si>
  <si>
    <t>Potažení vnitřních ploch štukem tloušťky do 3 mm vodorovných konstrukcí stropů rovných</t>
  </si>
  <si>
    <t>-1654655753</t>
  </si>
  <si>
    <t>612142001</t>
  </si>
  <si>
    <t>Potažení vnitřních ploch pletivem v ploše nebo pruzích, na plném podkladu sklovláknitým vtlačením do tmelu stěn</t>
  </si>
  <si>
    <t>-67338870</t>
  </si>
  <si>
    <t>"celá učebna"(11,50+7,30)*2*3,23-(1,18*2,41+2,37*2,41*3+0,90*1,97)</t>
  </si>
  <si>
    <t>612311131</t>
  </si>
  <si>
    <t>Potažení vnitřních ploch štukem tloušťky do 3 mm svislých konstrukcí stěn</t>
  </si>
  <si>
    <t>-1988333499</t>
  </si>
  <si>
    <t>612325221</t>
  </si>
  <si>
    <t>Vápenocementová omítka jednotlivých malých ploch štuková na stěnách, plochy jednotlivě do 0,09 m2</t>
  </si>
  <si>
    <t>2106309845</t>
  </si>
  <si>
    <t>"po zazděných otvorech"2</t>
  </si>
  <si>
    <t>Stavební výpomoce pro řemesla</t>
  </si>
  <si>
    <t>-176280984</t>
  </si>
  <si>
    <t>962031133</t>
  </si>
  <si>
    <t>Bourání příček z cihel, tvárnic nebo příčkovek z cihel pálených, plných nebo dutých na maltu vápennou nebo vápenocementovou, tl. do 150 mm</t>
  </si>
  <si>
    <t>660905863</t>
  </si>
  <si>
    <t>"podezdívka umyvadel ozn. B13"0,15*0,40*0,80*8+(0,90+2,70)*0,21*0,80</t>
  </si>
  <si>
    <t>-404364820</t>
  </si>
  <si>
    <t>-1439774695</t>
  </si>
  <si>
    <t>724744717</t>
  </si>
  <si>
    <t>"skládka 20 km"0,773*19</t>
  </si>
  <si>
    <t>997013631</t>
  </si>
  <si>
    <t>Poplatek za uložení stavebního odpadu na skládce (skládkovné) směsného stavebního a demoličního zatříděného do Katalogu odpadů pod kódem 17 09 04</t>
  </si>
  <si>
    <t>1587311469</t>
  </si>
  <si>
    <t>884901000</t>
  </si>
  <si>
    <t>721</t>
  </si>
  <si>
    <t>Zdravotechnika - vnitřní kanalizace</t>
  </si>
  <si>
    <t>721174043</t>
  </si>
  <si>
    <t>Potrubí z trub polypropylenových připojovací DN 50</t>
  </si>
  <si>
    <t>909835530</t>
  </si>
  <si>
    <t>28615657</t>
  </si>
  <si>
    <t>instalační objímka pevná dvoušroubová HTPO DN 50</t>
  </si>
  <si>
    <t>-1192211515</t>
  </si>
  <si>
    <t>721194105</t>
  </si>
  <si>
    <t>Vyměření přípojek na potrubí vyvedení a upevnění odpadních výpustek DN 50</t>
  </si>
  <si>
    <t>-825239223</t>
  </si>
  <si>
    <t>998721102</t>
  </si>
  <si>
    <t>Přesun hmot pro vnitřní kanalizace stanovený z hmotnosti přesunovaného materiálu vodorovná dopravní vzdálenost do 50 m v objektech výšky přes 6 do 12 m</t>
  </si>
  <si>
    <t>1341843727</t>
  </si>
  <si>
    <t>722</t>
  </si>
  <si>
    <t>Zdravotechnika - vnitřní vodovod</t>
  </si>
  <si>
    <t>722174002</t>
  </si>
  <si>
    <t>Potrubí z plastových trubek z polypropylenu (PPR) svařovaných polyfuzně PN 16 (SDR 7,4) D 20 x 2,8</t>
  </si>
  <si>
    <t>464765335</t>
  </si>
  <si>
    <t>28654692</t>
  </si>
  <si>
    <t>objímka kovová s vrutem D 20-25mm</t>
  </si>
  <si>
    <t>-563321214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</si>
  <si>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</si>
  <si>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</si>
  <si>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1127173414</t>
  </si>
  <si>
    <t>722220111</t>
  </si>
  <si>
    <t>Armatury s jedním závitem nástěnky pro výtokový ventil G 1/2</t>
  </si>
  <si>
    <t>-1269172708</t>
  </si>
  <si>
    <t>998722102</t>
  </si>
  <si>
    <t>Přesun hmot pro vnitřní vodovod stanovený z hmotnosti přesunovaného materiálu vodorovná dopravní vzdálenost do 50 m v objektech výšky přes 6 do 12 m</t>
  </si>
  <si>
    <t>-150736869</t>
  </si>
  <si>
    <t>725539201</t>
  </si>
  <si>
    <t>Elektrické ohřívače zásobníkové montáž tlakových ohřívačů závěsných (svislých nebo vodorovných) do 15 l</t>
  </si>
  <si>
    <t>705816714</t>
  </si>
  <si>
    <t>54132233</t>
  </si>
  <si>
    <t>ohřívač vody elektrický pod umyvadlový 10L 2kW 506x296x276mm</t>
  </si>
  <si>
    <t>76748425</t>
  </si>
  <si>
    <t>725819402</t>
  </si>
  <si>
    <t>Ventily montáž ventilů ostatních typů rohových bez připojovací trubičky G 1/2</t>
  </si>
  <si>
    <t>-569985346</t>
  </si>
  <si>
    <t>55141002</t>
  </si>
  <si>
    <t>ventil kulový rohový s filtrem 1/2"x3/8" s celokovovým kulatým designem</t>
  </si>
  <si>
    <t>-1257551737</t>
  </si>
  <si>
    <t>998725102</t>
  </si>
  <si>
    <t>Přesun hmot pro zařizovací předměty stanovený z hmotnosti přesunovaného materiálu vodorovná dopravní vzdálenost do 50 m v objektech výšky přes 6 do 12 m</t>
  </si>
  <si>
    <t>1270148907</t>
  </si>
  <si>
    <t>-954845260</t>
  </si>
  <si>
    <t>-357285973</t>
  </si>
  <si>
    <t>20*1,05 'Přepočtené koeficientem množství</t>
  </si>
  <si>
    <t>741112001</t>
  </si>
  <si>
    <t>Montáž krabic elektroinstalačních bez napojení na trubky a lišty, demontáže a montáže víčka a přístroje protahovacích nebo odbočných zapuštěných plastových kruhových</t>
  </si>
  <si>
    <t>491552675</t>
  </si>
  <si>
    <t>34571457</t>
  </si>
  <si>
    <t>krabice pod omítku PVC odbočná kruhová D 70mm s víčkem</t>
  </si>
  <si>
    <t>826485766</t>
  </si>
  <si>
    <t>1313687674</t>
  </si>
  <si>
    <t>34571451</t>
  </si>
  <si>
    <t>krabice pod omítku PVC přístrojová kruhová D 70mm hluboká</t>
  </si>
  <si>
    <t>-899333498</t>
  </si>
  <si>
    <t>-1214546494</t>
  </si>
  <si>
    <t>2084932797</t>
  </si>
  <si>
    <t>40*1,15 'Přepočtené koeficientem množství</t>
  </si>
  <si>
    <t>741122015</t>
  </si>
  <si>
    <t>Montáž kabelů měděných bez ukončení uložených pod omítku plných kulatých (CYKY), počtu a průřezu žil 3x1,5 mm2</t>
  </si>
  <si>
    <t>338943318</t>
  </si>
  <si>
    <t>34111030</t>
  </si>
  <si>
    <t>kabel silový s Cu jádrem 1kV 3x1,5mm2</t>
  </si>
  <si>
    <t>987645468</t>
  </si>
  <si>
    <t>50*1,15 'Přepočtené koeficientem množství</t>
  </si>
  <si>
    <t>741122031</t>
  </si>
  <si>
    <t>Montáž kabelů měděných bez ukončení uložených pod omítku plných kulatých (CYKY), počtu a průřezu žil 5x1,5 až 2,5 mm2</t>
  </si>
  <si>
    <t>1879032409</t>
  </si>
  <si>
    <t>34111090</t>
  </si>
  <si>
    <t>kabel silový s Cu jádrem 1kV 5x1,5mm2</t>
  </si>
  <si>
    <t>375145963</t>
  </si>
  <si>
    <t>26*1,15 'Přepočtené koeficientem množství</t>
  </si>
  <si>
    <t>-990998708</t>
  </si>
  <si>
    <t>1945723327</t>
  </si>
  <si>
    <t>20*1,15 'Přepočtené koeficientem množství</t>
  </si>
  <si>
    <t>741130021</t>
  </si>
  <si>
    <t>Ukončení vodičů izolovaných s označením a zapojením na svorkovnici s otevřením a uzavřením krytu, průřezu žíly do 2,5 mm2</t>
  </si>
  <si>
    <t>-1484630961</t>
  </si>
  <si>
    <t>1442624783</t>
  </si>
  <si>
    <t>-1039134827</t>
  </si>
  <si>
    <t>-1980402392</t>
  </si>
  <si>
    <t>741211827</t>
  </si>
  <si>
    <t>Demontáž rozvodnic kovových, uložených pod omítkou, krytí přes IPx 4, plochy přes 0,8 m2</t>
  </si>
  <si>
    <t>340354222</t>
  </si>
  <si>
    <t>741310104</t>
  </si>
  <si>
    <t>Montáž spínačů jedno nebo dvoupólových polozapuštěných nebo zapuštěných se zapojením vodičů bezšroubové připojení vypínačů, řazení 2-dvoupólových</t>
  </si>
  <si>
    <t>-1136855454</t>
  </si>
  <si>
    <t>34539013</t>
  </si>
  <si>
    <t>přístroj přepínače střídavého, řazení 6, 6So bezšroubové svorky</t>
  </si>
  <si>
    <t>622255308</t>
  </si>
  <si>
    <t>R00078380</t>
  </si>
  <si>
    <t>Kryt + rámeček spínače kolébkového bílá/ledová bílá</t>
  </si>
  <si>
    <t>-1412872104</t>
  </si>
  <si>
    <t>741371031</t>
  </si>
  <si>
    <t>Montáž svítidel zářivkových se zapojením vodičů bytových nebo společenských místností nástěnných přisazených 1 zdroj</t>
  </si>
  <si>
    <t>707105833</t>
  </si>
  <si>
    <t>R10467299</t>
  </si>
  <si>
    <t>Svítidlo nouzové autonomní 11W/1 hod, IP42</t>
  </si>
  <si>
    <t>-329304762</t>
  </si>
  <si>
    <t>741371823</t>
  </si>
  <si>
    <t>Demontáž svítidel bez zachování funkčnosti (do suti) v bytových nebo společenských místnostech modulového systému zářivkových, délky přes 1100 mm</t>
  </si>
  <si>
    <t>-479354950</t>
  </si>
  <si>
    <t>741372062</t>
  </si>
  <si>
    <t>Montáž svítidel LED se zapojením vodičů bytových nebo společenských místností přisazených stropních panelových, obsahu přes 0,09 do 0,36 m2</t>
  </si>
  <si>
    <t>-225239003</t>
  </si>
  <si>
    <t>R1440986</t>
  </si>
  <si>
    <t>SVITIDLO LED AL PROFIL 52W, 7950lm viz. výpočet osvětlení</t>
  </si>
  <si>
    <t>890828448</t>
  </si>
  <si>
    <t>-2111832788</t>
  </si>
  <si>
    <t>-2073178589</t>
  </si>
  <si>
    <t>350455882</t>
  </si>
  <si>
    <t>751</t>
  </si>
  <si>
    <t>Vzduchotechnika</t>
  </si>
  <si>
    <t>751711</t>
  </si>
  <si>
    <t>Demontáž telovzdušné větrací jednotky</t>
  </si>
  <si>
    <t>-1857588683</t>
  </si>
  <si>
    <t>"ozn.b17"2</t>
  </si>
  <si>
    <t>998751202</t>
  </si>
  <si>
    <t>Přesun hmot pro vzduchotechniku stanovený procentní sazbou (%) z ceny vodorovná dopravní vzdálenost do 50 m v objektech výšky přes 12 do 60 m</t>
  </si>
  <si>
    <t>-362010863</t>
  </si>
  <si>
    <t>762</t>
  </si>
  <si>
    <t>Konstrukce tesařské</t>
  </si>
  <si>
    <t>762522812</t>
  </si>
  <si>
    <t>Demontáž podlah s polštáři z prken nebo fošen tl. přes 32 mm</t>
  </si>
  <si>
    <t>-1856866842</t>
  </si>
  <si>
    <t>"stupínek ozn b.14"1,71*5,20</t>
  </si>
  <si>
    <t>998762202</t>
  </si>
  <si>
    <t>Přesun hmot pro konstrukce tesařské stanovený procentní sazbou (%) z ceny vodorovná dopravní vzdálenost do 50 m v objektech výšky přes 6 do 12 m</t>
  </si>
  <si>
    <t>-1673911839</t>
  </si>
  <si>
    <t>763</t>
  </si>
  <si>
    <t>Konstrukce suché výstavby</t>
  </si>
  <si>
    <t>763111717</t>
  </si>
  <si>
    <t>Příčka ze sádrokartonových desek ostatní konstrukce a práce na příčkách ze sádrokartonových desek základní penetrační nátěr (oboustranný)</t>
  </si>
  <si>
    <t>716648519</t>
  </si>
  <si>
    <t>"m.4.12"(2,435+2,88+0,74+0,50)*3,30</t>
  </si>
  <si>
    <t>763113331</t>
  </si>
  <si>
    <t>Příčka instalační ze sádrokartonových desek s nosnou konstrukcí ze zdvojených ocelových profilů UW, CW s mezerou, CW profily navzájem spojeny páskem sádry dvojitě opláštěná deskami protipožárními impregnovanými DFH2 tl. 2 x 12,5 mm EI 90, Rw do 54 dB, příčka tl. 155 - 650 mm, profil 50, s dvojitou izolací</t>
  </si>
  <si>
    <t>-1307489645</t>
  </si>
  <si>
    <t>763171114</t>
  </si>
  <si>
    <t>Instalační technika pro konstrukce ze sádrokartonových desek montáž revizních klapek pro příčky nebo předsazené stěny, velikost přes 0,50 do 0,75 m2</t>
  </si>
  <si>
    <t>1970842922</t>
  </si>
  <si>
    <t>"m.412 ozn Z01"1</t>
  </si>
  <si>
    <t>590307</t>
  </si>
  <si>
    <t>Ocelový kryt rozvodů plynu s otvíravými dvířky v provedení podle tabulky zámečnických prvků ozn. Z01</t>
  </si>
  <si>
    <t>-75937846</t>
  </si>
  <si>
    <t>763172314</t>
  </si>
  <si>
    <t>Instalační technika pro konstrukce ze sádrokartonových desek montáž revizních dvířek velikost 500 x 500 mm</t>
  </si>
  <si>
    <t>1757661772</t>
  </si>
  <si>
    <t>"m.4.12 ozn. Z02"1</t>
  </si>
  <si>
    <t>59030713</t>
  </si>
  <si>
    <t>dvířka revizní s automatickým zámkem 500x500mm</t>
  </si>
  <si>
    <t>838450295</t>
  </si>
  <si>
    <t>"ozn.Z02"1</t>
  </si>
  <si>
    <t>998763402</t>
  </si>
  <si>
    <t>Přesun hmot pro konstrukce montované z desek stanovený procentní sazbou (%) z ceny vodorovná dopravní vzdálenost do 50 m v objektech výšky přes 6 do 12 m</t>
  </si>
  <si>
    <t>783703147</t>
  </si>
  <si>
    <t>766</t>
  </si>
  <si>
    <t>Konstrukce truhlářské</t>
  </si>
  <si>
    <t>766825a</t>
  </si>
  <si>
    <t>Demontáž školních lavic, katedry a linek s dřezy pevně spojených s podlahou, odpojení od medií vč. likvidace</t>
  </si>
  <si>
    <t>839823175</t>
  </si>
  <si>
    <t>"m.4.12"20</t>
  </si>
  <si>
    <t>766825b</t>
  </si>
  <si>
    <t>Demontáž školních tabulí dvoukřídlových</t>
  </si>
  <si>
    <t>1786083044</t>
  </si>
  <si>
    <t>"m.4.12"1</t>
  </si>
  <si>
    <t>767</t>
  </si>
  <si>
    <t>Konstrukce zámečnické</t>
  </si>
  <si>
    <t>767134802</t>
  </si>
  <si>
    <t>Demontáž stěn a příček z plechů oplechování stěn plechy šroubovanými</t>
  </si>
  <si>
    <t>-766206684</t>
  </si>
  <si>
    <t>"oplechováíní stoupaček ozn b15"(0,90+2,70+0,74+0,50+0,21*4)*3,30</t>
  </si>
  <si>
    <t>998767202</t>
  </si>
  <si>
    <t>Přesun hmot pro zámečnické konstrukce stanovený procentní sazbou (%) z ceny vodorovná dopravní vzdálenost do 50 m v objektech výšky přes 6 do 12 m</t>
  </si>
  <si>
    <t>-830795599</t>
  </si>
  <si>
    <t>781</t>
  </si>
  <si>
    <t>Dokončovací práce - obklady</t>
  </si>
  <si>
    <t>781121011</t>
  </si>
  <si>
    <t>Příprava podkladu před provedením obkladu nátěr penetrační na stěnu</t>
  </si>
  <si>
    <t>44911519</t>
  </si>
  <si>
    <t>(1,18+2,435+0,15*2)*1,50</t>
  </si>
  <si>
    <t>781131112</t>
  </si>
  <si>
    <t>Izolace stěny pod obklad izolace nátěrem nebo stěrkou ve dvou vrstvách</t>
  </si>
  <si>
    <t>1487717310</t>
  </si>
  <si>
    <t>781474115</t>
  </si>
  <si>
    <t>Montáž obkladů vnitřních stěn z dlaždic keramických lepených flexibilním lepidlem maloformátových hladkých přes 22 do 25 ks/m2</t>
  </si>
  <si>
    <t>-1706315975</t>
  </si>
  <si>
    <t>59761039</t>
  </si>
  <si>
    <t>obklad keramický hladký přes 22 do 25ks/m2</t>
  </si>
  <si>
    <t>1268465399</t>
  </si>
  <si>
    <t>5,873*1,10</t>
  </si>
  <si>
    <t>781477111</t>
  </si>
  <si>
    <t>Montáž obkladů vnitřních stěn z dlaždic keramických Příplatek k cenám za plochu do 10 m2 jednotlivě</t>
  </si>
  <si>
    <t>-1431612992</t>
  </si>
  <si>
    <t>998781202</t>
  </si>
  <si>
    <t>Přesun hmot pro obklady keramické stanovený procentní sazbou (%) z ceny vodorovná dopravní vzdálenost do 50 m v objektech výšky přes 6 do 12 m</t>
  </si>
  <si>
    <t>-1746713335</t>
  </si>
  <si>
    <t>784111001</t>
  </si>
  <si>
    <t>Oprášení (ometení) podkladu v místnostech výšky do 3,80 m</t>
  </si>
  <si>
    <t>168052434</t>
  </si>
  <si>
    <t>"celá učebna stěny"(11,50+7,30)*2*3,23-(1,18*2,41+2,37*2,41*3+0,90*1,97)</t>
  </si>
  <si>
    <t>"strop"82,20</t>
  </si>
  <si>
    <t>Součet</t>
  </si>
  <si>
    <t>1922656283</t>
  </si>
  <si>
    <t>784211101</t>
  </si>
  <si>
    <t>Malby z malířských směsí otěruvzdorných za mokra dvojnásobné, bílé za mokra otěruvzdorné výborně v místnostech výšky do 3,80 m</t>
  </si>
  <si>
    <t>932290569</t>
  </si>
  <si>
    <t>21-M</t>
  </si>
  <si>
    <t>Elektromontáže</t>
  </si>
  <si>
    <t>210290902</t>
  </si>
  <si>
    <t>Zřízení upevňovacích bodů pro svítidla s vyvrtáním díry, osazením a zasádrováním hmoždinky, s osazením závěsného háku ve zdivu</t>
  </si>
  <si>
    <t>1001740393</t>
  </si>
  <si>
    <t>59040388</t>
  </si>
  <si>
    <t>hmoždinka natloukací s rovným lemem 10x100mm</t>
  </si>
  <si>
    <t>100 kus</t>
  </si>
  <si>
    <t>128</t>
  </si>
  <si>
    <t>-566451844</t>
  </si>
  <si>
    <t>460941212</t>
  </si>
  <si>
    <t>Vyplnění rýh vyplnění a omítnutí rýh ve stěnách hloubky do 3 cm a šířky přes 3 do 5 cm</t>
  </si>
  <si>
    <t>662823301</t>
  </si>
  <si>
    <t>460941214</t>
  </si>
  <si>
    <t>Vyplnění rýh vyplnění a omítnutí rýh ve stěnách hloubky do 3 cm a šířky přes 7 do 10 cm</t>
  </si>
  <si>
    <t>-364589414</t>
  </si>
  <si>
    <t>-1579095466</t>
  </si>
  <si>
    <t>468091311</t>
  </si>
  <si>
    <t>Vysekání kapes nebo výklenků ve zdivu pro osazení kotevních prvků nebo elektroinstalačního zařízení cihelném, velikosti 7x7x5 cm</t>
  </si>
  <si>
    <t>-1282823498</t>
  </si>
  <si>
    <t>468091313</t>
  </si>
  <si>
    <t>Vysekání kapes nebo výklenků ve zdivu pro osazení kotevních prvků nebo elektroinstalačního zařízení cihelném, velikosti 15x15x10 cm</t>
  </si>
  <si>
    <t>852382241</t>
  </si>
  <si>
    <t>468101112</t>
  </si>
  <si>
    <t>Vysekání rýh pro montáž trubek a kabelů v kamenných nebo betonových zdech hloubky do 3 cm a šířky přes 3 do 5 cm</t>
  </si>
  <si>
    <t>225679712</t>
  </si>
  <si>
    <t>-474900573</t>
  </si>
  <si>
    <t>JAZYKY - JAZYKOVÁ UČEBNA</t>
  </si>
  <si>
    <t>JAZYKY - UČEBNA JAZYKŮ</t>
  </si>
  <si>
    <t>Sebastian FENYK</t>
  </si>
  <si>
    <t>EL - Slaboproudé, silnoproudé rozvody, osvětlení</t>
  </si>
  <si>
    <t xml:space="preserve">    D1 - Provozní osvětlení</t>
  </si>
  <si>
    <t>Slaboproudé, silnoproudé rozvody, osvětlení</t>
  </si>
  <si>
    <t>104</t>
  </si>
  <si>
    <t>Kryt zásuvky komunikační dvojnásobný</t>
  </si>
  <si>
    <t>106</t>
  </si>
  <si>
    <t>108</t>
  </si>
  <si>
    <t>110</t>
  </si>
  <si>
    <t>112</t>
  </si>
  <si>
    <t>114</t>
  </si>
  <si>
    <t>116</t>
  </si>
  <si>
    <t>118</t>
  </si>
  <si>
    <t>120</t>
  </si>
  <si>
    <t>122</t>
  </si>
  <si>
    <t>10.679.719</t>
  </si>
  <si>
    <t>Rozvaděčová skříň, 36 modulů, IP30, pod omítku</t>
  </si>
  <si>
    <t>124</t>
  </si>
  <si>
    <t>126</t>
  </si>
  <si>
    <t>130</t>
  </si>
  <si>
    <t>132</t>
  </si>
  <si>
    <t>134</t>
  </si>
  <si>
    <t>136</t>
  </si>
  <si>
    <t>138</t>
  </si>
  <si>
    <t>140</t>
  </si>
  <si>
    <t>142</t>
  </si>
  <si>
    <t>10.071.783</t>
  </si>
  <si>
    <t>Rámeček 3-násobný bílý</t>
  </si>
  <si>
    <t>144</t>
  </si>
  <si>
    <t>146</t>
  </si>
  <si>
    <t>148</t>
  </si>
  <si>
    <t>150</t>
  </si>
  <si>
    <t>152</t>
  </si>
  <si>
    <t>154</t>
  </si>
  <si>
    <t>156</t>
  </si>
  <si>
    <t>158</t>
  </si>
  <si>
    <t>160</t>
  </si>
  <si>
    <t>162</t>
  </si>
  <si>
    <t>D1</t>
  </si>
  <si>
    <t>Provozní osvětlení</t>
  </si>
  <si>
    <t>164</t>
  </si>
  <si>
    <t>10.060.031</t>
  </si>
  <si>
    <t>Proudový chránič s jističem 10A, rozměry 2 DIN, jmenovité napětí 230/400V, Charakteristika B, Jmenovitý reziduální proud 0,03A.</t>
  </si>
  <si>
    <t>166</t>
  </si>
  <si>
    <t>741310001</t>
  </si>
  <si>
    <t>Montáž spínačů jedno nebo dvoupólových nástěnných se zapojením vodičů, pro prostředí normální vypínačů, řazení 1-jednopólových</t>
  </si>
  <si>
    <t>172</t>
  </si>
  <si>
    <t>10.072.639</t>
  </si>
  <si>
    <t>Spínač kolébkový šroubový, řazení 1/0</t>
  </si>
  <si>
    <t>174</t>
  </si>
  <si>
    <t>10.071.430</t>
  </si>
  <si>
    <t>Kryt spínače jednoduchý bílý</t>
  </si>
  <si>
    <t>176</t>
  </si>
  <si>
    <t>741310003</t>
  </si>
  <si>
    <t>Montáž spínačů jedno nebo dvoupólových nástěnných se zapojením vodičů, pro prostředí normální vypínačů, řazení 2-dvoupólových</t>
  </si>
  <si>
    <t>178</t>
  </si>
  <si>
    <t>10.069.872</t>
  </si>
  <si>
    <t>Spínač kolébkový šroubový, řazení 1/0+1/0</t>
  </si>
  <si>
    <t>180</t>
  </si>
  <si>
    <t>10.071.435</t>
  </si>
  <si>
    <t>Kryt spínače dělený bílý</t>
  </si>
  <si>
    <t>182</t>
  </si>
  <si>
    <t>10.072.355</t>
  </si>
  <si>
    <t>Rámeček 2-násobný bílý</t>
  </si>
  <si>
    <t>184</t>
  </si>
  <si>
    <t>186</t>
  </si>
  <si>
    <t>10.051.448</t>
  </si>
  <si>
    <t>Silový kabel CYKY-J 3x1,5mm2.</t>
  </si>
  <si>
    <t>188</t>
  </si>
  <si>
    <t>STAVBA - HRUBÁ STAVBA UČEBNY JAZYKŮ</t>
  </si>
  <si>
    <t>611131100</t>
  </si>
  <si>
    <t>Podkladní a spojovací vrstva vnitřních omítaných ploch vápenný postřik nanášený ručně celoplošně stropů</t>
  </si>
  <si>
    <t>1795302665</t>
  </si>
  <si>
    <t>"Jazyky"62,70</t>
  </si>
  <si>
    <t>-378408233</t>
  </si>
  <si>
    <t>"jazyky"62,70</t>
  </si>
  <si>
    <t>612131100</t>
  </si>
  <si>
    <t>Podkladní a spojovací vrstva vnitřních omítaných ploch vápenný postřik nanášený ručně celoplošně stěn</t>
  </si>
  <si>
    <t>650863165</t>
  </si>
  <si>
    <t>"pod obklad"(1,50+0,15)*1,50</t>
  </si>
  <si>
    <t>-1697027393</t>
  </si>
  <si>
    <t>"celá učebna"(7,90+8,00)*2*3,23-(2,37*2,41*2+0,90*2,00+0,80*2,00)</t>
  </si>
  <si>
    <t>-500246146</t>
  </si>
  <si>
    <t>612321121</t>
  </si>
  <si>
    <t>Omítka vápenocementová vnitřních ploch nanášená ručně jednovrstvá, tloušťky do 10 mm hladká svislých konstrukcí stěn</t>
  </si>
  <si>
    <t>-1180354491</t>
  </si>
  <si>
    <t>2132363232</t>
  </si>
  <si>
    <t>978059541</t>
  </si>
  <si>
    <t>Odsekání obkladů stěn včetně otlučení podkladní omítky až na zdivo z obkládaček vnitřních, z jakýchkoliv materiálů, plochy přes 1 m2</t>
  </si>
  <si>
    <t>-376806795</t>
  </si>
  <si>
    <t>"ozn b06"(1,50+0,15)*1,50</t>
  </si>
  <si>
    <t>853482790</t>
  </si>
  <si>
    <t>-329567510</t>
  </si>
  <si>
    <t>-1617514211</t>
  </si>
  <si>
    <t>"skládka 20 km"0,18*19</t>
  </si>
  <si>
    <t>1524506592</t>
  </si>
  <si>
    <t>-771610693</t>
  </si>
  <si>
    <t>-1693331359</t>
  </si>
  <si>
    <t>"m.302"7</t>
  </si>
  <si>
    <t>1584794896</t>
  </si>
  <si>
    <t>-1554252846</t>
  </si>
  <si>
    <t>-1585234078</t>
  </si>
  <si>
    <t>18*1,05 'Přepočtené koeficientem množství</t>
  </si>
  <si>
    <t>-1506092782</t>
  </si>
  <si>
    <t>1314861789</t>
  </si>
  <si>
    <t>1006276757</t>
  </si>
  <si>
    <t>-2047834187</t>
  </si>
  <si>
    <t>-1491982099</t>
  </si>
  <si>
    <t>1209775787</t>
  </si>
  <si>
    <t>1783828868</t>
  </si>
  <si>
    <t>-671280810</t>
  </si>
  <si>
    <t>-200033282</t>
  </si>
  <si>
    <t>1620145470</t>
  </si>
  <si>
    <t>18*1,15 'Přepočtené koeficientem množství</t>
  </si>
  <si>
    <t>-436644634</t>
  </si>
  <si>
    <t>1189681735</t>
  </si>
  <si>
    <t>2061074593</t>
  </si>
  <si>
    <t>-963998634</t>
  </si>
  <si>
    <t>1172855374</t>
  </si>
  <si>
    <t>-1496351507</t>
  </si>
  <si>
    <t>-1205142333</t>
  </si>
  <si>
    <t>-1330751320</t>
  </si>
  <si>
    <t>-1854849709</t>
  </si>
  <si>
    <t>1311669298</t>
  </si>
  <si>
    <t>-777601906</t>
  </si>
  <si>
    <t>692402906</t>
  </si>
  <si>
    <t>859993377</t>
  </si>
  <si>
    <t>R1410624</t>
  </si>
  <si>
    <t>SVITIDLO LED AL PROFIL 38W, 5680lm viz. výpočet osvětlení</t>
  </si>
  <si>
    <t>355094918</t>
  </si>
  <si>
    <t>-1873715190</t>
  </si>
  <si>
    <t>636457183</t>
  </si>
  <si>
    <t>1402088758</t>
  </si>
  <si>
    <t>1830615800</t>
  </si>
  <si>
    <t>"m.302 ozn. b10"1</t>
  </si>
  <si>
    <t>998766202</t>
  </si>
  <si>
    <t>Přesun hmot pro konstrukce truhlářské stanovený procentní sazbou (%) z ceny vodorovná dopravní vzdálenost do 50 m v objektech výšky přes 6 do 12 m</t>
  </si>
  <si>
    <t>1142788675</t>
  </si>
  <si>
    <t>1509218097</t>
  </si>
  <si>
    <t>(1,50+0,15)*1,50</t>
  </si>
  <si>
    <t>1999101195</t>
  </si>
  <si>
    <t>2050460025</t>
  </si>
  <si>
    <t>-1205457905</t>
  </si>
  <si>
    <t>2,475*1,10</t>
  </si>
  <si>
    <t>-1988550948</t>
  </si>
  <si>
    <t>-902663610</t>
  </si>
  <si>
    <t>1789569730</t>
  </si>
  <si>
    <t>"celá učebna stěny"(7,90+8,00)*2*3,23-(2,37*2,41*2+0,90*2,00+0,80*2,00)</t>
  </si>
  <si>
    <t>"strop"62,70</t>
  </si>
  <si>
    <t>-468043565</t>
  </si>
  <si>
    <t>-1038752561</t>
  </si>
  <si>
    <t>1583348774</t>
  </si>
  <si>
    <t>-1141653344</t>
  </si>
  <si>
    <t>-1288458362</t>
  </si>
  <si>
    <t>1834285352</t>
  </si>
  <si>
    <t>1178314902</t>
  </si>
  <si>
    <t>878276645</t>
  </si>
  <si>
    <t>-1087324995</t>
  </si>
  <si>
    <t>-1002825174</t>
  </si>
  <si>
    <t>1898135162</t>
  </si>
  <si>
    <t>PC - POČÍTAČOVÁ UČEBNA</t>
  </si>
  <si>
    <t>POČÍTAČE - UČEBNA PC</t>
  </si>
  <si>
    <t>168</t>
  </si>
  <si>
    <t>208</t>
  </si>
  <si>
    <t>212</t>
  </si>
  <si>
    <t>218</t>
  </si>
  <si>
    <t>220</t>
  </si>
  <si>
    <t>222</t>
  </si>
  <si>
    <t>224</t>
  </si>
  <si>
    <t>230</t>
  </si>
  <si>
    <t>238</t>
  </si>
  <si>
    <t>240</t>
  </si>
  <si>
    <t>242</t>
  </si>
  <si>
    <t>244</t>
  </si>
  <si>
    <t>248</t>
  </si>
  <si>
    <t>274</t>
  </si>
  <si>
    <t>276</t>
  </si>
  <si>
    <t>356</t>
  </si>
  <si>
    <t>358</t>
  </si>
  <si>
    <t>362</t>
  </si>
  <si>
    <t>368</t>
  </si>
  <si>
    <t>374</t>
  </si>
  <si>
    <t>384</t>
  </si>
  <si>
    <t>398</t>
  </si>
  <si>
    <t>400</t>
  </si>
  <si>
    <t>408</t>
  </si>
  <si>
    <t>416</t>
  </si>
  <si>
    <t>420</t>
  </si>
  <si>
    <t>422</t>
  </si>
  <si>
    <t>424</t>
  </si>
  <si>
    <t>438</t>
  </si>
  <si>
    <t>442</t>
  </si>
  <si>
    <t>486</t>
  </si>
  <si>
    <t>490</t>
  </si>
  <si>
    <t>506</t>
  </si>
  <si>
    <t>518</t>
  </si>
  <si>
    <t>524</t>
  </si>
  <si>
    <t>528</t>
  </si>
  <si>
    <t>530</t>
  </si>
  <si>
    <t>550</t>
  </si>
  <si>
    <t>562</t>
  </si>
  <si>
    <t>564</t>
  </si>
  <si>
    <t>742330041</t>
  </si>
  <si>
    <t>Montáž strukturované kabeláže zásuvek datových pod omítku, do nábytku, do parapetního žlabu nebo podlahové krabice jednozásuvky</t>
  </si>
  <si>
    <t>566</t>
  </si>
  <si>
    <t>10.696.523</t>
  </si>
  <si>
    <t>Datová jednozásuvka, modulová zásuvka 22,5x45mm (1 modul)</t>
  </si>
  <si>
    <t>568</t>
  </si>
  <si>
    <t>570</t>
  </si>
  <si>
    <t>572</t>
  </si>
  <si>
    <t>574</t>
  </si>
  <si>
    <t>576</t>
  </si>
  <si>
    <t>578</t>
  </si>
  <si>
    <t>580</t>
  </si>
  <si>
    <t>582</t>
  </si>
  <si>
    <t>584</t>
  </si>
  <si>
    <t>586</t>
  </si>
  <si>
    <t>588</t>
  </si>
  <si>
    <t>590</t>
  </si>
  <si>
    <t>594</t>
  </si>
  <si>
    <t>596</t>
  </si>
  <si>
    <t>598</t>
  </si>
  <si>
    <t>600</t>
  </si>
  <si>
    <t>602</t>
  </si>
  <si>
    <t>618</t>
  </si>
  <si>
    <t>620</t>
  </si>
  <si>
    <t>628</t>
  </si>
  <si>
    <t>630</t>
  </si>
  <si>
    <t>632</t>
  </si>
  <si>
    <t>634</t>
  </si>
  <si>
    <t>636</t>
  </si>
  <si>
    <t>638</t>
  </si>
  <si>
    <t>640</t>
  </si>
  <si>
    <t>642</t>
  </si>
  <si>
    <t>644</t>
  </si>
  <si>
    <t>646</t>
  </si>
  <si>
    <t>648</t>
  </si>
  <si>
    <t>654</t>
  </si>
  <si>
    <t>656</t>
  </si>
  <si>
    <t>658</t>
  </si>
  <si>
    <t>660</t>
  </si>
  <si>
    <t>662</t>
  </si>
  <si>
    <t>664</t>
  </si>
  <si>
    <t>STAVBA - HRUBÉ STAVEBNÍ PRÁCE UČEBNY PC</t>
  </si>
  <si>
    <t xml:space="preserve">    742 - Elektroinstalace - slaboproud</t>
  </si>
  <si>
    <t>-1141730049</t>
  </si>
  <si>
    <t>"PC"84,56</t>
  </si>
  <si>
    <t>-66528107</t>
  </si>
  <si>
    <t>-34128188</t>
  </si>
  <si>
    <t>"pod obklad"(1,42+1,90)*1,50</t>
  </si>
  <si>
    <t>1926617355</t>
  </si>
  <si>
    <t>"celá učebna stěny"(10,66+8,00)*2*3,23-(2,37*2,41*2+1,18*2,41*3+0,90*2,00+0,80*2,00)</t>
  </si>
  <si>
    <t>-2034408339</t>
  </si>
  <si>
    <t>"celá učebna"(10,66+8,00)*2*3,23-(2,37*2,41*2+1,18*2,41*3+0,90*2,00+0,80*2,00)</t>
  </si>
  <si>
    <t>-1859740808</t>
  </si>
  <si>
    <t>-482436145</t>
  </si>
  <si>
    <t>961044111</t>
  </si>
  <si>
    <t>Bourání základů z betonu prostého</t>
  </si>
  <si>
    <t>-1367209904</t>
  </si>
  <si>
    <t>"betonový stupínek ozn.b16"10,66*0,42*0,20</t>
  </si>
  <si>
    <t>-1296335832</t>
  </si>
  <si>
    <t>"ozn. b06"(1,90+1,42)*1,50</t>
  </si>
  <si>
    <t>-681649966</t>
  </si>
  <si>
    <t>-1928503802</t>
  </si>
  <si>
    <t>261026620</t>
  </si>
  <si>
    <t>"skládka 20 km"2,144*19</t>
  </si>
  <si>
    <t>-1787404226</t>
  </si>
  <si>
    <t>-1334856229</t>
  </si>
  <si>
    <t>725211617</t>
  </si>
  <si>
    <t>Umyvadla keramická bílá bez výtokových armatur připevněná na stěnu šrouby s krytem na sifon (polosloupem) 600 mm</t>
  </si>
  <si>
    <t>105589010</t>
  </si>
  <si>
    <t>1315562676</t>
  </si>
  <si>
    <t>baterie umyvadlová nástěnná páková 150mm chrom</t>
  </si>
  <si>
    <t>-865114695</t>
  </si>
  <si>
    <t>998725202</t>
  </si>
  <si>
    <t>Přesun hmot pro zařizovací předměty stanovený procentní sazbou (%) z ceny vodorovná dopravní vzdálenost do 50 m v objektech výšky přes 6 do 12 m</t>
  </si>
  <si>
    <t>-673724027</t>
  </si>
  <si>
    <t>-899136257</t>
  </si>
  <si>
    <t>237029452</t>
  </si>
  <si>
    <t>15*1,05 'Přepočtené koeficientem množství</t>
  </si>
  <si>
    <t>-114107067</t>
  </si>
  <si>
    <t>1583179735</t>
  </si>
  <si>
    <t>-1469805287</t>
  </si>
  <si>
    <t>-37198779</t>
  </si>
  <si>
    <t>-1419916514</t>
  </si>
  <si>
    <t>-2017751366</t>
  </si>
  <si>
    <t>-91336625</t>
  </si>
  <si>
    <t>93848964</t>
  </si>
  <si>
    <t>-1990165723</t>
  </si>
  <si>
    <t>1982366502</t>
  </si>
  <si>
    <t>-1944342405</t>
  </si>
  <si>
    <t>-738268248</t>
  </si>
  <si>
    <t>15*1,15 'Přepočtené koeficientem množství</t>
  </si>
  <si>
    <t>652112396</t>
  </si>
  <si>
    <t>-1614024416</t>
  </si>
  <si>
    <t>15152112</t>
  </si>
  <si>
    <t>-156212622</t>
  </si>
  <si>
    <t>-1378469863</t>
  </si>
  <si>
    <t>1262263374</t>
  </si>
  <si>
    <t>1331109182</t>
  </si>
  <si>
    <t>-1044653355</t>
  </si>
  <si>
    <t>1158907742</t>
  </si>
  <si>
    <t>-1957477354</t>
  </si>
  <si>
    <t>40061905</t>
  </si>
  <si>
    <t>-1605585890</t>
  </si>
  <si>
    <t>-1291814091</t>
  </si>
  <si>
    <t>1748677410</t>
  </si>
  <si>
    <t>Elektroinstalace - slaboproud</t>
  </si>
  <si>
    <t>-1835618474</t>
  </si>
  <si>
    <t>34521</t>
  </si>
  <si>
    <t>Podlahová krabice pod katedru pro zakončení kabelových tras 400x400</t>
  </si>
  <si>
    <t>ks</t>
  </si>
  <si>
    <t>-75445190</t>
  </si>
  <si>
    <t>-688180997</t>
  </si>
  <si>
    <t>1802992826</t>
  </si>
  <si>
    <t>-1368050949</t>
  </si>
  <si>
    <t>"obklad"(1,42+1,90)*1,50</t>
  </si>
  <si>
    <t>1603720187</t>
  </si>
  <si>
    <t>4,980*1,10</t>
  </si>
  <si>
    <t>-691718688</t>
  </si>
  <si>
    <t>6913603</t>
  </si>
  <si>
    <t>1520097305</t>
  </si>
  <si>
    <t>"strop"84,56</t>
  </si>
  <si>
    <t>283694884</t>
  </si>
  <si>
    <t>1332672227</t>
  </si>
  <si>
    <t>1130039071</t>
  </si>
  <si>
    <t>71107240</t>
  </si>
  <si>
    <t>660035260</t>
  </si>
  <si>
    <t>748445970</t>
  </si>
  <si>
    <t>-1880819988</t>
  </si>
  <si>
    <t>-1901335701</t>
  </si>
  <si>
    <t>973364503</t>
  </si>
  <si>
    <t>457922758</t>
  </si>
  <si>
    <t>1071726174</t>
  </si>
  <si>
    <t>SOCIÁLKY - SOCIÁLNÍ ZAŘÍZENÍ</t>
  </si>
  <si>
    <t>STAVBA - HRUBÉ STAVEBNÍ PRÁCE WC</t>
  </si>
  <si>
    <t xml:space="preserve">    726 - Zdravotechnika - předstěnové instalace</t>
  </si>
  <si>
    <t>N00 - Nepojmenované práce</t>
  </si>
  <si>
    <t xml:space="preserve">    N01 - Nepojmenovaný díl</t>
  </si>
  <si>
    <t>1151527042</t>
  </si>
  <si>
    <t>"stupínek pod wc 1.np"0,40*0,70*0,10</t>
  </si>
  <si>
    <t>"stupínek pod wc 2.np"0,40*0,70*0,10</t>
  </si>
  <si>
    <t>695017296</t>
  </si>
  <si>
    <t>394014559</t>
  </si>
  <si>
    <t>1938549636</t>
  </si>
  <si>
    <t>"skládka 20 km"0,275*19</t>
  </si>
  <si>
    <t>314868688</t>
  </si>
  <si>
    <t>802150287</t>
  </si>
  <si>
    <t>62742384</t>
  </si>
  <si>
    <t>721174045</t>
  </si>
  <si>
    <t>Potrubí z trub polypropylenových připojovací DN 110</t>
  </si>
  <si>
    <t>637960564</t>
  </si>
  <si>
    <t>-1164218745</t>
  </si>
  <si>
    <t>496647876</t>
  </si>
  <si>
    <t>2002839158</t>
  </si>
  <si>
    <t>-1981717723</t>
  </si>
  <si>
    <t>-709735973</t>
  </si>
  <si>
    <t>1873623510</t>
  </si>
  <si>
    <t>1094174850</t>
  </si>
  <si>
    <t>725110814</t>
  </si>
  <si>
    <t>Demontáž klozetů odsávacích nebo kombinačních</t>
  </si>
  <si>
    <t>1224257905</t>
  </si>
  <si>
    <t>"1.p"1</t>
  </si>
  <si>
    <t>"2.p"1</t>
  </si>
  <si>
    <t>725119125</t>
  </si>
  <si>
    <t>Zařízení záchodů montáž klozetových mís závěsných na nosné stěny</t>
  </si>
  <si>
    <t>79998411</t>
  </si>
  <si>
    <t>64236051</t>
  </si>
  <si>
    <t>klozet keramický bílý závěsný hluboké splachování pro handicapované</t>
  </si>
  <si>
    <t>468866865</t>
  </si>
  <si>
    <t>-558665982</t>
  </si>
  <si>
    <t>725211681</t>
  </si>
  <si>
    <t xml:space="preserve">Umyvadla keramická bílá bez výtokových armatur připevněná na stěnu šrouby zdravotní bílá 640 mm pro handicapované
</t>
  </si>
  <si>
    <t>1634481578</t>
  </si>
  <si>
    <t>725291712</t>
  </si>
  <si>
    <t>Doplňky zařízení koupelen a záchodů smaltované madla krakorcová, délky 834 mm</t>
  </si>
  <si>
    <t>1549177652</t>
  </si>
  <si>
    <t>725291722</t>
  </si>
  <si>
    <t>Doplňky zařízení koupelen a záchodů smaltované madla krakorcová sklopná, délky 834 mm</t>
  </si>
  <si>
    <t>909636990</t>
  </si>
  <si>
    <t>-1148671565</t>
  </si>
  <si>
    <t>54132286</t>
  </si>
  <si>
    <t>ohřívač vody elektrický tlakový pod umyvadlo 5L 2kW</t>
  </si>
  <si>
    <t>-176690277</t>
  </si>
  <si>
    <t>725590812</t>
  </si>
  <si>
    <t>Vnitrostaveništní přemístění vybouraných (demontovaných) hmot zařizovacích předmětů vodorovně do 100 m v objektech výšky přes 6 do 12 m</t>
  </si>
  <si>
    <t>-551348403</t>
  </si>
  <si>
    <t>-1374765587</t>
  </si>
  <si>
    <t>135604446</t>
  </si>
  <si>
    <t>55190005</t>
  </si>
  <si>
    <t>flexi hadice ohebná k baterii D 8x12mm F 1/2"xM10 500mm</t>
  </si>
  <si>
    <t>773318075</t>
  </si>
  <si>
    <t>-1718392442</t>
  </si>
  <si>
    <t>725822633</t>
  </si>
  <si>
    <t>Baterie umyvadlové stojánkové klasické s výpustí</t>
  </si>
  <si>
    <t>-2084492183</t>
  </si>
  <si>
    <t>" wc 1.np"1</t>
  </si>
  <si>
    <t>" wc 2.np"1</t>
  </si>
  <si>
    <t>-3284405</t>
  </si>
  <si>
    <t>726</t>
  </si>
  <si>
    <t>Zdravotechnika - předstěnové instalace</t>
  </si>
  <si>
    <t>726131043</t>
  </si>
  <si>
    <t>Předstěnové instalační systémy do lehkých stěn s kovovou konstrukcí pro závěsné klozety ovládání zepředu, stavební výšky 1120 mm pro tělesně postižené</t>
  </si>
  <si>
    <t>-2034193876</t>
  </si>
  <si>
    <t>998726112</t>
  </si>
  <si>
    <t>Přesun hmot pro instalační prefabrikáty stanovený z hmotnosti přesunovaného materiálu vodorovná dopravní vzdálenost do 50 m v objektech výšky přes 6 m do 12 m</t>
  </si>
  <si>
    <t>-1090596029</t>
  </si>
  <si>
    <t>-1997282565</t>
  </si>
  <si>
    <t>-1057352935</t>
  </si>
  <si>
    <t>-1585725737</t>
  </si>
  <si>
    <t>-158517710</t>
  </si>
  <si>
    <t>741120001</t>
  </si>
  <si>
    <t>Montáž vodičů izolovaných měděných bez ukončení uložených pod omítku plných a laněných (CY), průřezu žíly 0,35 až 6 mm2</t>
  </si>
  <si>
    <t>-1014451918</t>
  </si>
  <si>
    <t>34141027</t>
  </si>
  <si>
    <t>vodič propojovací flexibilní jádro Cu lanované izolace PVC 450/750V (H07V-K) 1x6mm2</t>
  </si>
  <si>
    <t>2090846431</t>
  </si>
  <si>
    <t>30*1,15 'Přepočtené koeficientem množství</t>
  </si>
  <si>
    <t>-835117533</t>
  </si>
  <si>
    <t>1000126479</t>
  </si>
  <si>
    <t>66*1,15 'Přepočtené koeficientem množství</t>
  </si>
  <si>
    <t>189115540</t>
  </si>
  <si>
    <t>-1049316250</t>
  </si>
  <si>
    <t>688696646</t>
  </si>
  <si>
    <t>34539012</t>
  </si>
  <si>
    <t>přístroj přepínače sériového, řazení 5 bezšroubové svorky</t>
  </si>
  <si>
    <t>-1370065994</t>
  </si>
  <si>
    <t>1,73913043478261*1,15 'Přepočtené koeficientem množství</t>
  </si>
  <si>
    <t>826284946</t>
  </si>
  <si>
    <t>1418279176</t>
  </si>
  <si>
    <t>R10467277</t>
  </si>
  <si>
    <t>Svítidlo zářivkové/LED 22W, IP40, plast, opál. difuzor</t>
  </si>
  <si>
    <t>172072514</t>
  </si>
  <si>
    <t>1986638577</t>
  </si>
  <si>
    <t>-975492381</t>
  </si>
  <si>
    <t>-1350775212</t>
  </si>
  <si>
    <t>-990515257</t>
  </si>
  <si>
    <t>742350001</t>
  </si>
  <si>
    <t>Montáž zařízení pro tělesně postižené signalizačního světla s akustickou signalizací</t>
  </si>
  <si>
    <t>1222672748</t>
  </si>
  <si>
    <t>742350002</t>
  </si>
  <si>
    <t>Montáž zařízení pro tělesně postižené potvrzovacího tlačítka</t>
  </si>
  <si>
    <t>-128539957</t>
  </si>
  <si>
    <t>742350003</t>
  </si>
  <si>
    <t>Montáž zařízení pro tělesně postižené volacího tlačítka do výšky 900 mm a táhla do výšky 150 mm</t>
  </si>
  <si>
    <t>119244723</t>
  </si>
  <si>
    <t>742350004</t>
  </si>
  <si>
    <t>Montáž zařízení pro tělesně postižené napájecího zdroje 24 V</t>
  </si>
  <si>
    <t>-2011087737</t>
  </si>
  <si>
    <t>742350006</t>
  </si>
  <si>
    <t>Montáž zařízení pro tělesně postižené instalační krabice pro DHM</t>
  </si>
  <si>
    <t>405825996</t>
  </si>
  <si>
    <t>763121447</t>
  </si>
  <si>
    <t>Stěna předsazená ze sádrokartonových desek s nosnou konstrukcí z ocelových profilů CW, UW jednoduše opláštěná deskou protipožární impregnovanou DFH2 tl. 15 mm s izolací, EI 30, stěna tl. 115 mm, profil 100</t>
  </si>
  <si>
    <t>1810135010</t>
  </si>
  <si>
    <t>"1.np"(1,58+1,65)*3,30</t>
  </si>
  <si>
    <t>"2.np"(1,58+1,65)*3,30</t>
  </si>
  <si>
    <t>763121714</t>
  </si>
  <si>
    <t>Stěna předsazená ze sádrokartonových desek ostatní konstrukce a práce na předsazených stěnách ze sádrokartonových desek základní penetrační nátěr</t>
  </si>
  <si>
    <t>1806508653</t>
  </si>
  <si>
    <t>763131471</t>
  </si>
  <si>
    <t>Podhled ze sádrokartonových desek dvouvrstvá zavěšená spodní konstrukce z ocelových profilů CD, UD jednoduše opláštěná deskou impregnovanou protipožární DFH2, tl. 12,5 mm, bez izolace, REI do 90</t>
  </si>
  <si>
    <t>-1691256734</t>
  </si>
  <si>
    <t>"wc 1.np"3,135</t>
  </si>
  <si>
    <t>"wc 2.np"3,135</t>
  </si>
  <si>
    <t>763131714</t>
  </si>
  <si>
    <t>Podhled ze sádrokartonových desek ostatní práce a konstrukce na podhledech ze sádrokartonových desek základní penetrační nátěr</t>
  </si>
  <si>
    <t>-1394036981</t>
  </si>
  <si>
    <t>763172315</t>
  </si>
  <si>
    <t>Instalační technika pro konstrukce ze sádrokartonových desek montáž revizních dvířek velikost 600 x 600 mm</t>
  </si>
  <si>
    <t>1737010680</t>
  </si>
  <si>
    <t>"ozn Z03"</t>
  </si>
  <si>
    <t>"1.np"1</t>
  </si>
  <si>
    <t>"2.np"1</t>
  </si>
  <si>
    <t>59030714</t>
  </si>
  <si>
    <t>dvířka revizní s automatickým zámkem 600x600mm</t>
  </si>
  <si>
    <t>1532126269</t>
  </si>
  <si>
    <t>"ozn.Z03"</t>
  </si>
  <si>
    <t>-1621579295</t>
  </si>
  <si>
    <t>766660001</t>
  </si>
  <si>
    <t>Montáž dveřních křídel dřevěných nebo plastových otevíravých do ocelové zárubně povrchově upravených jednokřídlových, šířky do 800 mm</t>
  </si>
  <si>
    <t>-1543527938</t>
  </si>
  <si>
    <t>"ozn.803/P 1.np"1</t>
  </si>
  <si>
    <t>"ozn.803/P 2.np"1</t>
  </si>
  <si>
    <t>61162074</t>
  </si>
  <si>
    <t>dveře jednokřídlé voštinové povrch laminátový plné 800x1970/2100mm</t>
  </si>
  <si>
    <t>504804290</t>
  </si>
  <si>
    <t>766660728</t>
  </si>
  <si>
    <t>Montáž dveřních doplňků dveřního kování interiérového zámku</t>
  </si>
  <si>
    <t>2042473741</t>
  </si>
  <si>
    <t>54924003</t>
  </si>
  <si>
    <t xml:space="preserve">zámek zadlabací </t>
  </si>
  <si>
    <t>57683308</t>
  </si>
  <si>
    <t>766660729</t>
  </si>
  <si>
    <t>Montáž dveřních doplňků dveřního kování interiérového štítku s klikou</t>
  </si>
  <si>
    <t>408072772</t>
  </si>
  <si>
    <t>54914121</t>
  </si>
  <si>
    <t>kování bezpečnostní, klika-klika</t>
  </si>
  <si>
    <t>-1845350514</t>
  </si>
  <si>
    <t>766691914</t>
  </si>
  <si>
    <t>Ostatní práce vyvěšení nebo zavěšení křídel s případným uložením a opětovným zavěšením po provedení stavebních změn dřevěných dveřních, plochy do 2 m2</t>
  </si>
  <si>
    <t>-1084352256</t>
  </si>
  <si>
    <t>1870302086</t>
  </si>
  <si>
    <t>-1305979886</t>
  </si>
  <si>
    <t>"1.np"(1,90+1,65)*2*2,10-0,80*2,10</t>
  </si>
  <si>
    <t>"2.np"(1,90+1,65)*2*2,10-0,80*2,10</t>
  </si>
  <si>
    <t>-1796234739</t>
  </si>
  <si>
    <t>114115164</t>
  </si>
  <si>
    <t>-117314156</t>
  </si>
  <si>
    <t>26,460*1,10</t>
  </si>
  <si>
    <t>757872245</t>
  </si>
  <si>
    <t>784111011</t>
  </si>
  <si>
    <t>Obroušení podkladu omítky v místnostech výšky do 3,80 m</t>
  </si>
  <si>
    <t>-137619406</t>
  </si>
  <si>
    <t>"pod obkladna stávajícím zdivu 1.np"(0,42+1,65+1,90)*2,100-0,80*2,00</t>
  </si>
  <si>
    <t>"pod obkladna stávajícím zdivu 2.np"(0,42+1,65+1,90)*2,100-0,80*2,00</t>
  </si>
  <si>
    <t>1476562642</t>
  </si>
  <si>
    <t>"1.np strop"3,175</t>
  </si>
  <si>
    <t>"2.np strop"3,175</t>
  </si>
  <si>
    <t>"1.np nad obklad"(1,90+1,65)*2*1,00</t>
  </si>
  <si>
    <t>"2.np nad obklad"(1,90+1,65)*2*1,00</t>
  </si>
  <si>
    <t>246498133</t>
  </si>
  <si>
    <t>775809177</t>
  </si>
  <si>
    <t>-57474395</t>
  </si>
  <si>
    <t>R3280BC10001B</t>
  </si>
  <si>
    <t>Sada pro nouzovou signalizaci WC invalidé</t>
  </si>
  <si>
    <t>1160921649</t>
  </si>
  <si>
    <t>145506110</t>
  </si>
  <si>
    <t>-1208262925</t>
  </si>
  <si>
    <t>1689234931</t>
  </si>
  <si>
    <t>1045631697</t>
  </si>
  <si>
    <t>-2031939318</t>
  </si>
  <si>
    <t>N00</t>
  </si>
  <si>
    <t>Nepojmenované práce</t>
  </si>
  <si>
    <t>N01</t>
  </si>
  <si>
    <t>Nepojmenovaný díl</t>
  </si>
  <si>
    <t>ÚPRAVY SADOVÉ - ÚPRAVY SADOVÉ</t>
  </si>
  <si>
    <t xml:space="preserve">    1 - Zemní práce</t>
  </si>
  <si>
    <t>Zemní práce</t>
  </si>
  <si>
    <t>183101213</t>
  </si>
  <si>
    <t>Hloubení jamek pro vysazování rostlin v zemině tř.1 až 4 s výměnou půdy z 50% v rovině nebo na svahu do 1:5, objemu přes 0,02 do 0,05 m3</t>
  </si>
  <si>
    <t>-1861668594</t>
  </si>
  <si>
    <t>184102111</t>
  </si>
  <si>
    <t>Výsadba dřeviny s balem do předem vyhloubené jamky se zalitím v rovině nebo na svahu do 1:5, při průměru balu přes 100 do 200 mm</t>
  </si>
  <si>
    <t>-1359155118</t>
  </si>
  <si>
    <t>026504170</t>
  </si>
  <si>
    <t>Dřišťál Zimostrázový Berberis buxifolia 25 -30 cm</t>
  </si>
  <si>
    <t>-371860153</t>
  </si>
  <si>
    <t>026504900</t>
  </si>
  <si>
    <t>Pámelník bílý 20- 40 cm</t>
  </si>
  <si>
    <t>354912169</t>
  </si>
  <si>
    <t>184911421</t>
  </si>
  <si>
    <t>Mulčování vysazených rostlin mulčovací kůrou, tl. do 100 mm v rovině nebo na svahu do 1:5</t>
  </si>
  <si>
    <t>-1157562087</t>
  </si>
  <si>
    <t>24*0,5+20*0,5</t>
  </si>
  <si>
    <t>10391100</t>
  </si>
  <si>
    <t>kůra mulčovací VL</t>
  </si>
  <si>
    <t>1246453188</t>
  </si>
  <si>
    <t>2,2*0,103 'Přepočtené koeficientem množství</t>
  </si>
  <si>
    <t>693345000</t>
  </si>
  <si>
    <t>textilní folie pod mulčovací kůru včetně kolíků</t>
  </si>
  <si>
    <t>937301000</t>
  </si>
  <si>
    <t>VRN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</si>
  <si>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</si>
  <si>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</si>
  <si>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</si>
  <si>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</si>
  <si>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</si>
  <si>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</si>
  <si>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</si>
  <si>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</si>
  <si>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</si>
  <si>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</si>
  <si>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-1106973001</t>
  </si>
  <si>
    <t>"podle SoD odst. 2.5.1."1</t>
  </si>
  <si>
    <t>013294000</t>
  </si>
  <si>
    <t>Ostatní dokumentace</t>
  </si>
  <si>
    <t>1329700553</t>
  </si>
  <si>
    <t>"fotodokumentace podle SoD odst.2.5.5"1</t>
  </si>
  <si>
    <t>VRN3</t>
  </si>
  <si>
    <t>Zařízení staveniště</t>
  </si>
  <si>
    <t>030001000</t>
  </si>
  <si>
    <t>1037214780</t>
  </si>
  <si>
    <t>"podle SoD odst.2.5.2"1</t>
  </si>
  <si>
    <t>VRN4</t>
  </si>
  <si>
    <t>Inženýrská činnost</t>
  </si>
  <si>
    <t>043002000</t>
  </si>
  <si>
    <t>Zkoušky a ostatní měření</t>
  </si>
  <si>
    <t>623702666</t>
  </si>
  <si>
    <t>"podle SoD odst.2.5.3."1</t>
  </si>
  <si>
    <t>044002000</t>
  </si>
  <si>
    <t>Revize</t>
  </si>
  <si>
    <t>-940103531</t>
  </si>
  <si>
    <t>"podle SoD odst.2.5.3"1</t>
  </si>
  <si>
    <t>045002000</t>
  </si>
  <si>
    <t>Kompletační a koordinační činnost</t>
  </si>
  <si>
    <t>-1381403477</t>
  </si>
  <si>
    <t>"podle SoD odst.2.5.4"1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</si>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</sst>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166" fontId="9" fillId="0" borderId="20" xfId="0" applyNumberFormat="1" applyFont="1" applyBorder="1" applyAlignment="1" applyProtection="1">
      <alignment/>
      <protection/>
    </xf>
    <xf numFmtId="166" fontId="9" fillId="0" borderId="21" xfId="0" applyNumberFormat="1" applyFont="1" applyBorder="1" applyAlignment="1" applyProtection="1">
      <alignment/>
      <protection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ZS-SLUKNOVSKA-ZM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MODERNIZACE ODBORNÝCH UČEBEN ZŠ ŠLUKNOVSKÁ, ČESKÁ LÍPA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ČESKÁ LÍPA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4. 2. 2021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ČESKÁ LÍPA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Ing. Petr KUČERA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Jaroslav VALENTA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ROUND(AG55+AG58+AG61+AG64+AG67+AG69+AG70,2)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ROUND(AS55+AS58+AS61+AS64+AS67+AS69+AS70,2)</f>
        <v>0</v>
      </c>
      <c r="AT54" s="107">
        <f>ROUND(SUM(AV54:AW54),2)</f>
        <v>0</v>
      </c>
      <c r="AU54" s="108">
        <f>ROUND(AU55+AU58+AU61+AU64+AU67+AU69+AU70,5)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ROUND(AZ55+AZ58+AZ61+AZ64+AZ67+AZ69+AZ70,2)</f>
        <v>0</v>
      </c>
      <c r="BA54" s="107">
        <f>ROUND(BA55+BA58+BA61+BA64+BA67+BA69+BA70,2)</f>
        <v>0</v>
      </c>
      <c r="BB54" s="107">
        <f>ROUND(BB55+BB58+BB61+BB64+BB67+BB69+BB70,2)</f>
        <v>0</v>
      </c>
      <c r="BC54" s="107">
        <f>ROUND(BC55+BC58+BC61+BC64+BC67+BC69+BC70,2)</f>
        <v>0</v>
      </c>
      <c r="BD54" s="109">
        <f>ROUND(BD55+BD58+BD61+BD64+BD67+BD69+BD70,2)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6.5" customHeight="1">
      <c r="A55" s="7"/>
      <c r="B55" s="112"/>
      <c r="C55" s="113"/>
      <c r="D55" s="114" t="s">
        <v>76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ROUND(SUM(AG56:AG57),2)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78</v>
      </c>
      <c r="AR55" s="119"/>
      <c r="AS55" s="120">
        <f>ROUND(SUM(AS56:AS57),2)</f>
        <v>0</v>
      </c>
      <c r="AT55" s="121">
        <f>ROUND(SUM(AV55:AW55),2)</f>
        <v>0</v>
      </c>
      <c r="AU55" s="122">
        <f>ROUND(SUM(AU56:AU57),5)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ROUND(SUM(AZ56:AZ57),2)</f>
        <v>0</v>
      </c>
      <c r="BA55" s="121">
        <f>ROUND(SUM(BA56:BA57),2)</f>
        <v>0</v>
      </c>
      <c r="BB55" s="121">
        <f>ROUND(SUM(BB56:BB57),2)</f>
        <v>0</v>
      </c>
      <c r="BC55" s="121">
        <f>ROUND(SUM(BC56:BC57),2)</f>
        <v>0</v>
      </c>
      <c r="BD55" s="123">
        <f>ROUND(SUM(BD56:BD57),2)</f>
        <v>0</v>
      </c>
      <c r="BE55" s="7"/>
      <c r="BS55" s="124" t="s">
        <v>71</v>
      </c>
      <c r="BT55" s="124" t="s">
        <v>79</v>
      </c>
      <c r="BU55" s="124" t="s">
        <v>73</v>
      </c>
      <c r="BV55" s="124" t="s">
        <v>74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pans="1:90" s="4" customFormat="1" ht="16.5" customHeight="1">
      <c r="A56" s="125" t="s">
        <v>82</v>
      </c>
      <c r="B56" s="64"/>
      <c r="C56" s="126"/>
      <c r="D56" s="126"/>
      <c r="E56" s="127" t="s">
        <v>76</v>
      </c>
      <c r="F56" s="127"/>
      <c r="G56" s="127"/>
      <c r="H56" s="127"/>
      <c r="I56" s="127"/>
      <c r="J56" s="126"/>
      <c r="K56" s="127" t="s">
        <v>77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'FYZIKA - UČEBNA FYZIKY'!J32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83</v>
      </c>
      <c r="AR56" s="66"/>
      <c r="AS56" s="130">
        <v>0</v>
      </c>
      <c r="AT56" s="131">
        <f>ROUND(SUM(AV56:AW56),2)</f>
        <v>0</v>
      </c>
      <c r="AU56" s="132">
        <f>'FYZIKA - UČEBNA FYZIKY'!P97</f>
        <v>0</v>
      </c>
      <c r="AV56" s="131">
        <f>'FYZIKA - UČEBNA FYZIKY'!J35</f>
        <v>0</v>
      </c>
      <c r="AW56" s="131">
        <f>'FYZIKA - UČEBNA FYZIKY'!J36</f>
        <v>0</v>
      </c>
      <c r="AX56" s="131">
        <f>'FYZIKA - UČEBNA FYZIKY'!J37</f>
        <v>0</v>
      </c>
      <c r="AY56" s="131">
        <f>'FYZIKA - UČEBNA FYZIKY'!J38</f>
        <v>0</v>
      </c>
      <c r="AZ56" s="131">
        <f>'FYZIKA - UČEBNA FYZIKY'!F35</f>
        <v>0</v>
      </c>
      <c r="BA56" s="131">
        <f>'FYZIKA - UČEBNA FYZIKY'!F36</f>
        <v>0</v>
      </c>
      <c r="BB56" s="131">
        <f>'FYZIKA - UČEBNA FYZIKY'!F37</f>
        <v>0</v>
      </c>
      <c r="BC56" s="131">
        <f>'FYZIKA - UČEBNA FYZIKY'!F38</f>
        <v>0</v>
      </c>
      <c r="BD56" s="133">
        <f>'FYZIKA - UČEBNA FYZIKY'!F39</f>
        <v>0</v>
      </c>
      <c r="BE56" s="4"/>
      <c r="BT56" s="134" t="s">
        <v>81</v>
      </c>
      <c r="BV56" s="134" t="s">
        <v>74</v>
      </c>
      <c r="BW56" s="134" t="s">
        <v>84</v>
      </c>
      <c r="BX56" s="134" t="s">
        <v>80</v>
      </c>
      <c r="CL56" s="134" t="s">
        <v>19</v>
      </c>
    </row>
    <row r="57" spans="1:90" s="4" customFormat="1" ht="23.25" customHeight="1">
      <c r="A57" s="125" t="s">
        <v>82</v>
      </c>
      <c r="B57" s="64"/>
      <c r="C57" s="126"/>
      <c r="D57" s="126"/>
      <c r="E57" s="127" t="s">
        <v>85</v>
      </c>
      <c r="F57" s="127"/>
      <c r="G57" s="127"/>
      <c r="H57" s="127"/>
      <c r="I57" s="127"/>
      <c r="J57" s="126"/>
      <c r="K57" s="127" t="s">
        <v>86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'STAVBA - HRUBÉ STAVEBNÍ P...'!J32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83</v>
      </c>
      <c r="AR57" s="66"/>
      <c r="AS57" s="130">
        <v>0</v>
      </c>
      <c r="AT57" s="131">
        <f>ROUND(SUM(AV57:AW57),2)</f>
        <v>0</v>
      </c>
      <c r="AU57" s="132">
        <f>'STAVBA - HRUBÉ STAVEBNÍ P...'!P89</f>
        <v>0</v>
      </c>
      <c r="AV57" s="131">
        <f>'STAVBA - HRUBÉ STAVEBNÍ P...'!J35</f>
        <v>0</v>
      </c>
      <c r="AW57" s="131">
        <f>'STAVBA - HRUBÉ STAVEBNÍ P...'!J36</f>
        <v>0</v>
      </c>
      <c r="AX57" s="131">
        <f>'STAVBA - HRUBÉ STAVEBNÍ P...'!J37</f>
        <v>0</v>
      </c>
      <c r="AY57" s="131">
        <f>'STAVBA - HRUBÉ STAVEBNÍ P...'!J38</f>
        <v>0</v>
      </c>
      <c r="AZ57" s="131">
        <f>'STAVBA - HRUBÉ STAVEBNÍ P...'!F35</f>
        <v>0</v>
      </c>
      <c r="BA57" s="131">
        <f>'STAVBA - HRUBÉ STAVEBNÍ P...'!F36</f>
        <v>0</v>
      </c>
      <c r="BB57" s="131">
        <f>'STAVBA - HRUBÉ STAVEBNÍ P...'!F37</f>
        <v>0</v>
      </c>
      <c r="BC57" s="131">
        <f>'STAVBA - HRUBÉ STAVEBNÍ P...'!F38</f>
        <v>0</v>
      </c>
      <c r="BD57" s="133">
        <f>'STAVBA - HRUBÉ STAVEBNÍ P...'!F39</f>
        <v>0</v>
      </c>
      <c r="BE57" s="4"/>
      <c r="BT57" s="134" t="s">
        <v>81</v>
      </c>
      <c r="BV57" s="134" t="s">
        <v>74</v>
      </c>
      <c r="BW57" s="134" t="s">
        <v>87</v>
      </c>
      <c r="BX57" s="134" t="s">
        <v>80</v>
      </c>
      <c r="CL57" s="134" t="s">
        <v>19</v>
      </c>
    </row>
    <row r="58" spans="1:91" s="7" customFormat="1" ht="16.5" customHeight="1">
      <c r="A58" s="7"/>
      <c r="B58" s="112"/>
      <c r="C58" s="113"/>
      <c r="D58" s="114" t="s">
        <v>88</v>
      </c>
      <c r="E58" s="114"/>
      <c r="F58" s="114"/>
      <c r="G58" s="114"/>
      <c r="H58" s="114"/>
      <c r="I58" s="115"/>
      <c r="J58" s="114" t="s">
        <v>89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ROUND(SUM(AG59:AG60),2)</f>
        <v>0</v>
      </c>
      <c r="AH58" s="115"/>
      <c r="AI58" s="115"/>
      <c r="AJ58" s="115"/>
      <c r="AK58" s="115"/>
      <c r="AL58" s="115"/>
      <c r="AM58" s="115"/>
      <c r="AN58" s="117">
        <f>SUM(AG58,AT58)</f>
        <v>0</v>
      </c>
      <c r="AO58" s="115"/>
      <c r="AP58" s="115"/>
      <c r="AQ58" s="118" t="s">
        <v>78</v>
      </c>
      <c r="AR58" s="119"/>
      <c r="AS58" s="120">
        <f>ROUND(SUM(AS59:AS60),2)</f>
        <v>0</v>
      </c>
      <c r="AT58" s="121">
        <f>ROUND(SUM(AV58:AW58),2)</f>
        <v>0</v>
      </c>
      <c r="AU58" s="122">
        <f>ROUND(SUM(AU59:AU60),5)</f>
        <v>0</v>
      </c>
      <c r="AV58" s="121">
        <f>ROUND(AZ58*L29,2)</f>
        <v>0</v>
      </c>
      <c r="AW58" s="121">
        <f>ROUND(BA58*L30,2)</f>
        <v>0</v>
      </c>
      <c r="AX58" s="121">
        <f>ROUND(BB58*L29,2)</f>
        <v>0</v>
      </c>
      <c r="AY58" s="121">
        <f>ROUND(BC58*L30,2)</f>
        <v>0</v>
      </c>
      <c r="AZ58" s="121">
        <f>ROUND(SUM(AZ59:AZ60),2)</f>
        <v>0</v>
      </c>
      <c r="BA58" s="121">
        <f>ROUND(SUM(BA59:BA60),2)</f>
        <v>0</v>
      </c>
      <c r="BB58" s="121">
        <f>ROUND(SUM(BB59:BB60),2)</f>
        <v>0</v>
      </c>
      <c r="BC58" s="121">
        <f>ROUND(SUM(BC59:BC60),2)</f>
        <v>0</v>
      </c>
      <c r="BD58" s="123">
        <f>ROUND(SUM(BD59:BD60),2)</f>
        <v>0</v>
      </c>
      <c r="BE58" s="7"/>
      <c r="BS58" s="124" t="s">
        <v>71</v>
      </c>
      <c r="BT58" s="124" t="s">
        <v>79</v>
      </c>
      <c r="BU58" s="124" t="s">
        <v>73</v>
      </c>
      <c r="BV58" s="124" t="s">
        <v>74</v>
      </c>
      <c r="BW58" s="124" t="s">
        <v>90</v>
      </c>
      <c r="BX58" s="124" t="s">
        <v>5</v>
      </c>
      <c r="CL58" s="124" t="s">
        <v>19</v>
      </c>
      <c r="CM58" s="124" t="s">
        <v>81</v>
      </c>
    </row>
    <row r="59" spans="1:90" s="4" customFormat="1" ht="35.25" customHeight="1">
      <c r="A59" s="125" t="s">
        <v>82</v>
      </c>
      <c r="B59" s="64"/>
      <c r="C59" s="126"/>
      <c r="D59" s="126"/>
      <c r="E59" s="127" t="s">
        <v>91</v>
      </c>
      <c r="F59" s="127"/>
      <c r="G59" s="127"/>
      <c r="H59" s="127"/>
      <c r="I59" s="127"/>
      <c r="J59" s="126"/>
      <c r="K59" s="127" t="s">
        <v>89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'ROZPOČET CHEMIE - UČEBNA ...'!J32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83</v>
      </c>
      <c r="AR59" s="66"/>
      <c r="AS59" s="130">
        <v>0</v>
      </c>
      <c r="AT59" s="131">
        <f>ROUND(SUM(AV59:AW59),2)</f>
        <v>0</v>
      </c>
      <c r="AU59" s="132">
        <f>'ROZPOČET CHEMIE - UČEBNA ...'!P94</f>
        <v>0</v>
      </c>
      <c r="AV59" s="131">
        <f>'ROZPOČET CHEMIE - UČEBNA ...'!J35</f>
        <v>0</v>
      </c>
      <c r="AW59" s="131">
        <f>'ROZPOČET CHEMIE - UČEBNA ...'!J36</f>
        <v>0</v>
      </c>
      <c r="AX59" s="131">
        <f>'ROZPOČET CHEMIE - UČEBNA ...'!J37</f>
        <v>0</v>
      </c>
      <c r="AY59" s="131">
        <f>'ROZPOČET CHEMIE - UČEBNA ...'!J38</f>
        <v>0</v>
      </c>
      <c r="AZ59" s="131">
        <f>'ROZPOČET CHEMIE - UČEBNA ...'!F35</f>
        <v>0</v>
      </c>
      <c r="BA59" s="131">
        <f>'ROZPOČET CHEMIE - UČEBNA ...'!F36</f>
        <v>0</v>
      </c>
      <c r="BB59" s="131">
        <f>'ROZPOČET CHEMIE - UČEBNA ...'!F37</f>
        <v>0</v>
      </c>
      <c r="BC59" s="131">
        <f>'ROZPOČET CHEMIE - UČEBNA ...'!F38</f>
        <v>0</v>
      </c>
      <c r="BD59" s="133">
        <f>'ROZPOČET CHEMIE - UČEBNA ...'!F39</f>
        <v>0</v>
      </c>
      <c r="BE59" s="4"/>
      <c r="BT59" s="134" t="s">
        <v>81</v>
      </c>
      <c r="BV59" s="134" t="s">
        <v>74</v>
      </c>
      <c r="BW59" s="134" t="s">
        <v>92</v>
      </c>
      <c r="BX59" s="134" t="s">
        <v>90</v>
      </c>
      <c r="CL59" s="134" t="s">
        <v>19</v>
      </c>
    </row>
    <row r="60" spans="1:90" s="4" customFormat="1" ht="23.25" customHeight="1">
      <c r="A60" s="125" t="s">
        <v>82</v>
      </c>
      <c r="B60" s="64"/>
      <c r="C60" s="126"/>
      <c r="D60" s="126"/>
      <c r="E60" s="127" t="s">
        <v>85</v>
      </c>
      <c r="F60" s="127"/>
      <c r="G60" s="127"/>
      <c r="H60" s="127"/>
      <c r="I60" s="127"/>
      <c r="J60" s="126"/>
      <c r="K60" s="127" t="s">
        <v>93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'STAVBA - HRUBÉ STAVEBNÍ P..._01'!J32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83</v>
      </c>
      <c r="AR60" s="66"/>
      <c r="AS60" s="130">
        <v>0</v>
      </c>
      <c r="AT60" s="131">
        <f>ROUND(SUM(AV60:AW60),2)</f>
        <v>0</v>
      </c>
      <c r="AU60" s="132">
        <f>'STAVBA - HRUBÉ STAVEBNÍ P..._01'!P106</f>
        <v>0</v>
      </c>
      <c r="AV60" s="131">
        <f>'STAVBA - HRUBÉ STAVEBNÍ P..._01'!J35</f>
        <v>0</v>
      </c>
      <c r="AW60" s="131">
        <f>'STAVBA - HRUBÉ STAVEBNÍ P..._01'!J36</f>
        <v>0</v>
      </c>
      <c r="AX60" s="131">
        <f>'STAVBA - HRUBÉ STAVEBNÍ P..._01'!J37</f>
        <v>0</v>
      </c>
      <c r="AY60" s="131">
        <f>'STAVBA - HRUBÉ STAVEBNÍ P..._01'!J38</f>
        <v>0</v>
      </c>
      <c r="AZ60" s="131">
        <f>'STAVBA - HRUBÉ STAVEBNÍ P..._01'!F35</f>
        <v>0</v>
      </c>
      <c r="BA60" s="131">
        <f>'STAVBA - HRUBÉ STAVEBNÍ P..._01'!F36</f>
        <v>0</v>
      </c>
      <c r="BB60" s="131">
        <f>'STAVBA - HRUBÉ STAVEBNÍ P..._01'!F37</f>
        <v>0</v>
      </c>
      <c r="BC60" s="131">
        <f>'STAVBA - HRUBÉ STAVEBNÍ P..._01'!F38</f>
        <v>0</v>
      </c>
      <c r="BD60" s="133">
        <f>'STAVBA - HRUBÉ STAVEBNÍ P..._01'!F39</f>
        <v>0</v>
      </c>
      <c r="BE60" s="4"/>
      <c r="BT60" s="134" t="s">
        <v>81</v>
      </c>
      <c r="BV60" s="134" t="s">
        <v>74</v>
      </c>
      <c r="BW60" s="134" t="s">
        <v>94</v>
      </c>
      <c r="BX60" s="134" t="s">
        <v>90</v>
      </c>
      <c r="CL60" s="134" t="s">
        <v>19</v>
      </c>
    </row>
    <row r="61" spans="1:91" s="7" customFormat="1" ht="16.5" customHeight="1">
      <c r="A61" s="7"/>
      <c r="B61" s="112"/>
      <c r="C61" s="113"/>
      <c r="D61" s="114" t="s">
        <v>95</v>
      </c>
      <c r="E61" s="114"/>
      <c r="F61" s="114"/>
      <c r="G61" s="114"/>
      <c r="H61" s="114"/>
      <c r="I61" s="115"/>
      <c r="J61" s="114" t="s">
        <v>96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ROUND(SUM(AG62:AG63),2)</f>
        <v>0</v>
      </c>
      <c r="AH61" s="115"/>
      <c r="AI61" s="115"/>
      <c r="AJ61" s="115"/>
      <c r="AK61" s="115"/>
      <c r="AL61" s="115"/>
      <c r="AM61" s="115"/>
      <c r="AN61" s="117">
        <f>SUM(AG61,AT61)</f>
        <v>0</v>
      </c>
      <c r="AO61" s="115"/>
      <c r="AP61" s="115"/>
      <c r="AQ61" s="118" t="s">
        <v>78</v>
      </c>
      <c r="AR61" s="119"/>
      <c r="AS61" s="120">
        <f>ROUND(SUM(AS62:AS63),2)</f>
        <v>0</v>
      </c>
      <c r="AT61" s="121">
        <f>ROUND(SUM(AV61:AW61),2)</f>
        <v>0</v>
      </c>
      <c r="AU61" s="122">
        <f>ROUND(SUM(AU62:AU63),5)</f>
        <v>0</v>
      </c>
      <c r="AV61" s="121">
        <f>ROUND(AZ61*L29,2)</f>
        <v>0</v>
      </c>
      <c r="AW61" s="121">
        <f>ROUND(BA61*L30,2)</f>
        <v>0</v>
      </c>
      <c r="AX61" s="121">
        <f>ROUND(BB61*L29,2)</f>
        <v>0</v>
      </c>
      <c r="AY61" s="121">
        <f>ROUND(BC61*L30,2)</f>
        <v>0</v>
      </c>
      <c r="AZ61" s="121">
        <f>ROUND(SUM(AZ62:AZ63),2)</f>
        <v>0</v>
      </c>
      <c r="BA61" s="121">
        <f>ROUND(SUM(BA62:BA63),2)</f>
        <v>0</v>
      </c>
      <c r="BB61" s="121">
        <f>ROUND(SUM(BB62:BB63),2)</f>
        <v>0</v>
      </c>
      <c r="BC61" s="121">
        <f>ROUND(SUM(BC62:BC63),2)</f>
        <v>0</v>
      </c>
      <c r="BD61" s="123">
        <f>ROUND(SUM(BD62:BD63),2)</f>
        <v>0</v>
      </c>
      <c r="BE61" s="7"/>
      <c r="BS61" s="124" t="s">
        <v>71</v>
      </c>
      <c r="BT61" s="124" t="s">
        <v>79</v>
      </c>
      <c r="BU61" s="124" t="s">
        <v>73</v>
      </c>
      <c r="BV61" s="124" t="s">
        <v>74</v>
      </c>
      <c r="BW61" s="124" t="s">
        <v>97</v>
      </c>
      <c r="BX61" s="124" t="s">
        <v>5</v>
      </c>
      <c r="CL61" s="124" t="s">
        <v>19</v>
      </c>
      <c r="CM61" s="124" t="s">
        <v>81</v>
      </c>
    </row>
    <row r="62" spans="1:90" s="4" customFormat="1" ht="16.5" customHeight="1">
      <c r="A62" s="125" t="s">
        <v>82</v>
      </c>
      <c r="B62" s="64"/>
      <c r="C62" s="126"/>
      <c r="D62" s="126"/>
      <c r="E62" s="127" t="s">
        <v>95</v>
      </c>
      <c r="F62" s="127"/>
      <c r="G62" s="127"/>
      <c r="H62" s="127"/>
      <c r="I62" s="127"/>
      <c r="J62" s="126"/>
      <c r="K62" s="127" t="s">
        <v>98</v>
      </c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8">
        <f>'JAZYKY - UČEBNA JAZYKŮ'!J32</f>
        <v>0</v>
      </c>
      <c r="AH62" s="126"/>
      <c r="AI62" s="126"/>
      <c r="AJ62" s="126"/>
      <c r="AK62" s="126"/>
      <c r="AL62" s="126"/>
      <c r="AM62" s="126"/>
      <c r="AN62" s="128">
        <f>SUM(AG62,AT62)</f>
        <v>0</v>
      </c>
      <c r="AO62" s="126"/>
      <c r="AP62" s="126"/>
      <c r="AQ62" s="129" t="s">
        <v>83</v>
      </c>
      <c r="AR62" s="66"/>
      <c r="AS62" s="130">
        <v>0</v>
      </c>
      <c r="AT62" s="131">
        <f>ROUND(SUM(AV62:AW62),2)</f>
        <v>0</v>
      </c>
      <c r="AU62" s="132">
        <f>'JAZYKY - UČEBNA JAZYKŮ'!P97</f>
        <v>0</v>
      </c>
      <c r="AV62" s="131">
        <f>'JAZYKY - UČEBNA JAZYKŮ'!J35</f>
        <v>0</v>
      </c>
      <c r="AW62" s="131">
        <f>'JAZYKY - UČEBNA JAZYKŮ'!J36</f>
        <v>0</v>
      </c>
      <c r="AX62" s="131">
        <f>'JAZYKY - UČEBNA JAZYKŮ'!J37</f>
        <v>0</v>
      </c>
      <c r="AY62" s="131">
        <f>'JAZYKY - UČEBNA JAZYKŮ'!J38</f>
        <v>0</v>
      </c>
      <c r="AZ62" s="131">
        <f>'JAZYKY - UČEBNA JAZYKŮ'!F35</f>
        <v>0</v>
      </c>
      <c r="BA62" s="131">
        <f>'JAZYKY - UČEBNA JAZYKŮ'!F36</f>
        <v>0</v>
      </c>
      <c r="BB62" s="131">
        <f>'JAZYKY - UČEBNA JAZYKŮ'!F37</f>
        <v>0</v>
      </c>
      <c r="BC62" s="131">
        <f>'JAZYKY - UČEBNA JAZYKŮ'!F38</f>
        <v>0</v>
      </c>
      <c r="BD62" s="133">
        <f>'JAZYKY - UČEBNA JAZYKŮ'!F39</f>
        <v>0</v>
      </c>
      <c r="BE62" s="4"/>
      <c r="BT62" s="134" t="s">
        <v>81</v>
      </c>
      <c r="BV62" s="134" t="s">
        <v>74</v>
      </c>
      <c r="BW62" s="134" t="s">
        <v>99</v>
      </c>
      <c r="BX62" s="134" t="s">
        <v>97</v>
      </c>
      <c r="CL62" s="134" t="s">
        <v>19</v>
      </c>
    </row>
    <row r="63" spans="1:90" s="4" customFormat="1" ht="16.5" customHeight="1">
      <c r="A63" s="125" t="s">
        <v>82</v>
      </c>
      <c r="B63" s="64"/>
      <c r="C63" s="126"/>
      <c r="D63" s="126"/>
      <c r="E63" s="127" t="s">
        <v>85</v>
      </c>
      <c r="F63" s="127"/>
      <c r="G63" s="127"/>
      <c r="H63" s="127"/>
      <c r="I63" s="127"/>
      <c r="J63" s="126"/>
      <c r="K63" s="127" t="s">
        <v>100</v>
      </c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8">
        <f>'STAVBA - HRUBÁ STAVBA UČE...'!J32</f>
        <v>0</v>
      </c>
      <c r="AH63" s="126"/>
      <c r="AI63" s="126"/>
      <c r="AJ63" s="126"/>
      <c r="AK63" s="126"/>
      <c r="AL63" s="126"/>
      <c r="AM63" s="126"/>
      <c r="AN63" s="128">
        <f>SUM(AG63,AT63)</f>
        <v>0</v>
      </c>
      <c r="AO63" s="126"/>
      <c r="AP63" s="126"/>
      <c r="AQ63" s="129" t="s">
        <v>83</v>
      </c>
      <c r="AR63" s="66"/>
      <c r="AS63" s="130">
        <v>0</v>
      </c>
      <c r="AT63" s="131">
        <f>ROUND(SUM(AV63:AW63),2)</f>
        <v>0</v>
      </c>
      <c r="AU63" s="132">
        <f>'STAVBA - HRUBÁ STAVBA UČE...'!P100</f>
        <v>0</v>
      </c>
      <c r="AV63" s="131">
        <f>'STAVBA - HRUBÁ STAVBA UČE...'!J35</f>
        <v>0</v>
      </c>
      <c r="AW63" s="131">
        <f>'STAVBA - HRUBÁ STAVBA UČE...'!J36</f>
        <v>0</v>
      </c>
      <c r="AX63" s="131">
        <f>'STAVBA - HRUBÁ STAVBA UČE...'!J37</f>
        <v>0</v>
      </c>
      <c r="AY63" s="131">
        <f>'STAVBA - HRUBÁ STAVBA UČE...'!J38</f>
        <v>0</v>
      </c>
      <c r="AZ63" s="131">
        <f>'STAVBA - HRUBÁ STAVBA UČE...'!F35</f>
        <v>0</v>
      </c>
      <c r="BA63" s="131">
        <f>'STAVBA - HRUBÁ STAVBA UČE...'!F36</f>
        <v>0</v>
      </c>
      <c r="BB63" s="131">
        <f>'STAVBA - HRUBÁ STAVBA UČE...'!F37</f>
        <v>0</v>
      </c>
      <c r="BC63" s="131">
        <f>'STAVBA - HRUBÁ STAVBA UČE...'!F38</f>
        <v>0</v>
      </c>
      <c r="BD63" s="133">
        <f>'STAVBA - HRUBÁ STAVBA UČE...'!F39</f>
        <v>0</v>
      </c>
      <c r="BE63" s="4"/>
      <c r="BT63" s="134" t="s">
        <v>81</v>
      </c>
      <c r="BV63" s="134" t="s">
        <v>74</v>
      </c>
      <c r="BW63" s="134" t="s">
        <v>101</v>
      </c>
      <c r="BX63" s="134" t="s">
        <v>97</v>
      </c>
      <c r="CL63" s="134" t="s">
        <v>19</v>
      </c>
    </row>
    <row r="64" spans="1:91" s="7" customFormat="1" ht="16.5" customHeight="1">
      <c r="A64" s="7"/>
      <c r="B64" s="112"/>
      <c r="C64" s="113"/>
      <c r="D64" s="114" t="s">
        <v>102</v>
      </c>
      <c r="E64" s="114"/>
      <c r="F64" s="114"/>
      <c r="G64" s="114"/>
      <c r="H64" s="114"/>
      <c r="I64" s="115"/>
      <c r="J64" s="114" t="s">
        <v>103</v>
      </c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6">
        <f>ROUND(SUM(AG65:AG66),2)</f>
        <v>0</v>
      </c>
      <c r="AH64" s="115"/>
      <c r="AI64" s="115"/>
      <c r="AJ64" s="115"/>
      <c r="AK64" s="115"/>
      <c r="AL64" s="115"/>
      <c r="AM64" s="115"/>
      <c r="AN64" s="117">
        <f>SUM(AG64,AT64)</f>
        <v>0</v>
      </c>
      <c r="AO64" s="115"/>
      <c r="AP64" s="115"/>
      <c r="AQ64" s="118" t="s">
        <v>78</v>
      </c>
      <c r="AR64" s="119"/>
      <c r="AS64" s="120">
        <f>ROUND(SUM(AS65:AS66),2)</f>
        <v>0</v>
      </c>
      <c r="AT64" s="121">
        <f>ROUND(SUM(AV64:AW64),2)</f>
        <v>0</v>
      </c>
      <c r="AU64" s="122">
        <f>ROUND(SUM(AU65:AU66),5)</f>
        <v>0</v>
      </c>
      <c r="AV64" s="121">
        <f>ROUND(AZ64*L29,2)</f>
        <v>0</v>
      </c>
      <c r="AW64" s="121">
        <f>ROUND(BA64*L30,2)</f>
        <v>0</v>
      </c>
      <c r="AX64" s="121">
        <f>ROUND(BB64*L29,2)</f>
        <v>0</v>
      </c>
      <c r="AY64" s="121">
        <f>ROUND(BC64*L30,2)</f>
        <v>0</v>
      </c>
      <c r="AZ64" s="121">
        <f>ROUND(SUM(AZ65:AZ66),2)</f>
        <v>0</v>
      </c>
      <c r="BA64" s="121">
        <f>ROUND(SUM(BA65:BA66),2)</f>
        <v>0</v>
      </c>
      <c r="BB64" s="121">
        <f>ROUND(SUM(BB65:BB66),2)</f>
        <v>0</v>
      </c>
      <c r="BC64" s="121">
        <f>ROUND(SUM(BC65:BC66),2)</f>
        <v>0</v>
      </c>
      <c r="BD64" s="123">
        <f>ROUND(SUM(BD65:BD66),2)</f>
        <v>0</v>
      </c>
      <c r="BE64" s="7"/>
      <c r="BS64" s="124" t="s">
        <v>71</v>
      </c>
      <c r="BT64" s="124" t="s">
        <v>79</v>
      </c>
      <c r="BU64" s="124" t="s">
        <v>73</v>
      </c>
      <c r="BV64" s="124" t="s">
        <v>74</v>
      </c>
      <c r="BW64" s="124" t="s">
        <v>104</v>
      </c>
      <c r="BX64" s="124" t="s">
        <v>5</v>
      </c>
      <c r="CL64" s="124" t="s">
        <v>19</v>
      </c>
      <c r="CM64" s="124" t="s">
        <v>81</v>
      </c>
    </row>
    <row r="65" spans="1:90" s="4" customFormat="1" ht="23.25" customHeight="1">
      <c r="A65" s="125" t="s">
        <v>82</v>
      </c>
      <c r="B65" s="64"/>
      <c r="C65" s="126"/>
      <c r="D65" s="126"/>
      <c r="E65" s="127" t="s">
        <v>105</v>
      </c>
      <c r="F65" s="127"/>
      <c r="G65" s="127"/>
      <c r="H65" s="127"/>
      <c r="I65" s="127"/>
      <c r="J65" s="126"/>
      <c r="K65" s="127" t="s">
        <v>106</v>
      </c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8">
        <f>'POČÍTAČE - UČEBNA PC'!J32</f>
        <v>0</v>
      </c>
      <c r="AH65" s="126"/>
      <c r="AI65" s="126"/>
      <c r="AJ65" s="126"/>
      <c r="AK65" s="126"/>
      <c r="AL65" s="126"/>
      <c r="AM65" s="126"/>
      <c r="AN65" s="128">
        <f>SUM(AG65,AT65)</f>
        <v>0</v>
      </c>
      <c r="AO65" s="126"/>
      <c r="AP65" s="126"/>
      <c r="AQ65" s="129" t="s">
        <v>83</v>
      </c>
      <c r="AR65" s="66"/>
      <c r="AS65" s="130">
        <v>0</v>
      </c>
      <c r="AT65" s="131">
        <f>ROUND(SUM(AV65:AW65),2)</f>
        <v>0</v>
      </c>
      <c r="AU65" s="132">
        <f>'POČÍTAČE - UČEBNA PC'!P98</f>
        <v>0</v>
      </c>
      <c r="AV65" s="131">
        <f>'POČÍTAČE - UČEBNA PC'!J35</f>
        <v>0</v>
      </c>
      <c r="AW65" s="131">
        <f>'POČÍTAČE - UČEBNA PC'!J36</f>
        <v>0</v>
      </c>
      <c r="AX65" s="131">
        <f>'POČÍTAČE - UČEBNA PC'!J37</f>
        <v>0</v>
      </c>
      <c r="AY65" s="131">
        <f>'POČÍTAČE - UČEBNA PC'!J38</f>
        <v>0</v>
      </c>
      <c r="AZ65" s="131">
        <f>'POČÍTAČE - UČEBNA PC'!F35</f>
        <v>0</v>
      </c>
      <c r="BA65" s="131">
        <f>'POČÍTAČE - UČEBNA PC'!F36</f>
        <v>0</v>
      </c>
      <c r="BB65" s="131">
        <f>'POČÍTAČE - UČEBNA PC'!F37</f>
        <v>0</v>
      </c>
      <c r="BC65" s="131">
        <f>'POČÍTAČE - UČEBNA PC'!F38</f>
        <v>0</v>
      </c>
      <c r="BD65" s="133">
        <f>'POČÍTAČE - UČEBNA PC'!F39</f>
        <v>0</v>
      </c>
      <c r="BE65" s="4"/>
      <c r="BT65" s="134" t="s">
        <v>81</v>
      </c>
      <c r="BV65" s="134" t="s">
        <v>74</v>
      </c>
      <c r="BW65" s="134" t="s">
        <v>107</v>
      </c>
      <c r="BX65" s="134" t="s">
        <v>104</v>
      </c>
      <c r="CL65" s="134" t="s">
        <v>19</v>
      </c>
    </row>
    <row r="66" spans="1:90" s="4" customFormat="1" ht="16.5" customHeight="1">
      <c r="A66" s="125" t="s">
        <v>82</v>
      </c>
      <c r="B66" s="64"/>
      <c r="C66" s="126"/>
      <c r="D66" s="126"/>
      <c r="E66" s="127" t="s">
        <v>85</v>
      </c>
      <c r="F66" s="127"/>
      <c r="G66" s="127"/>
      <c r="H66" s="127"/>
      <c r="I66" s="127"/>
      <c r="J66" s="126"/>
      <c r="K66" s="127" t="s">
        <v>108</v>
      </c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8">
        <f>'STAVBA - HRUBÉ STAVEBNÍ P..._02'!J32</f>
        <v>0</v>
      </c>
      <c r="AH66" s="126"/>
      <c r="AI66" s="126"/>
      <c r="AJ66" s="126"/>
      <c r="AK66" s="126"/>
      <c r="AL66" s="126"/>
      <c r="AM66" s="126"/>
      <c r="AN66" s="128">
        <f>SUM(AG66,AT66)</f>
        <v>0</v>
      </c>
      <c r="AO66" s="126"/>
      <c r="AP66" s="126"/>
      <c r="AQ66" s="129" t="s">
        <v>83</v>
      </c>
      <c r="AR66" s="66"/>
      <c r="AS66" s="130">
        <v>0</v>
      </c>
      <c r="AT66" s="131">
        <f>ROUND(SUM(AV66:AW66),2)</f>
        <v>0</v>
      </c>
      <c r="AU66" s="132">
        <f>'STAVBA - HRUBÉ STAVEBNÍ P..._02'!P99</f>
        <v>0</v>
      </c>
      <c r="AV66" s="131">
        <f>'STAVBA - HRUBÉ STAVEBNÍ P..._02'!J35</f>
        <v>0</v>
      </c>
      <c r="AW66" s="131">
        <f>'STAVBA - HRUBÉ STAVEBNÍ P..._02'!J36</f>
        <v>0</v>
      </c>
      <c r="AX66" s="131">
        <f>'STAVBA - HRUBÉ STAVEBNÍ P..._02'!J37</f>
        <v>0</v>
      </c>
      <c r="AY66" s="131">
        <f>'STAVBA - HRUBÉ STAVEBNÍ P..._02'!J38</f>
        <v>0</v>
      </c>
      <c r="AZ66" s="131">
        <f>'STAVBA - HRUBÉ STAVEBNÍ P..._02'!F35</f>
        <v>0</v>
      </c>
      <c r="BA66" s="131">
        <f>'STAVBA - HRUBÉ STAVEBNÍ P..._02'!F36</f>
        <v>0</v>
      </c>
      <c r="BB66" s="131">
        <f>'STAVBA - HRUBÉ STAVEBNÍ P..._02'!F37</f>
        <v>0</v>
      </c>
      <c r="BC66" s="131">
        <f>'STAVBA - HRUBÉ STAVEBNÍ P..._02'!F38</f>
        <v>0</v>
      </c>
      <c r="BD66" s="133">
        <f>'STAVBA - HRUBÉ STAVEBNÍ P..._02'!F39</f>
        <v>0</v>
      </c>
      <c r="BE66" s="4"/>
      <c r="BT66" s="134" t="s">
        <v>81</v>
      </c>
      <c r="BV66" s="134" t="s">
        <v>74</v>
      </c>
      <c r="BW66" s="134" t="s">
        <v>109</v>
      </c>
      <c r="BX66" s="134" t="s">
        <v>104</v>
      </c>
      <c r="CL66" s="134" t="s">
        <v>19</v>
      </c>
    </row>
    <row r="67" spans="1:91" s="7" customFormat="1" ht="24.75" customHeight="1">
      <c r="A67" s="7"/>
      <c r="B67" s="112"/>
      <c r="C67" s="113"/>
      <c r="D67" s="114" t="s">
        <v>110</v>
      </c>
      <c r="E67" s="114"/>
      <c r="F67" s="114"/>
      <c r="G67" s="114"/>
      <c r="H67" s="114"/>
      <c r="I67" s="115"/>
      <c r="J67" s="114" t="s">
        <v>111</v>
      </c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6">
        <f>ROUND(AG68,2)</f>
        <v>0</v>
      </c>
      <c r="AH67" s="115"/>
      <c r="AI67" s="115"/>
      <c r="AJ67" s="115"/>
      <c r="AK67" s="115"/>
      <c r="AL67" s="115"/>
      <c r="AM67" s="115"/>
      <c r="AN67" s="117">
        <f>SUM(AG67,AT67)</f>
        <v>0</v>
      </c>
      <c r="AO67" s="115"/>
      <c r="AP67" s="115"/>
      <c r="AQ67" s="118" t="s">
        <v>78</v>
      </c>
      <c r="AR67" s="119"/>
      <c r="AS67" s="120">
        <f>ROUND(AS68,2)</f>
        <v>0</v>
      </c>
      <c r="AT67" s="121">
        <f>ROUND(SUM(AV67:AW67),2)</f>
        <v>0</v>
      </c>
      <c r="AU67" s="122">
        <f>ROUND(AU68,5)</f>
        <v>0</v>
      </c>
      <c r="AV67" s="121">
        <f>ROUND(AZ67*L29,2)</f>
        <v>0</v>
      </c>
      <c r="AW67" s="121">
        <f>ROUND(BA67*L30,2)</f>
        <v>0</v>
      </c>
      <c r="AX67" s="121">
        <f>ROUND(BB67*L29,2)</f>
        <v>0</v>
      </c>
      <c r="AY67" s="121">
        <f>ROUND(BC67*L30,2)</f>
        <v>0</v>
      </c>
      <c r="AZ67" s="121">
        <f>ROUND(AZ68,2)</f>
        <v>0</v>
      </c>
      <c r="BA67" s="121">
        <f>ROUND(BA68,2)</f>
        <v>0</v>
      </c>
      <c r="BB67" s="121">
        <f>ROUND(BB68,2)</f>
        <v>0</v>
      </c>
      <c r="BC67" s="121">
        <f>ROUND(BC68,2)</f>
        <v>0</v>
      </c>
      <c r="BD67" s="123">
        <f>ROUND(BD68,2)</f>
        <v>0</v>
      </c>
      <c r="BE67" s="7"/>
      <c r="BS67" s="124" t="s">
        <v>71</v>
      </c>
      <c r="BT67" s="124" t="s">
        <v>79</v>
      </c>
      <c r="BU67" s="124" t="s">
        <v>73</v>
      </c>
      <c r="BV67" s="124" t="s">
        <v>74</v>
      </c>
      <c r="BW67" s="124" t="s">
        <v>112</v>
      </c>
      <c r="BX67" s="124" t="s">
        <v>5</v>
      </c>
      <c r="CL67" s="124" t="s">
        <v>19</v>
      </c>
      <c r="CM67" s="124" t="s">
        <v>81</v>
      </c>
    </row>
    <row r="68" spans="1:90" s="4" customFormat="1" ht="16.5" customHeight="1">
      <c r="A68" s="125" t="s">
        <v>82</v>
      </c>
      <c r="B68" s="64"/>
      <c r="C68" s="126"/>
      <c r="D68" s="126"/>
      <c r="E68" s="127" t="s">
        <v>85</v>
      </c>
      <c r="F68" s="127"/>
      <c r="G68" s="127"/>
      <c r="H68" s="127"/>
      <c r="I68" s="127"/>
      <c r="J68" s="126"/>
      <c r="K68" s="127" t="s">
        <v>113</v>
      </c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8">
        <f>'STAVBA - HRUBÉ STAVEBNÍ P..._03'!J32</f>
        <v>0</v>
      </c>
      <c r="AH68" s="126"/>
      <c r="AI68" s="126"/>
      <c r="AJ68" s="126"/>
      <c r="AK68" s="126"/>
      <c r="AL68" s="126"/>
      <c r="AM68" s="126"/>
      <c r="AN68" s="128">
        <f>SUM(AG68,AT68)</f>
        <v>0</v>
      </c>
      <c r="AO68" s="126"/>
      <c r="AP68" s="126"/>
      <c r="AQ68" s="129" t="s">
        <v>83</v>
      </c>
      <c r="AR68" s="66"/>
      <c r="AS68" s="130">
        <v>0</v>
      </c>
      <c r="AT68" s="131">
        <f>ROUND(SUM(AV68:AW68),2)</f>
        <v>0</v>
      </c>
      <c r="AU68" s="132">
        <f>'STAVBA - HRUBÉ STAVEBNÍ P..._03'!P104</f>
        <v>0</v>
      </c>
      <c r="AV68" s="131">
        <f>'STAVBA - HRUBÉ STAVEBNÍ P..._03'!J35</f>
        <v>0</v>
      </c>
      <c r="AW68" s="131">
        <f>'STAVBA - HRUBÉ STAVEBNÍ P..._03'!J36</f>
        <v>0</v>
      </c>
      <c r="AX68" s="131">
        <f>'STAVBA - HRUBÉ STAVEBNÍ P..._03'!J37</f>
        <v>0</v>
      </c>
      <c r="AY68" s="131">
        <f>'STAVBA - HRUBÉ STAVEBNÍ P..._03'!J38</f>
        <v>0</v>
      </c>
      <c r="AZ68" s="131">
        <f>'STAVBA - HRUBÉ STAVEBNÍ P..._03'!F35</f>
        <v>0</v>
      </c>
      <c r="BA68" s="131">
        <f>'STAVBA - HRUBÉ STAVEBNÍ P..._03'!F36</f>
        <v>0</v>
      </c>
      <c r="BB68" s="131">
        <f>'STAVBA - HRUBÉ STAVEBNÍ P..._03'!F37</f>
        <v>0</v>
      </c>
      <c r="BC68" s="131">
        <f>'STAVBA - HRUBÉ STAVEBNÍ P..._03'!F38</f>
        <v>0</v>
      </c>
      <c r="BD68" s="133">
        <f>'STAVBA - HRUBÉ STAVEBNÍ P..._03'!F39</f>
        <v>0</v>
      </c>
      <c r="BE68" s="4"/>
      <c r="BT68" s="134" t="s">
        <v>81</v>
      </c>
      <c r="BV68" s="134" t="s">
        <v>74</v>
      </c>
      <c r="BW68" s="134" t="s">
        <v>114</v>
      </c>
      <c r="BX68" s="134" t="s">
        <v>112</v>
      </c>
      <c r="CL68" s="134" t="s">
        <v>19</v>
      </c>
    </row>
    <row r="69" spans="1:91" s="7" customFormat="1" ht="37.5" customHeight="1">
      <c r="A69" s="125" t="s">
        <v>82</v>
      </c>
      <c r="B69" s="112"/>
      <c r="C69" s="113"/>
      <c r="D69" s="114" t="s">
        <v>115</v>
      </c>
      <c r="E69" s="114"/>
      <c r="F69" s="114"/>
      <c r="G69" s="114"/>
      <c r="H69" s="114"/>
      <c r="I69" s="115"/>
      <c r="J69" s="114" t="s">
        <v>115</v>
      </c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7">
        <f>'ÚPRAVY SADOVÉ - ÚPRAVY SA...'!J30</f>
        <v>0</v>
      </c>
      <c r="AH69" s="115"/>
      <c r="AI69" s="115"/>
      <c r="AJ69" s="115"/>
      <c r="AK69" s="115"/>
      <c r="AL69" s="115"/>
      <c r="AM69" s="115"/>
      <c r="AN69" s="117">
        <f>SUM(AG69,AT69)</f>
        <v>0</v>
      </c>
      <c r="AO69" s="115"/>
      <c r="AP69" s="115"/>
      <c r="AQ69" s="118" t="s">
        <v>78</v>
      </c>
      <c r="AR69" s="119"/>
      <c r="AS69" s="120">
        <v>0</v>
      </c>
      <c r="AT69" s="121">
        <f>ROUND(SUM(AV69:AW69),2)</f>
        <v>0</v>
      </c>
      <c r="AU69" s="122">
        <f>'ÚPRAVY SADOVÉ - ÚPRAVY SA...'!P81</f>
        <v>0</v>
      </c>
      <c r="AV69" s="121">
        <f>'ÚPRAVY SADOVÉ - ÚPRAVY SA...'!J33</f>
        <v>0</v>
      </c>
      <c r="AW69" s="121">
        <f>'ÚPRAVY SADOVÉ - ÚPRAVY SA...'!J34</f>
        <v>0</v>
      </c>
      <c r="AX69" s="121">
        <f>'ÚPRAVY SADOVÉ - ÚPRAVY SA...'!J35</f>
        <v>0</v>
      </c>
      <c r="AY69" s="121">
        <f>'ÚPRAVY SADOVÉ - ÚPRAVY SA...'!J36</f>
        <v>0</v>
      </c>
      <c r="AZ69" s="121">
        <f>'ÚPRAVY SADOVÉ - ÚPRAVY SA...'!F33</f>
        <v>0</v>
      </c>
      <c r="BA69" s="121">
        <f>'ÚPRAVY SADOVÉ - ÚPRAVY SA...'!F34</f>
        <v>0</v>
      </c>
      <c r="BB69" s="121">
        <f>'ÚPRAVY SADOVÉ - ÚPRAVY SA...'!F35</f>
        <v>0</v>
      </c>
      <c r="BC69" s="121">
        <f>'ÚPRAVY SADOVÉ - ÚPRAVY SA...'!F36</f>
        <v>0</v>
      </c>
      <c r="BD69" s="123">
        <f>'ÚPRAVY SADOVÉ - ÚPRAVY SA...'!F37</f>
        <v>0</v>
      </c>
      <c r="BE69" s="7"/>
      <c r="BT69" s="124" t="s">
        <v>79</v>
      </c>
      <c r="BV69" s="124" t="s">
        <v>74</v>
      </c>
      <c r="BW69" s="124" t="s">
        <v>116</v>
      </c>
      <c r="BX69" s="124" t="s">
        <v>5</v>
      </c>
      <c r="CL69" s="124" t="s">
        <v>19</v>
      </c>
      <c r="CM69" s="124" t="s">
        <v>81</v>
      </c>
    </row>
    <row r="70" spans="1:91" s="7" customFormat="1" ht="16.5" customHeight="1">
      <c r="A70" s="125" t="s">
        <v>82</v>
      </c>
      <c r="B70" s="112"/>
      <c r="C70" s="113"/>
      <c r="D70" s="114" t="s">
        <v>117</v>
      </c>
      <c r="E70" s="114"/>
      <c r="F70" s="114"/>
      <c r="G70" s="114"/>
      <c r="H70" s="114"/>
      <c r="I70" s="115"/>
      <c r="J70" s="114" t="s">
        <v>118</v>
      </c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7">
        <f>'VRN - VEDLEJŠÍ ROZPOČTOVÉ...'!J30</f>
        <v>0</v>
      </c>
      <c r="AH70" s="115"/>
      <c r="AI70" s="115"/>
      <c r="AJ70" s="115"/>
      <c r="AK70" s="115"/>
      <c r="AL70" s="115"/>
      <c r="AM70" s="115"/>
      <c r="AN70" s="117">
        <f>SUM(AG70,AT70)</f>
        <v>0</v>
      </c>
      <c r="AO70" s="115"/>
      <c r="AP70" s="115"/>
      <c r="AQ70" s="118" t="s">
        <v>78</v>
      </c>
      <c r="AR70" s="119"/>
      <c r="AS70" s="135">
        <v>0</v>
      </c>
      <c r="AT70" s="136">
        <f>ROUND(SUM(AV70:AW70),2)</f>
        <v>0</v>
      </c>
      <c r="AU70" s="137">
        <f>'VRN - VEDLEJŠÍ ROZPOČTOVÉ...'!P83</f>
        <v>0</v>
      </c>
      <c r="AV70" s="136">
        <f>'VRN - VEDLEJŠÍ ROZPOČTOVÉ...'!J33</f>
        <v>0</v>
      </c>
      <c r="AW70" s="136">
        <f>'VRN - VEDLEJŠÍ ROZPOČTOVÉ...'!J34</f>
        <v>0</v>
      </c>
      <c r="AX70" s="136">
        <f>'VRN - VEDLEJŠÍ ROZPOČTOVÉ...'!J35</f>
        <v>0</v>
      </c>
      <c r="AY70" s="136">
        <f>'VRN - VEDLEJŠÍ ROZPOČTOVÉ...'!J36</f>
        <v>0</v>
      </c>
      <c r="AZ70" s="136">
        <f>'VRN - VEDLEJŠÍ ROZPOČTOVÉ...'!F33</f>
        <v>0</v>
      </c>
      <c r="BA70" s="136">
        <f>'VRN - VEDLEJŠÍ ROZPOČTOVÉ...'!F34</f>
        <v>0</v>
      </c>
      <c r="BB70" s="136">
        <f>'VRN - VEDLEJŠÍ ROZPOČTOVÉ...'!F35</f>
        <v>0</v>
      </c>
      <c r="BC70" s="136">
        <f>'VRN - VEDLEJŠÍ ROZPOČTOVÉ...'!F36</f>
        <v>0</v>
      </c>
      <c r="BD70" s="138">
        <f>'VRN - VEDLEJŠÍ ROZPOČTOVÉ...'!F37</f>
        <v>0</v>
      </c>
      <c r="BE70" s="7"/>
      <c r="BT70" s="124" t="s">
        <v>79</v>
      </c>
      <c r="BV70" s="124" t="s">
        <v>74</v>
      </c>
      <c r="BW70" s="124" t="s">
        <v>119</v>
      </c>
      <c r="BX70" s="124" t="s">
        <v>5</v>
      </c>
      <c r="CL70" s="124" t="s">
        <v>19</v>
      </c>
      <c r="CM70" s="124" t="s">
        <v>81</v>
      </c>
    </row>
    <row r="71" spans="1:57" s="2" customFormat="1" ht="30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5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45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</sheetData>
  <sheetProtection password="CC35" sheet="1" objects="1" scenarios="1" formatColumns="0" formatRows="0"/>
  <mergeCells count="102">
    <mergeCell ref="C52:G52"/>
    <mergeCell ref="D64:H64"/>
    <mergeCell ref="D58:H58"/>
    <mergeCell ref="D55:H55"/>
    <mergeCell ref="D61:H61"/>
    <mergeCell ref="E59:I59"/>
    <mergeCell ref="E56:I56"/>
    <mergeCell ref="E60:I60"/>
    <mergeCell ref="E62:I62"/>
    <mergeCell ref="E63:I63"/>
    <mergeCell ref="E57:I57"/>
    <mergeCell ref="I52:AF52"/>
    <mergeCell ref="J61:AF61"/>
    <mergeCell ref="J55:AF55"/>
    <mergeCell ref="J58:AF58"/>
    <mergeCell ref="J64:AF64"/>
    <mergeCell ref="K57:AF57"/>
    <mergeCell ref="K60:AF60"/>
    <mergeCell ref="K62:AF62"/>
    <mergeCell ref="K59:AF59"/>
    <mergeCell ref="K63:AF63"/>
    <mergeCell ref="K56:AF56"/>
    <mergeCell ref="L45:AO45"/>
    <mergeCell ref="E65:I65"/>
    <mergeCell ref="K65:AF65"/>
    <mergeCell ref="E66:I66"/>
    <mergeCell ref="K66:AF66"/>
    <mergeCell ref="D67:H67"/>
    <mergeCell ref="J67:AF67"/>
    <mergeCell ref="E68:I68"/>
    <mergeCell ref="K68:AF68"/>
    <mergeCell ref="D69:H69"/>
    <mergeCell ref="J69:AF69"/>
    <mergeCell ref="D70:H70"/>
    <mergeCell ref="J70:AF70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58:AM58"/>
    <mergeCell ref="AG64:AM64"/>
    <mergeCell ref="AG63:AM63"/>
    <mergeCell ref="AG62:AM62"/>
    <mergeCell ref="AG61:AM61"/>
    <mergeCell ref="AG57:AM57"/>
    <mergeCell ref="AG60:AM60"/>
    <mergeCell ref="AG52:AM52"/>
    <mergeCell ref="AG55:AM55"/>
    <mergeCell ref="AG59:AM59"/>
    <mergeCell ref="AG56:AM56"/>
    <mergeCell ref="AM47:AN47"/>
    <mergeCell ref="AM49:AP49"/>
    <mergeCell ref="AM50:AP50"/>
    <mergeCell ref="AN55:AP55"/>
    <mergeCell ref="AN57:AP57"/>
    <mergeCell ref="AN64:AP64"/>
    <mergeCell ref="AN63:AP63"/>
    <mergeCell ref="AN56:AP56"/>
    <mergeCell ref="AN52:AP52"/>
    <mergeCell ref="AN62:AP62"/>
    <mergeCell ref="AN59:AP59"/>
    <mergeCell ref="AN61:AP61"/>
    <mergeCell ref="AN60:AP60"/>
    <mergeCell ref="AN58:AP58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54:AP54"/>
  </mergeCells>
  <hyperlinks>
    <hyperlink ref="A56" location="'FYZIKA - UČEBNA FYZIKY'!C2" display="/"/>
    <hyperlink ref="A57" location="'STAVBA - HRUBÉ STAVEBNÍ P...'!C2" display="/"/>
    <hyperlink ref="A59" location="'ROZPOČET CHEMIE - UČEBNA ...'!C2" display="/"/>
    <hyperlink ref="A60" location="'STAVBA - HRUBÉ STAVEBNÍ P..._01'!C2" display="/"/>
    <hyperlink ref="A62" location="'JAZYKY - UČEBNA JAZYKŮ'!C2" display="/"/>
    <hyperlink ref="A63" location="'STAVBA - HRUBÁ STAVBA UČE...'!C2" display="/"/>
    <hyperlink ref="A65" location="'POČÍTAČE - UČEBNA PC'!C2" display="/"/>
    <hyperlink ref="A66" location="'STAVBA - HRUBÉ STAVEBNÍ P..._02'!C2" display="/"/>
    <hyperlink ref="A68" location="'STAVBA - HRUBÉ STAVEBNÍ P..._03'!C2" display="/"/>
    <hyperlink ref="A69" location="'ÚPRAVY SADOVÉ - ÚPRAVY SA...'!C2" display="/"/>
    <hyperlink ref="A70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120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MODERNIZACE ODBORNÝCH UČEBEN ZŠ ŠLUKNOVSKÁ, ČESKÁ LÍPA</v>
      </c>
      <c r="F7" s="143"/>
      <c r="G7" s="143"/>
      <c r="H7" s="143"/>
      <c r="L7" s="21"/>
    </row>
    <row r="8" spans="2:12" s="1" customFormat="1" ht="12" customHeight="1">
      <c r="B8" s="21"/>
      <c r="D8" s="143" t="s">
        <v>121</v>
      </c>
      <c r="L8" s="21"/>
    </row>
    <row r="9" spans="1:31" s="2" customFormat="1" ht="16.5" customHeight="1">
      <c r="A9" s="39"/>
      <c r="B9" s="45"/>
      <c r="C9" s="39"/>
      <c r="D9" s="39"/>
      <c r="E9" s="144" t="s">
        <v>1390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123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1391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4. 2. 2021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71.25" customHeight="1">
      <c r="A29" s="148"/>
      <c r="B29" s="149"/>
      <c r="C29" s="148"/>
      <c r="D29" s="148"/>
      <c r="E29" s="150" t="s">
        <v>768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ROUND(J104,2)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ROUND((SUM(BE104:BE291)),2)</f>
        <v>0</v>
      </c>
      <c r="G35" s="39"/>
      <c r="H35" s="39"/>
      <c r="I35" s="158">
        <v>0.21</v>
      </c>
      <c r="J35" s="157">
        <f>ROUND(((SUM(BE104:BE291))*I35),2)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ROUND((SUM(BF104:BF291)),2)</f>
        <v>0</v>
      </c>
      <c r="G36" s="39"/>
      <c r="H36" s="39"/>
      <c r="I36" s="158">
        <v>0.15</v>
      </c>
      <c r="J36" s="157">
        <f>ROUND(((SUM(BF104:BF291))*I36),2)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ROUND((SUM(BG104:BG291)),2)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ROUND((SUM(BH104:BH291)),2)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ROUND((SUM(BI104:BI291)),2)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MODERNIZACE ODBORNÝCH UČEBEN ZŠ ŠLUKNOVSKÁ, ČESKÁ LÍPA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121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1390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123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STAVBA - HRUBÉ STAVEBNÍ PRÁCE WC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ČESKÁ LÍPA</v>
      </c>
      <c r="G56" s="41"/>
      <c r="H56" s="41"/>
      <c r="I56" s="33" t="s">
        <v>23</v>
      </c>
      <c r="J56" s="73" t="str">
        <f>IF(J14="","",J14)</f>
        <v>4. 2. 2021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ČESKÁ LÍPA</v>
      </c>
      <c r="G58" s="41"/>
      <c r="H58" s="41"/>
      <c r="I58" s="33" t="s">
        <v>31</v>
      </c>
      <c r="J58" s="37" t="str">
        <f>E23</f>
        <v>Ing. Petr KUČERA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Jaroslav VALENTA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J104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128</v>
      </c>
      <c r="E64" s="178"/>
      <c r="F64" s="178"/>
      <c r="G64" s="178"/>
      <c r="H64" s="178"/>
      <c r="I64" s="178"/>
      <c r="J64" s="179">
        <f>J105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130</v>
      </c>
      <c r="E65" s="183"/>
      <c r="F65" s="183"/>
      <c r="G65" s="183"/>
      <c r="H65" s="183"/>
      <c r="I65" s="183"/>
      <c r="J65" s="184">
        <f>J106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131</v>
      </c>
      <c r="E66" s="183"/>
      <c r="F66" s="183"/>
      <c r="G66" s="183"/>
      <c r="H66" s="183"/>
      <c r="I66" s="183"/>
      <c r="J66" s="184">
        <f>J111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5"/>
      <c r="C67" s="176"/>
      <c r="D67" s="177" t="s">
        <v>136</v>
      </c>
      <c r="E67" s="178"/>
      <c r="F67" s="178"/>
      <c r="G67" s="178"/>
      <c r="H67" s="178"/>
      <c r="I67" s="178"/>
      <c r="J67" s="179">
        <f>J117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81"/>
      <c r="C68" s="126"/>
      <c r="D68" s="182" t="s">
        <v>770</v>
      </c>
      <c r="E68" s="183"/>
      <c r="F68" s="183"/>
      <c r="G68" s="183"/>
      <c r="H68" s="183"/>
      <c r="I68" s="183"/>
      <c r="J68" s="184">
        <f>J118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771</v>
      </c>
      <c r="E69" s="183"/>
      <c r="F69" s="183"/>
      <c r="G69" s="183"/>
      <c r="H69" s="183"/>
      <c r="I69" s="183"/>
      <c r="J69" s="184">
        <f>J124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137</v>
      </c>
      <c r="E70" s="183"/>
      <c r="F70" s="183"/>
      <c r="G70" s="183"/>
      <c r="H70" s="183"/>
      <c r="I70" s="183"/>
      <c r="J70" s="184">
        <f>J130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1392</v>
      </c>
      <c r="E71" s="183"/>
      <c r="F71" s="183"/>
      <c r="G71" s="183"/>
      <c r="H71" s="183"/>
      <c r="I71" s="183"/>
      <c r="J71" s="184">
        <f>J156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592</v>
      </c>
      <c r="E72" s="183"/>
      <c r="F72" s="183"/>
      <c r="G72" s="183"/>
      <c r="H72" s="183"/>
      <c r="I72" s="183"/>
      <c r="J72" s="184">
        <f>J159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1300</v>
      </c>
      <c r="E73" s="183"/>
      <c r="F73" s="183"/>
      <c r="G73" s="183"/>
      <c r="H73" s="183"/>
      <c r="I73" s="183"/>
      <c r="J73" s="184">
        <f>J182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774</v>
      </c>
      <c r="E74" s="183"/>
      <c r="F74" s="183"/>
      <c r="G74" s="183"/>
      <c r="H74" s="183"/>
      <c r="I74" s="183"/>
      <c r="J74" s="184">
        <f>J188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775</v>
      </c>
      <c r="E75" s="183"/>
      <c r="F75" s="183"/>
      <c r="G75" s="183"/>
      <c r="H75" s="183"/>
      <c r="I75" s="183"/>
      <c r="J75" s="184">
        <f>J216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777</v>
      </c>
      <c r="E76" s="183"/>
      <c r="F76" s="183"/>
      <c r="G76" s="183"/>
      <c r="H76" s="183"/>
      <c r="I76" s="183"/>
      <c r="J76" s="184">
        <f>J246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139</v>
      </c>
      <c r="E77" s="183"/>
      <c r="F77" s="183"/>
      <c r="G77" s="183"/>
      <c r="H77" s="183"/>
      <c r="I77" s="183"/>
      <c r="J77" s="184">
        <f>J262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9" customFormat="1" ht="24.95" customHeight="1">
      <c r="A78" s="9"/>
      <c r="B78" s="175"/>
      <c r="C78" s="176"/>
      <c r="D78" s="177" t="s">
        <v>593</v>
      </c>
      <c r="E78" s="178"/>
      <c r="F78" s="178"/>
      <c r="G78" s="178"/>
      <c r="H78" s="178"/>
      <c r="I78" s="178"/>
      <c r="J78" s="179">
        <f>J279</f>
        <v>0</v>
      </c>
      <c r="K78" s="176"/>
      <c r="L78" s="180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10" customFormat="1" ht="19.9" customHeight="1">
      <c r="A79" s="10"/>
      <c r="B79" s="181"/>
      <c r="C79" s="126"/>
      <c r="D79" s="182" t="s">
        <v>778</v>
      </c>
      <c r="E79" s="183"/>
      <c r="F79" s="183"/>
      <c r="G79" s="183"/>
      <c r="H79" s="183"/>
      <c r="I79" s="183"/>
      <c r="J79" s="184">
        <f>J280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1"/>
      <c r="C80" s="126"/>
      <c r="D80" s="182" t="s">
        <v>594</v>
      </c>
      <c r="E80" s="183"/>
      <c r="F80" s="183"/>
      <c r="G80" s="183"/>
      <c r="H80" s="183"/>
      <c r="I80" s="183"/>
      <c r="J80" s="184">
        <f>J284</f>
        <v>0</v>
      </c>
      <c r="K80" s="126"/>
      <c r="L80" s="18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9" customFormat="1" ht="24.95" customHeight="1">
      <c r="A81" s="9"/>
      <c r="B81" s="175"/>
      <c r="C81" s="176"/>
      <c r="D81" s="177" t="s">
        <v>1393</v>
      </c>
      <c r="E81" s="178"/>
      <c r="F81" s="178"/>
      <c r="G81" s="178"/>
      <c r="H81" s="178"/>
      <c r="I81" s="178"/>
      <c r="J81" s="179">
        <f>J290</f>
        <v>0</v>
      </c>
      <c r="K81" s="176"/>
      <c r="L81" s="180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s="10" customFormat="1" ht="19.9" customHeight="1">
      <c r="A82" s="10"/>
      <c r="B82" s="181"/>
      <c r="C82" s="126"/>
      <c r="D82" s="182" t="s">
        <v>1394</v>
      </c>
      <c r="E82" s="183"/>
      <c r="F82" s="183"/>
      <c r="G82" s="183"/>
      <c r="H82" s="183"/>
      <c r="I82" s="183"/>
      <c r="J82" s="184">
        <f>J291</f>
        <v>0</v>
      </c>
      <c r="K82" s="126"/>
      <c r="L82" s="185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2" customFormat="1" ht="21.8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60"/>
      <c r="C84" s="61"/>
      <c r="D84" s="61"/>
      <c r="E84" s="61"/>
      <c r="F84" s="61"/>
      <c r="G84" s="61"/>
      <c r="H84" s="61"/>
      <c r="I84" s="61"/>
      <c r="J84" s="61"/>
      <c r="K84" s="6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8" spans="1:31" s="2" customFormat="1" ht="6.95" customHeight="1">
      <c r="A88" s="39"/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4.95" customHeight="1">
      <c r="A89" s="39"/>
      <c r="B89" s="40"/>
      <c r="C89" s="24" t="s">
        <v>140</v>
      </c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16</v>
      </c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6.25" customHeight="1">
      <c r="A92" s="39"/>
      <c r="B92" s="40"/>
      <c r="C92" s="41"/>
      <c r="D92" s="41"/>
      <c r="E92" s="170" t="str">
        <f>E7</f>
        <v>MODERNIZACE ODBORNÝCH UČEBEN ZŠ ŠLUKNOVSKÁ, ČESKÁ LÍPA</v>
      </c>
      <c r="F92" s="33"/>
      <c r="G92" s="33"/>
      <c r="H92" s="33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2:12" s="1" customFormat="1" ht="12" customHeight="1">
      <c r="B93" s="22"/>
      <c r="C93" s="33" t="s">
        <v>121</v>
      </c>
      <c r="D93" s="23"/>
      <c r="E93" s="23"/>
      <c r="F93" s="23"/>
      <c r="G93" s="23"/>
      <c r="H93" s="23"/>
      <c r="I93" s="23"/>
      <c r="J93" s="23"/>
      <c r="K93" s="23"/>
      <c r="L93" s="21"/>
    </row>
    <row r="94" spans="1:31" s="2" customFormat="1" ht="16.5" customHeight="1">
      <c r="A94" s="39"/>
      <c r="B94" s="40"/>
      <c r="C94" s="41"/>
      <c r="D94" s="41"/>
      <c r="E94" s="170" t="s">
        <v>1390</v>
      </c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2" customHeight="1">
      <c r="A95" s="39"/>
      <c r="B95" s="40"/>
      <c r="C95" s="33" t="s">
        <v>123</v>
      </c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6.5" customHeight="1">
      <c r="A96" s="39"/>
      <c r="B96" s="40"/>
      <c r="C96" s="41"/>
      <c r="D96" s="41"/>
      <c r="E96" s="70" t="str">
        <f>E11</f>
        <v>STAVBA - HRUBÉ STAVEBNÍ PRÁCE WC</v>
      </c>
      <c r="F96" s="41"/>
      <c r="G96" s="41"/>
      <c r="H96" s="41"/>
      <c r="I96" s="41"/>
      <c r="J96" s="41"/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6.95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2" customHeight="1">
      <c r="A98" s="39"/>
      <c r="B98" s="40"/>
      <c r="C98" s="33" t="s">
        <v>21</v>
      </c>
      <c r="D98" s="41"/>
      <c r="E98" s="41"/>
      <c r="F98" s="28" t="str">
        <f>F14</f>
        <v>ČESKÁ LÍPA</v>
      </c>
      <c r="G98" s="41"/>
      <c r="H98" s="41"/>
      <c r="I98" s="33" t="s">
        <v>23</v>
      </c>
      <c r="J98" s="73" t="str">
        <f>IF(J14="","",J14)</f>
        <v>4. 2. 2021</v>
      </c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5.15" customHeight="1">
      <c r="A100" s="39"/>
      <c r="B100" s="40"/>
      <c r="C100" s="33" t="s">
        <v>25</v>
      </c>
      <c r="D100" s="41"/>
      <c r="E100" s="41"/>
      <c r="F100" s="28" t="str">
        <f>E17</f>
        <v>MĚSTO ČESKÁ LÍPA</v>
      </c>
      <c r="G100" s="41"/>
      <c r="H100" s="41"/>
      <c r="I100" s="33" t="s">
        <v>31</v>
      </c>
      <c r="J100" s="37" t="str">
        <f>E23</f>
        <v>Ing. Petr KUČERA</v>
      </c>
      <c r="K100" s="41"/>
      <c r="L100" s="14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15.15" customHeight="1">
      <c r="A101" s="39"/>
      <c r="B101" s="40"/>
      <c r="C101" s="33" t="s">
        <v>29</v>
      </c>
      <c r="D101" s="41"/>
      <c r="E101" s="41"/>
      <c r="F101" s="28" t="str">
        <f>IF(E20="","",E20)</f>
        <v>Vyplň údaj</v>
      </c>
      <c r="G101" s="41"/>
      <c r="H101" s="41"/>
      <c r="I101" s="33" t="s">
        <v>34</v>
      </c>
      <c r="J101" s="37" t="str">
        <f>E26</f>
        <v>Jaroslav VALENTA</v>
      </c>
      <c r="K101" s="41"/>
      <c r="L101" s="145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10.3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145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11" customFormat="1" ht="29.25" customHeight="1">
      <c r="A103" s="186"/>
      <c r="B103" s="187"/>
      <c r="C103" s="188" t="s">
        <v>141</v>
      </c>
      <c r="D103" s="189" t="s">
        <v>57</v>
      </c>
      <c r="E103" s="189" t="s">
        <v>53</v>
      </c>
      <c r="F103" s="189" t="s">
        <v>54</v>
      </c>
      <c r="G103" s="189" t="s">
        <v>142</v>
      </c>
      <c r="H103" s="189" t="s">
        <v>143</v>
      </c>
      <c r="I103" s="189" t="s">
        <v>144</v>
      </c>
      <c r="J103" s="189" t="s">
        <v>126</v>
      </c>
      <c r="K103" s="190" t="s">
        <v>145</v>
      </c>
      <c r="L103" s="191"/>
      <c r="M103" s="93" t="s">
        <v>19</v>
      </c>
      <c r="N103" s="94" t="s">
        <v>42</v>
      </c>
      <c r="O103" s="94" t="s">
        <v>146</v>
      </c>
      <c r="P103" s="94" t="s">
        <v>147</v>
      </c>
      <c r="Q103" s="94" t="s">
        <v>148</v>
      </c>
      <c r="R103" s="94" t="s">
        <v>149</v>
      </c>
      <c r="S103" s="94" t="s">
        <v>150</v>
      </c>
      <c r="T103" s="95" t="s">
        <v>151</v>
      </c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</row>
    <row r="104" spans="1:63" s="2" customFormat="1" ht="22.8" customHeight="1">
      <c r="A104" s="39"/>
      <c r="B104" s="40"/>
      <c r="C104" s="100" t="s">
        <v>152</v>
      </c>
      <c r="D104" s="41"/>
      <c r="E104" s="41"/>
      <c r="F104" s="41"/>
      <c r="G104" s="41"/>
      <c r="H104" s="41"/>
      <c r="I104" s="41"/>
      <c r="J104" s="192">
        <f>BK104</f>
        <v>0</v>
      </c>
      <c r="K104" s="41"/>
      <c r="L104" s="45"/>
      <c r="M104" s="96"/>
      <c r="N104" s="193"/>
      <c r="O104" s="97"/>
      <c r="P104" s="194">
        <f>P105+P117+P279+P290</f>
        <v>0</v>
      </c>
      <c r="Q104" s="97"/>
      <c r="R104" s="194">
        <f>R105+R117+R279+R290</f>
        <v>1.3224673</v>
      </c>
      <c r="S104" s="97"/>
      <c r="T104" s="195">
        <f>T105+T117+T279+T290</f>
        <v>0.5144611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71</v>
      </c>
      <c r="AU104" s="18" t="s">
        <v>127</v>
      </c>
      <c r="BK104" s="196">
        <f>BK105+BK117+BK279+BK290</f>
        <v>0</v>
      </c>
    </row>
    <row r="105" spans="1:63" s="12" customFormat="1" ht="25.9" customHeight="1">
      <c r="A105" s="12"/>
      <c r="B105" s="197"/>
      <c r="C105" s="198"/>
      <c r="D105" s="199" t="s">
        <v>71</v>
      </c>
      <c r="E105" s="200" t="s">
        <v>153</v>
      </c>
      <c r="F105" s="200" t="s">
        <v>154</v>
      </c>
      <c r="G105" s="198"/>
      <c r="H105" s="198"/>
      <c r="I105" s="201"/>
      <c r="J105" s="202">
        <f>BK105</f>
        <v>0</v>
      </c>
      <c r="K105" s="198"/>
      <c r="L105" s="203"/>
      <c r="M105" s="204"/>
      <c r="N105" s="205"/>
      <c r="O105" s="205"/>
      <c r="P105" s="206">
        <f>P106+P111</f>
        <v>0</v>
      </c>
      <c r="Q105" s="205"/>
      <c r="R105" s="206">
        <f>R106+R111</f>
        <v>0</v>
      </c>
      <c r="S105" s="205"/>
      <c r="T105" s="207">
        <f>T106+T111</f>
        <v>0.112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8" t="s">
        <v>79</v>
      </c>
      <c r="AT105" s="209" t="s">
        <v>71</v>
      </c>
      <c r="AU105" s="209" t="s">
        <v>72</v>
      </c>
      <c r="AY105" s="208" t="s">
        <v>155</v>
      </c>
      <c r="BK105" s="210">
        <f>BK106+BK111</f>
        <v>0</v>
      </c>
    </row>
    <row r="106" spans="1:63" s="12" customFormat="1" ht="22.8" customHeight="1">
      <c r="A106" s="12"/>
      <c r="B106" s="197"/>
      <c r="C106" s="198"/>
      <c r="D106" s="199" t="s">
        <v>71</v>
      </c>
      <c r="E106" s="211" t="s">
        <v>194</v>
      </c>
      <c r="F106" s="211" t="s">
        <v>195</v>
      </c>
      <c r="G106" s="198"/>
      <c r="H106" s="198"/>
      <c r="I106" s="201"/>
      <c r="J106" s="212">
        <f>BK106</f>
        <v>0</v>
      </c>
      <c r="K106" s="198"/>
      <c r="L106" s="203"/>
      <c r="M106" s="204"/>
      <c r="N106" s="205"/>
      <c r="O106" s="205"/>
      <c r="P106" s="206">
        <f>SUM(P107:P110)</f>
        <v>0</v>
      </c>
      <c r="Q106" s="205"/>
      <c r="R106" s="206">
        <f>SUM(R107:R110)</f>
        <v>0</v>
      </c>
      <c r="S106" s="205"/>
      <c r="T106" s="207">
        <f>SUM(T107:T110)</f>
        <v>0.112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8" t="s">
        <v>79</v>
      </c>
      <c r="AT106" s="209" t="s">
        <v>71</v>
      </c>
      <c r="AU106" s="209" t="s">
        <v>79</v>
      </c>
      <c r="AY106" s="208" t="s">
        <v>155</v>
      </c>
      <c r="BK106" s="210">
        <f>SUM(BK107:BK110)</f>
        <v>0</v>
      </c>
    </row>
    <row r="107" spans="1:65" s="2" customFormat="1" ht="16.5" customHeight="1">
      <c r="A107" s="39"/>
      <c r="B107" s="40"/>
      <c r="C107" s="213" t="s">
        <v>79</v>
      </c>
      <c r="D107" s="213" t="s">
        <v>158</v>
      </c>
      <c r="E107" s="214" t="s">
        <v>1312</v>
      </c>
      <c r="F107" s="215" t="s">
        <v>1313</v>
      </c>
      <c r="G107" s="216" t="s">
        <v>182</v>
      </c>
      <c r="H107" s="217">
        <v>0.056</v>
      </c>
      <c r="I107" s="218"/>
      <c r="J107" s="219">
        <f>ROUND(I107*H107,2)</f>
        <v>0</v>
      </c>
      <c r="K107" s="215" t="s">
        <v>162</v>
      </c>
      <c r="L107" s="45"/>
      <c r="M107" s="220" t="s">
        <v>19</v>
      </c>
      <c r="N107" s="221" t="s">
        <v>43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2</v>
      </c>
      <c r="T107" s="223">
        <f>S107*H107</f>
        <v>0.112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163</v>
      </c>
      <c r="AT107" s="224" t="s">
        <v>158</v>
      </c>
      <c r="AU107" s="224" t="s">
        <v>81</v>
      </c>
      <c r="AY107" s="18" t="s">
        <v>155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163</v>
      </c>
      <c r="BM107" s="224" t="s">
        <v>1395</v>
      </c>
    </row>
    <row r="108" spans="1:51" s="13" customFormat="1" ht="12">
      <c r="A108" s="13"/>
      <c r="B108" s="226"/>
      <c r="C108" s="227"/>
      <c r="D108" s="228" t="s">
        <v>184</v>
      </c>
      <c r="E108" s="229" t="s">
        <v>19</v>
      </c>
      <c r="F108" s="230" t="s">
        <v>1396</v>
      </c>
      <c r="G108" s="227"/>
      <c r="H108" s="231">
        <v>0.028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184</v>
      </c>
      <c r="AU108" s="237" t="s">
        <v>81</v>
      </c>
      <c r="AV108" s="13" t="s">
        <v>81</v>
      </c>
      <c r="AW108" s="13" t="s">
        <v>33</v>
      </c>
      <c r="AX108" s="13" t="s">
        <v>72</v>
      </c>
      <c r="AY108" s="237" t="s">
        <v>155</v>
      </c>
    </row>
    <row r="109" spans="1:51" s="13" customFormat="1" ht="12">
      <c r="A109" s="13"/>
      <c r="B109" s="226"/>
      <c r="C109" s="227"/>
      <c r="D109" s="228" t="s">
        <v>184</v>
      </c>
      <c r="E109" s="229" t="s">
        <v>19</v>
      </c>
      <c r="F109" s="230" t="s">
        <v>1397</v>
      </c>
      <c r="G109" s="227"/>
      <c r="H109" s="231">
        <v>0.028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184</v>
      </c>
      <c r="AU109" s="237" t="s">
        <v>81</v>
      </c>
      <c r="AV109" s="13" t="s">
        <v>81</v>
      </c>
      <c r="AW109" s="13" t="s">
        <v>33</v>
      </c>
      <c r="AX109" s="13" t="s">
        <v>72</v>
      </c>
      <c r="AY109" s="237" t="s">
        <v>155</v>
      </c>
    </row>
    <row r="110" spans="1:51" s="14" customFormat="1" ht="12">
      <c r="A110" s="14"/>
      <c r="B110" s="254"/>
      <c r="C110" s="255"/>
      <c r="D110" s="228" t="s">
        <v>184</v>
      </c>
      <c r="E110" s="256" t="s">
        <v>19</v>
      </c>
      <c r="F110" s="257" t="s">
        <v>1022</v>
      </c>
      <c r="G110" s="255"/>
      <c r="H110" s="258">
        <v>0.056</v>
      </c>
      <c r="I110" s="259"/>
      <c r="J110" s="255"/>
      <c r="K110" s="255"/>
      <c r="L110" s="260"/>
      <c r="M110" s="261"/>
      <c r="N110" s="262"/>
      <c r="O110" s="262"/>
      <c r="P110" s="262"/>
      <c r="Q110" s="262"/>
      <c r="R110" s="262"/>
      <c r="S110" s="262"/>
      <c r="T110" s="26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64" t="s">
        <v>184</v>
      </c>
      <c r="AU110" s="264" t="s">
        <v>81</v>
      </c>
      <c r="AV110" s="14" t="s">
        <v>163</v>
      </c>
      <c r="AW110" s="14" t="s">
        <v>33</v>
      </c>
      <c r="AX110" s="14" t="s">
        <v>79</v>
      </c>
      <c r="AY110" s="264" t="s">
        <v>155</v>
      </c>
    </row>
    <row r="111" spans="1:63" s="12" customFormat="1" ht="22.8" customHeight="1">
      <c r="A111" s="12"/>
      <c r="B111" s="197"/>
      <c r="C111" s="198"/>
      <c r="D111" s="199" t="s">
        <v>71</v>
      </c>
      <c r="E111" s="211" t="s">
        <v>259</v>
      </c>
      <c r="F111" s="211" t="s">
        <v>260</v>
      </c>
      <c r="G111" s="198"/>
      <c r="H111" s="198"/>
      <c r="I111" s="201"/>
      <c r="J111" s="212">
        <f>BK111</f>
        <v>0</v>
      </c>
      <c r="K111" s="198"/>
      <c r="L111" s="203"/>
      <c r="M111" s="204"/>
      <c r="N111" s="205"/>
      <c r="O111" s="205"/>
      <c r="P111" s="206">
        <f>SUM(P112:P116)</f>
        <v>0</v>
      </c>
      <c r="Q111" s="205"/>
      <c r="R111" s="206">
        <f>SUM(R112:R116)</f>
        <v>0</v>
      </c>
      <c r="S111" s="205"/>
      <c r="T111" s="207">
        <f>SUM(T112:T116)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8" t="s">
        <v>79</v>
      </c>
      <c r="AT111" s="209" t="s">
        <v>71</v>
      </c>
      <c r="AU111" s="209" t="s">
        <v>79</v>
      </c>
      <c r="AY111" s="208" t="s">
        <v>155</v>
      </c>
      <c r="BK111" s="210">
        <f>SUM(BK112:BK116)</f>
        <v>0</v>
      </c>
    </row>
    <row r="112" spans="1:65" s="2" customFormat="1" ht="12">
      <c r="A112" s="39"/>
      <c r="B112" s="40"/>
      <c r="C112" s="213" t="s">
        <v>81</v>
      </c>
      <c r="D112" s="213" t="s">
        <v>158</v>
      </c>
      <c r="E112" s="214" t="s">
        <v>262</v>
      </c>
      <c r="F112" s="215" t="s">
        <v>263</v>
      </c>
      <c r="G112" s="216" t="s">
        <v>264</v>
      </c>
      <c r="H112" s="217">
        <v>0.275</v>
      </c>
      <c r="I112" s="218"/>
      <c r="J112" s="219">
        <f>ROUND(I112*H112,2)</f>
        <v>0</v>
      </c>
      <c r="K112" s="215" t="s">
        <v>162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163</v>
      </c>
      <c r="AT112" s="224" t="s">
        <v>158</v>
      </c>
      <c r="AU112" s="224" t="s">
        <v>81</v>
      </c>
      <c r="AY112" s="18" t="s">
        <v>155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163</v>
      </c>
      <c r="BM112" s="224" t="s">
        <v>1398</v>
      </c>
    </row>
    <row r="113" spans="1:65" s="2" customFormat="1" ht="33" customHeight="1">
      <c r="A113" s="39"/>
      <c r="B113" s="40"/>
      <c r="C113" s="213" t="s">
        <v>168</v>
      </c>
      <c r="D113" s="213" t="s">
        <v>158</v>
      </c>
      <c r="E113" s="214" t="s">
        <v>267</v>
      </c>
      <c r="F113" s="215" t="s">
        <v>268</v>
      </c>
      <c r="G113" s="216" t="s">
        <v>264</v>
      </c>
      <c r="H113" s="217">
        <v>0.275</v>
      </c>
      <c r="I113" s="218"/>
      <c r="J113" s="219">
        <f>ROUND(I113*H113,2)</f>
        <v>0</v>
      </c>
      <c r="K113" s="215" t="s">
        <v>162</v>
      </c>
      <c r="L113" s="45"/>
      <c r="M113" s="220" t="s">
        <v>19</v>
      </c>
      <c r="N113" s="221" t="s">
        <v>43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163</v>
      </c>
      <c r="AT113" s="224" t="s">
        <v>158</v>
      </c>
      <c r="AU113" s="224" t="s">
        <v>81</v>
      </c>
      <c r="AY113" s="18" t="s">
        <v>155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163</v>
      </c>
      <c r="BM113" s="224" t="s">
        <v>1399</v>
      </c>
    </row>
    <row r="114" spans="1:65" s="2" customFormat="1" ht="44.25" customHeight="1">
      <c r="A114" s="39"/>
      <c r="B114" s="40"/>
      <c r="C114" s="213" t="s">
        <v>163</v>
      </c>
      <c r="D114" s="213" t="s">
        <v>158</v>
      </c>
      <c r="E114" s="214" t="s">
        <v>271</v>
      </c>
      <c r="F114" s="215" t="s">
        <v>272</v>
      </c>
      <c r="G114" s="216" t="s">
        <v>264</v>
      </c>
      <c r="H114" s="217">
        <v>5.225</v>
      </c>
      <c r="I114" s="218"/>
      <c r="J114" s="219">
        <f>ROUND(I114*H114,2)</f>
        <v>0</v>
      </c>
      <c r="K114" s="215" t="s">
        <v>162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163</v>
      </c>
      <c r="AT114" s="224" t="s">
        <v>158</v>
      </c>
      <c r="AU114" s="224" t="s">
        <v>81</v>
      </c>
      <c r="AY114" s="18" t="s">
        <v>155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163</v>
      </c>
      <c r="BM114" s="224" t="s">
        <v>1400</v>
      </c>
    </row>
    <row r="115" spans="1:51" s="13" customFormat="1" ht="12">
      <c r="A115" s="13"/>
      <c r="B115" s="226"/>
      <c r="C115" s="227"/>
      <c r="D115" s="228" t="s">
        <v>184</v>
      </c>
      <c r="E115" s="229" t="s">
        <v>19</v>
      </c>
      <c r="F115" s="230" t="s">
        <v>1401</v>
      </c>
      <c r="G115" s="227"/>
      <c r="H115" s="231">
        <v>5.225</v>
      </c>
      <c r="I115" s="232"/>
      <c r="J115" s="227"/>
      <c r="K115" s="227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184</v>
      </c>
      <c r="AU115" s="237" t="s">
        <v>81</v>
      </c>
      <c r="AV115" s="13" t="s">
        <v>81</v>
      </c>
      <c r="AW115" s="13" t="s">
        <v>33</v>
      </c>
      <c r="AX115" s="13" t="s">
        <v>79</v>
      </c>
      <c r="AY115" s="237" t="s">
        <v>155</v>
      </c>
    </row>
    <row r="116" spans="1:65" s="2" customFormat="1" ht="44.25" customHeight="1">
      <c r="A116" s="39"/>
      <c r="B116" s="40"/>
      <c r="C116" s="213" t="s">
        <v>176</v>
      </c>
      <c r="D116" s="213" t="s">
        <v>158</v>
      </c>
      <c r="E116" s="214" t="s">
        <v>812</v>
      </c>
      <c r="F116" s="215" t="s">
        <v>813</v>
      </c>
      <c r="G116" s="216" t="s">
        <v>264</v>
      </c>
      <c r="H116" s="217">
        <v>0.275</v>
      </c>
      <c r="I116" s="218"/>
      <c r="J116" s="219">
        <f>ROUND(I116*H116,2)</f>
        <v>0</v>
      </c>
      <c r="K116" s="215" t="s">
        <v>162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163</v>
      </c>
      <c r="AT116" s="224" t="s">
        <v>158</v>
      </c>
      <c r="AU116" s="224" t="s">
        <v>81</v>
      </c>
      <c r="AY116" s="18" t="s">
        <v>155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163</v>
      </c>
      <c r="BM116" s="224" t="s">
        <v>1402</v>
      </c>
    </row>
    <row r="117" spans="1:63" s="12" customFormat="1" ht="25.9" customHeight="1">
      <c r="A117" s="12"/>
      <c r="B117" s="197"/>
      <c r="C117" s="198"/>
      <c r="D117" s="199" t="s">
        <v>71</v>
      </c>
      <c r="E117" s="200" t="s">
        <v>481</v>
      </c>
      <c r="F117" s="200" t="s">
        <v>482</v>
      </c>
      <c r="G117" s="198"/>
      <c r="H117" s="198"/>
      <c r="I117" s="201"/>
      <c r="J117" s="202">
        <f>BK117</f>
        <v>0</v>
      </c>
      <c r="K117" s="198"/>
      <c r="L117" s="203"/>
      <c r="M117" s="204"/>
      <c r="N117" s="205"/>
      <c r="O117" s="205"/>
      <c r="P117" s="206">
        <f>P118+P124+P130+P156+P159+P182+P188+P216+P246+P262</f>
        <v>0</v>
      </c>
      <c r="Q117" s="205"/>
      <c r="R117" s="206">
        <f>R118+R124+R130+R156+R159+R182+R188+R216+R246+R262</f>
        <v>1.3024873000000001</v>
      </c>
      <c r="S117" s="205"/>
      <c r="T117" s="207">
        <f>T118+T124+T130+T156+T159+T182+T188+T216+T246+T262</f>
        <v>0.16306110000000001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8" t="s">
        <v>81</v>
      </c>
      <c r="AT117" s="209" t="s">
        <v>71</v>
      </c>
      <c r="AU117" s="209" t="s">
        <v>72</v>
      </c>
      <c r="AY117" s="208" t="s">
        <v>155</v>
      </c>
      <c r="BK117" s="210">
        <f>BK118+BK124+BK130+BK156+BK159+BK182+BK188+BK216+BK246+BK262</f>
        <v>0</v>
      </c>
    </row>
    <row r="118" spans="1:63" s="12" customFormat="1" ht="22.8" customHeight="1">
      <c r="A118" s="12"/>
      <c r="B118" s="197"/>
      <c r="C118" s="198"/>
      <c r="D118" s="199" t="s">
        <v>71</v>
      </c>
      <c r="E118" s="211" t="s">
        <v>816</v>
      </c>
      <c r="F118" s="211" t="s">
        <v>817</v>
      </c>
      <c r="G118" s="198"/>
      <c r="H118" s="198"/>
      <c r="I118" s="201"/>
      <c r="J118" s="212">
        <f>BK118</f>
        <v>0</v>
      </c>
      <c r="K118" s="198"/>
      <c r="L118" s="203"/>
      <c r="M118" s="204"/>
      <c r="N118" s="205"/>
      <c r="O118" s="205"/>
      <c r="P118" s="206">
        <f>SUM(P119:P123)</f>
        <v>0</v>
      </c>
      <c r="Q118" s="205"/>
      <c r="R118" s="206">
        <f>SUM(R119:R123)</f>
        <v>0.007299999999999999</v>
      </c>
      <c r="S118" s="205"/>
      <c r="T118" s="207">
        <f>SUM(T119:T123)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8" t="s">
        <v>81</v>
      </c>
      <c r="AT118" s="209" t="s">
        <v>71</v>
      </c>
      <c r="AU118" s="209" t="s">
        <v>79</v>
      </c>
      <c r="AY118" s="208" t="s">
        <v>155</v>
      </c>
      <c r="BK118" s="210">
        <f>SUM(BK119:BK123)</f>
        <v>0</v>
      </c>
    </row>
    <row r="119" spans="1:65" s="2" customFormat="1" ht="21.75" customHeight="1">
      <c r="A119" s="39"/>
      <c r="B119" s="40"/>
      <c r="C119" s="213" t="s">
        <v>156</v>
      </c>
      <c r="D119" s="213" t="s">
        <v>158</v>
      </c>
      <c r="E119" s="214" t="s">
        <v>818</v>
      </c>
      <c r="F119" s="215" t="s">
        <v>819</v>
      </c>
      <c r="G119" s="216" t="s">
        <v>226</v>
      </c>
      <c r="H119" s="217">
        <v>5</v>
      </c>
      <c r="I119" s="218"/>
      <c r="J119" s="219">
        <f>ROUND(I119*H119,2)</f>
        <v>0</v>
      </c>
      <c r="K119" s="215" t="s">
        <v>162</v>
      </c>
      <c r="L119" s="45"/>
      <c r="M119" s="220" t="s">
        <v>19</v>
      </c>
      <c r="N119" s="221" t="s">
        <v>43</v>
      </c>
      <c r="O119" s="85"/>
      <c r="P119" s="222">
        <f>O119*H119</f>
        <v>0</v>
      </c>
      <c r="Q119" s="222">
        <v>0.00048</v>
      </c>
      <c r="R119" s="222">
        <f>Q119*H119</f>
        <v>0.0024000000000000002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223</v>
      </c>
      <c r="AT119" s="224" t="s">
        <v>158</v>
      </c>
      <c r="AU119" s="224" t="s">
        <v>81</v>
      </c>
      <c r="AY119" s="18" t="s">
        <v>155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223</v>
      </c>
      <c r="BM119" s="224" t="s">
        <v>1403</v>
      </c>
    </row>
    <row r="120" spans="1:65" s="2" customFormat="1" ht="21.75" customHeight="1">
      <c r="A120" s="39"/>
      <c r="B120" s="40"/>
      <c r="C120" s="244" t="s">
        <v>186</v>
      </c>
      <c r="D120" s="244" t="s">
        <v>599</v>
      </c>
      <c r="E120" s="245" t="s">
        <v>821</v>
      </c>
      <c r="F120" s="246" t="s">
        <v>822</v>
      </c>
      <c r="G120" s="247" t="s">
        <v>171</v>
      </c>
      <c r="H120" s="248">
        <v>6</v>
      </c>
      <c r="I120" s="249"/>
      <c r="J120" s="250">
        <f>ROUND(I120*H120,2)</f>
        <v>0</v>
      </c>
      <c r="K120" s="246" t="s">
        <v>162</v>
      </c>
      <c r="L120" s="251"/>
      <c r="M120" s="252" t="s">
        <v>19</v>
      </c>
      <c r="N120" s="253" t="s">
        <v>43</v>
      </c>
      <c r="O120" s="85"/>
      <c r="P120" s="222">
        <f>O120*H120</f>
        <v>0</v>
      </c>
      <c r="Q120" s="222">
        <v>7E-05</v>
      </c>
      <c r="R120" s="222">
        <f>Q120*H120</f>
        <v>0.00041999999999999996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297</v>
      </c>
      <c r="AT120" s="224" t="s">
        <v>599</v>
      </c>
      <c r="AU120" s="224" t="s">
        <v>81</v>
      </c>
      <c r="AY120" s="18" t="s">
        <v>155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223</v>
      </c>
      <c r="BM120" s="224" t="s">
        <v>1404</v>
      </c>
    </row>
    <row r="121" spans="1:65" s="2" customFormat="1" ht="21.75" customHeight="1">
      <c r="A121" s="39"/>
      <c r="B121" s="40"/>
      <c r="C121" s="213" t="s">
        <v>190</v>
      </c>
      <c r="D121" s="213" t="s">
        <v>158</v>
      </c>
      <c r="E121" s="214" t="s">
        <v>1405</v>
      </c>
      <c r="F121" s="215" t="s">
        <v>1406</v>
      </c>
      <c r="G121" s="216" t="s">
        <v>226</v>
      </c>
      <c r="H121" s="217">
        <v>2</v>
      </c>
      <c r="I121" s="218"/>
      <c r="J121" s="219">
        <f>ROUND(I121*H121,2)</f>
        <v>0</v>
      </c>
      <c r="K121" s="215" t="s">
        <v>162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0.00224</v>
      </c>
      <c r="R121" s="222">
        <f>Q121*H121</f>
        <v>0.00448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223</v>
      </c>
      <c r="AT121" s="224" t="s">
        <v>158</v>
      </c>
      <c r="AU121" s="224" t="s">
        <v>81</v>
      </c>
      <c r="AY121" s="18" t="s">
        <v>155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223</v>
      </c>
      <c r="BM121" s="224" t="s">
        <v>1407</v>
      </c>
    </row>
    <row r="122" spans="1:65" s="2" customFormat="1" ht="12">
      <c r="A122" s="39"/>
      <c r="B122" s="40"/>
      <c r="C122" s="213" t="s">
        <v>194</v>
      </c>
      <c r="D122" s="213" t="s">
        <v>158</v>
      </c>
      <c r="E122" s="214" t="s">
        <v>824</v>
      </c>
      <c r="F122" s="215" t="s">
        <v>825</v>
      </c>
      <c r="G122" s="216" t="s">
        <v>171</v>
      </c>
      <c r="H122" s="217">
        <v>2</v>
      </c>
      <c r="I122" s="218"/>
      <c r="J122" s="219">
        <f>ROUND(I122*H122,2)</f>
        <v>0</v>
      </c>
      <c r="K122" s="215" t="s">
        <v>162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223</v>
      </c>
      <c r="AT122" s="224" t="s">
        <v>158</v>
      </c>
      <c r="AU122" s="224" t="s">
        <v>81</v>
      </c>
      <c r="AY122" s="18" t="s">
        <v>155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223</v>
      </c>
      <c r="BM122" s="224" t="s">
        <v>1408</v>
      </c>
    </row>
    <row r="123" spans="1:65" s="2" customFormat="1" ht="12">
      <c r="A123" s="39"/>
      <c r="B123" s="40"/>
      <c r="C123" s="213" t="s">
        <v>200</v>
      </c>
      <c r="D123" s="213" t="s">
        <v>158</v>
      </c>
      <c r="E123" s="214" t="s">
        <v>827</v>
      </c>
      <c r="F123" s="215" t="s">
        <v>828</v>
      </c>
      <c r="G123" s="216" t="s">
        <v>264</v>
      </c>
      <c r="H123" s="217">
        <v>0.008</v>
      </c>
      <c r="I123" s="218"/>
      <c r="J123" s="219">
        <f>ROUND(I123*H123,2)</f>
        <v>0</v>
      </c>
      <c r="K123" s="215" t="s">
        <v>162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223</v>
      </c>
      <c r="AT123" s="224" t="s">
        <v>158</v>
      </c>
      <c r="AU123" s="224" t="s">
        <v>81</v>
      </c>
      <c r="AY123" s="18" t="s">
        <v>155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223</v>
      </c>
      <c r="BM123" s="224" t="s">
        <v>1409</v>
      </c>
    </row>
    <row r="124" spans="1:63" s="12" customFormat="1" ht="22.8" customHeight="1">
      <c r="A124" s="12"/>
      <c r="B124" s="197"/>
      <c r="C124" s="198"/>
      <c r="D124" s="199" t="s">
        <v>71</v>
      </c>
      <c r="E124" s="211" t="s">
        <v>830</v>
      </c>
      <c r="F124" s="211" t="s">
        <v>831</v>
      </c>
      <c r="G124" s="198"/>
      <c r="H124" s="198"/>
      <c r="I124" s="201"/>
      <c r="J124" s="212">
        <f>BK124</f>
        <v>0</v>
      </c>
      <c r="K124" s="198"/>
      <c r="L124" s="203"/>
      <c r="M124" s="204"/>
      <c r="N124" s="205"/>
      <c r="O124" s="205"/>
      <c r="P124" s="206">
        <f>SUM(P125:P129)</f>
        <v>0</v>
      </c>
      <c r="Q124" s="205"/>
      <c r="R124" s="206">
        <f>SUM(R125:R129)</f>
        <v>0.012379999999999999</v>
      </c>
      <c r="S124" s="205"/>
      <c r="T124" s="207">
        <f>SUM(T125:T129)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8" t="s">
        <v>81</v>
      </c>
      <c r="AT124" s="209" t="s">
        <v>71</v>
      </c>
      <c r="AU124" s="209" t="s">
        <v>79</v>
      </c>
      <c r="AY124" s="208" t="s">
        <v>155</v>
      </c>
      <c r="BK124" s="210">
        <f>SUM(BK125:BK129)</f>
        <v>0</v>
      </c>
    </row>
    <row r="125" spans="1:65" s="2" customFormat="1" ht="33" customHeight="1">
      <c r="A125" s="39"/>
      <c r="B125" s="40"/>
      <c r="C125" s="213" t="s">
        <v>204</v>
      </c>
      <c r="D125" s="213" t="s">
        <v>158</v>
      </c>
      <c r="E125" s="214" t="s">
        <v>832</v>
      </c>
      <c r="F125" s="215" t="s">
        <v>833</v>
      </c>
      <c r="G125" s="216" t="s">
        <v>226</v>
      </c>
      <c r="H125" s="217">
        <v>12</v>
      </c>
      <c r="I125" s="218"/>
      <c r="J125" s="219">
        <f>ROUND(I125*H125,2)</f>
        <v>0</v>
      </c>
      <c r="K125" s="215" t="s">
        <v>162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0.00085</v>
      </c>
      <c r="R125" s="222">
        <f>Q125*H125</f>
        <v>0.010199999999999999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223</v>
      </c>
      <c r="AT125" s="224" t="s">
        <v>158</v>
      </c>
      <c r="AU125" s="224" t="s">
        <v>81</v>
      </c>
      <c r="AY125" s="18" t="s">
        <v>155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223</v>
      </c>
      <c r="BM125" s="224" t="s">
        <v>1410</v>
      </c>
    </row>
    <row r="126" spans="1:65" s="2" customFormat="1" ht="16.5" customHeight="1">
      <c r="A126" s="39"/>
      <c r="B126" s="40"/>
      <c r="C126" s="244" t="s">
        <v>208</v>
      </c>
      <c r="D126" s="244" t="s">
        <v>599</v>
      </c>
      <c r="E126" s="245" t="s">
        <v>835</v>
      </c>
      <c r="F126" s="246" t="s">
        <v>836</v>
      </c>
      <c r="G126" s="247" t="s">
        <v>171</v>
      </c>
      <c r="H126" s="248">
        <v>24</v>
      </c>
      <c r="I126" s="249"/>
      <c r="J126" s="250">
        <f>ROUND(I126*H126,2)</f>
        <v>0</v>
      </c>
      <c r="K126" s="246" t="s">
        <v>162</v>
      </c>
      <c r="L126" s="251"/>
      <c r="M126" s="252" t="s">
        <v>19</v>
      </c>
      <c r="N126" s="253" t="s">
        <v>43</v>
      </c>
      <c r="O126" s="85"/>
      <c r="P126" s="222">
        <f>O126*H126</f>
        <v>0</v>
      </c>
      <c r="Q126" s="222">
        <v>7E-05</v>
      </c>
      <c r="R126" s="222">
        <f>Q126*H126</f>
        <v>0.0016799999999999999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297</v>
      </c>
      <c r="AT126" s="224" t="s">
        <v>599</v>
      </c>
      <c r="AU126" s="224" t="s">
        <v>81</v>
      </c>
      <c r="AY126" s="18" t="s">
        <v>155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223</v>
      </c>
      <c r="BM126" s="224" t="s">
        <v>1411</v>
      </c>
    </row>
    <row r="127" spans="1:65" s="2" customFormat="1" ht="12">
      <c r="A127" s="39"/>
      <c r="B127" s="40"/>
      <c r="C127" s="213" t="s">
        <v>212</v>
      </c>
      <c r="D127" s="213" t="s">
        <v>158</v>
      </c>
      <c r="E127" s="214" t="s">
        <v>838</v>
      </c>
      <c r="F127" s="215" t="s">
        <v>839</v>
      </c>
      <c r="G127" s="216" t="s">
        <v>226</v>
      </c>
      <c r="H127" s="217">
        <v>6</v>
      </c>
      <c r="I127" s="218"/>
      <c r="J127" s="219">
        <f>ROUND(I127*H127,2)</f>
        <v>0</v>
      </c>
      <c r="K127" s="215" t="s">
        <v>162</v>
      </c>
      <c r="L127" s="45"/>
      <c r="M127" s="220" t="s">
        <v>19</v>
      </c>
      <c r="N127" s="221" t="s">
        <v>43</v>
      </c>
      <c r="O127" s="85"/>
      <c r="P127" s="222">
        <f>O127*H127</f>
        <v>0</v>
      </c>
      <c r="Q127" s="222">
        <v>4E-05</v>
      </c>
      <c r="R127" s="222">
        <f>Q127*H127</f>
        <v>0.00024000000000000003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223</v>
      </c>
      <c r="AT127" s="224" t="s">
        <v>158</v>
      </c>
      <c r="AU127" s="224" t="s">
        <v>81</v>
      </c>
      <c r="AY127" s="18" t="s">
        <v>155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223</v>
      </c>
      <c r="BM127" s="224" t="s">
        <v>1412</v>
      </c>
    </row>
    <row r="128" spans="1:65" s="2" customFormat="1" ht="12">
      <c r="A128" s="39"/>
      <c r="B128" s="40"/>
      <c r="C128" s="213" t="s">
        <v>216</v>
      </c>
      <c r="D128" s="213" t="s">
        <v>158</v>
      </c>
      <c r="E128" s="214" t="s">
        <v>841</v>
      </c>
      <c r="F128" s="215" t="s">
        <v>842</v>
      </c>
      <c r="G128" s="216" t="s">
        <v>171</v>
      </c>
      <c r="H128" s="217">
        <v>2</v>
      </c>
      <c r="I128" s="218"/>
      <c r="J128" s="219">
        <f>ROUND(I128*H128,2)</f>
        <v>0</v>
      </c>
      <c r="K128" s="215" t="s">
        <v>162</v>
      </c>
      <c r="L128" s="45"/>
      <c r="M128" s="220" t="s">
        <v>19</v>
      </c>
      <c r="N128" s="221" t="s">
        <v>43</v>
      </c>
      <c r="O128" s="85"/>
      <c r="P128" s="222">
        <f>O128*H128</f>
        <v>0</v>
      </c>
      <c r="Q128" s="222">
        <v>0.00013</v>
      </c>
      <c r="R128" s="222">
        <f>Q128*H128</f>
        <v>0.00026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223</v>
      </c>
      <c r="AT128" s="224" t="s">
        <v>158</v>
      </c>
      <c r="AU128" s="224" t="s">
        <v>81</v>
      </c>
      <c r="AY128" s="18" t="s">
        <v>155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223</v>
      </c>
      <c r="BM128" s="224" t="s">
        <v>1413</v>
      </c>
    </row>
    <row r="129" spans="1:65" s="2" customFormat="1" ht="44.25" customHeight="1">
      <c r="A129" s="39"/>
      <c r="B129" s="40"/>
      <c r="C129" s="213" t="s">
        <v>8</v>
      </c>
      <c r="D129" s="213" t="s">
        <v>158</v>
      </c>
      <c r="E129" s="214" t="s">
        <v>844</v>
      </c>
      <c r="F129" s="215" t="s">
        <v>845</v>
      </c>
      <c r="G129" s="216" t="s">
        <v>264</v>
      </c>
      <c r="H129" s="217">
        <v>0.012</v>
      </c>
      <c r="I129" s="218"/>
      <c r="J129" s="219">
        <f>ROUND(I129*H129,2)</f>
        <v>0</v>
      </c>
      <c r="K129" s="215" t="s">
        <v>162</v>
      </c>
      <c r="L129" s="45"/>
      <c r="M129" s="220" t="s">
        <v>19</v>
      </c>
      <c r="N129" s="221" t="s">
        <v>43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223</v>
      </c>
      <c r="AT129" s="224" t="s">
        <v>158</v>
      </c>
      <c r="AU129" s="224" t="s">
        <v>81</v>
      </c>
      <c r="AY129" s="18" t="s">
        <v>155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223</v>
      </c>
      <c r="BM129" s="224" t="s">
        <v>1414</v>
      </c>
    </row>
    <row r="130" spans="1:63" s="12" customFormat="1" ht="22.8" customHeight="1">
      <c r="A130" s="12"/>
      <c r="B130" s="197"/>
      <c r="C130" s="198"/>
      <c r="D130" s="199" t="s">
        <v>71</v>
      </c>
      <c r="E130" s="211" t="s">
        <v>483</v>
      </c>
      <c r="F130" s="211" t="s">
        <v>484</v>
      </c>
      <c r="G130" s="198"/>
      <c r="H130" s="198"/>
      <c r="I130" s="201"/>
      <c r="J130" s="212">
        <f>BK130</f>
        <v>0</v>
      </c>
      <c r="K130" s="198"/>
      <c r="L130" s="203"/>
      <c r="M130" s="204"/>
      <c r="N130" s="205"/>
      <c r="O130" s="205"/>
      <c r="P130" s="206">
        <f>SUM(P131:P155)</f>
        <v>0</v>
      </c>
      <c r="Q130" s="205"/>
      <c r="R130" s="206">
        <f>SUM(R131:R155)</f>
        <v>0.11988000000000001</v>
      </c>
      <c r="S130" s="205"/>
      <c r="T130" s="207">
        <f>SUM(T131:T155)</f>
        <v>0.11044000000000001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8" t="s">
        <v>81</v>
      </c>
      <c r="AT130" s="209" t="s">
        <v>71</v>
      </c>
      <c r="AU130" s="209" t="s">
        <v>79</v>
      </c>
      <c r="AY130" s="208" t="s">
        <v>155</v>
      </c>
      <c r="BK130" s="210">
        <f>SUM(BK131:BK155)</f>
        <v>0</v>
      </c>
    </row>
    <row r="131" spans="1:65" s="2" customFormat="1" ht="16.5" customHeight="1">
      <c r="A131" s="39"/>
      <c r="B131" s="40"/>
      <c r="C131" s="213" t="s">
        <v>223</v>
      </c>
      <c r="D131" s="213" t="s">
        <v>158</v>
      </c>
      <c r="E131" s="214" t="s">
        <v>1415</v>
      </c>
      <c r="F131" s="215" t="s">
        <v>1416</v>
      </c>
      <c r="G131" s="216" t="s">
        <v>488</v>
      </c>
      <c r="H131" s="217">
        <v>2</v>
      </c>
      <c r="I131" s="218"/>
      <c r="J131" s="219">
        <f>ROUND(I131*H131,2)</f>
        <v>0</v>
      </c>
      <c r="K131" s="215" t="s">
        <v>162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0.0342</v>
      </c>
      <c r="T131" s="223">
        <f>S131*H131</f>
        <v>0.0684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223</v>
      </c>
      <c r="AT131" s="224" t="s">
        <v>158</v>
      </c>
      <c r="AU131" s="224" t="s">
        <v>81</v>
      </c>
      <c r="AY131" s="18" t="s">
        <v>155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223</v>
      </c>
      <c r="BM131" s="224" t="s">
        <v>1417</v>
      </c>
    </row>
    <row r="132" spans="1:51" s="13" customFormat="1" ht="12">
      <c r="A132" s="13"/>
      <c r="B132" s="226"/>
      <c r="C132" s="227"/>
      <c r="D132" s="228" t="s">
        <v>184</v>
      </c>
      <c r="E132" s="229" t="s">
        <v>19</v>
      </c>
      <c r="F132" s="230" t="s">
        <v>1418</v>
      </c>
      <c r="G132" s="227"/>
      <c r="H132" s="231">
        <v>1</v>
      </c>
      <c r="I132" s="232"/>
      <c r="J132" s="227"/>
      <c r="K132" s="227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184</v>
      </c>
      <c r="AU132" s="237" t="s">
        <v>81</v>
      </c>
      <c r="AV132" s="13" t="s">
        <v>81</v>
      </c>
      <c r="AW132" s="13" t="s">
        <v>33</v>
      </c>
      <c r="AX132" s="13" t="s">
        <v>72</v>
      </c>
      <c r="AY132" s="237" t="s">
        <v>155</v>
      </c>
    </row>
    <row r="133" spans="1:51" s="13" customFormat="1" ht="12">
      <c r="A133" s="13"/>
      <c r="B133" s="226"/>
      <c r="C133" s="227"/>
      <c r="D133" s="228" t="s">
        <v>184</v>
      </c>
      <c r="E133" s="229" t="s">
        <v>19</v>
      </c>
      <c r="F133" s="230" t="s">
        <v>1419</v>
      </c>
      <c r="G133" s="227"/>
      <c r="H133" s="231">
        <v>1</v>
      </c>
      <c r="I133" s="232"/>
      <c r="J133" s="227"/>
      <c r="K133" s="227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184</v>
      </c>
      <c r="AU133" s="237" t="s">
        <v>81</v>
      </c>
      <c r="AV133" s="13" t="s">
        <v>81</v>
      </c>
      <c r="AW133" s="13" t="s">
        <v>33</v>
      </c>
      <c r="AX133" s="13" t="s">
        <v>72</v>
      </c>
      <c r="AY133" s="237" t="s">
        <v>155</v>
      </c>
    </row>
    <row r="134" spans="1:51" s="14" customFormat="1" ht="12">
      <c r="A134" s="14"/>
      <c r="B134" s="254"/>
      <c r="C134" s="255"/>
      <c r="D134" s="228" t="s">
        <v>184</v>
      </c>
      <c r="E134" s="256" t="s">
        <v>19</v>
      </c>
      <c r="F134" s="257" t="s">
        <v>1022</v>
      </c>
      <c r="G134" s="255"/>
      <c r="H134" s="258">
        <v>2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4" t="s">
        <v>184</v>
      </c>
      <c r="AU134" s="264" t="s">
        <v>81</v>
      </c>
      <c r="AV134" s="14" t="s">
        <v>163</v>
      </c>
      <c r="AW134" s="14" t="s">
        <v>33</v>
      </c>
      <c r="AX134" s="14" t="s">
        <v>79</v>
      </c>
      <c r="AY134" s="264" t="s">
        <v>155</v>
      </c>
    </row>
    <row r="135" spans="1:65" s="2" customFormat="1" ht="12">
      <c r="A135" s="39"/>
      <c r="B135" s="40"/>
      <c r="C135" s="213" t="s">
        <v>228</v>
      </c>
      <c r="D135" s="213" t="s">
        <v>158</v>
      </c>
      <c r="E135" s="214" t="s">
        <v>1420</v>
      </c>
      <c r="F135" s="215" t="s">
        <v>1421</v>
      </c>
      <c r="G135" s="216" t="s">
        <v>171</v>
      </c>
      <c r="H135" s="217">
        <v>2</v>
      </c>
      <c r="I135" s="218"/>
      <c r="J135" s="219">
        <f>ROUND(I135*H135,2)</f>
        <v>0</v>
      </c>
      <c r="K135" s="215" t="s">
        <v>162</v>
      </c>
      <c r="L135" s="45"/>
      <c r="M135" s="220" t="s">
        <v>19</v>
      </c>
      <c r="N135" s="221" t="s">
        <v>43</v>
      </c>
      <c r="O135" s="85"/>
      <c r="P135" s="222">
        <f>O135*H135</f>
        <v>0</v>
      </c>
      <c r="Q135" s="222">
        <v>0.00247</v>
      </c>
      <c r="R135" s="222">
        <f>Q135*H135</f>
        <v>0.00494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223</v>
      </c>
      <c r="AT135" s="224" t="s">
        <v>158</v>
      </c>
      <c r="AU135" s="224" t="s">
        <v>81</v>
      </c>
      <c r="AY135" s="18" t="s">
        <v>155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223</v>
      </c>
      <c r="BM135" s="224" t="s">
        <v>1422</v>
      </c>
    </row>
    <row r="136" spans="1:65" s="2" customFormat="1" ht="12">
      <c r="A136" s="39"/>
      <c r="B136" s="40"/>
      <c r="C136" s="244" t="s">
        <v>232</v>
      </c>
      <c r="D136" s="244" t="s">
        <v>599</v>
      </c>
      <c r="E136" s="245" t="s">
        <v>1423</v>
      </c>
      <c r="F136" s="246" t="s">
        <v>1424</v>
      </c>
      <c r="G136" s="247" t="s">
        <v>171</v>
      </c>
      <c r="H136" s="248">
        <v>2</v>
      </c>
      <c r="I136" s="249"/>
      <c r="J136" s="250">
        <f>ROUND(I136*H136,2)</f>
        <v>0</v>
      </c>
      <c r="K136" s="246" t="s">
        <v>162</v>
      </c>
      <c r="L136" s="251"/>
      <c r="M136" s="252" t="s">
        <v>19</v>
      </c>
      <c r="N136" s="253" t="s">
        <v>43</v>
      </c>
      <c r="O136" s="85"/>
      <c r="P136" s="222">
        <f>O136*H136</f>
        <v>0</v>
      </c>
      <c r="Q136" s="222">
        <v>0.0219</v>
      </c>
      <c r="R136" s="222">
        <f>Q136*H136</f>
        <v>0.0438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297</v>
      </c>
      <c r="AT136" s="224" t="s">
        <v>599</v>
      </c>
      <c r="AU136" s="224" t="s">
        <v>81</v>
      </c>
      <c r="AY136" s="18" t="s">
        <v>155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223</v>
      </c>
      <c r="BM136" s="224" t="s">
        <v>1425</v>
      </c>
    </row>
    <row r="137" spans="1:65" s="2" customFormat="1" ht="21.75" customHeight="1">
      <c r="A137" s="39"/>
      <c r="B137" s="40"/>
      <c r="C137" s="213" t="s">
        <v>236</v>
      </c>
      <c r="D137" s="213" t="s">
        <v>158</v>
      </c>
      <c r="E137" s="214" t="s">
        <v>486</v>
      </c>
      <c r="F137" s="215" t="s">
        <v>487</v>
      </c>
      <c r="G137" s="216" t="s">
        <v>488</v>
      </c>
      <c r="H137" s="217">
        <v>2</v>
      </c>
      <c r="I137" s="218"/>
      <c r="J137" s="219">
        <f>ROUND(I137*H137,2)</f>
        <v>0</v>
      </c>
      <c r="K137" s="215" t="s">
        <v>162</v>
      </c>
      <c r="L137" s="45"/>
      <c r="M137" s="220" t="s">
        <v>19</v>
      </c>
      <c r="N137" s="221" t="s">
        <v>43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0.01946</v>
      </c>
      <c r="T137" s="223">
        <f>S137*H137</f>
        <v>0.03892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223</v>
      </c>
      <c r="AT137" s="224" t="s">
        <v>158</v>
      </c>
      <c r="AU137" s="224" t="s">
        <v>81</v>
      </c>
      <c r="AY137" s="18" t="s">
        <v>155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223</v>
      </c>
      <c r="BM137" s="224" t="s">
        <v>1426</v>
      </c>
    </row>
    <row r="138" spans="1:65" s="2" customFormat="1" ht="12">
      <c r="A138" s="39"/>
      <c r="B138" s="40"/>
      <c r="C138" s="213" t="s">
        <v>240</v>
      </c>
      <c r="D138" s="213" t="s">
        <v>158</v>
      </c>
      <c r="E138" s="214" t="s">
        <v>1427</v>
      </c>
      <c r="F138" s="215" t="s">
        <v>1428</v>
      </c>
      <c r="G138" s="216" t="s">
        <v>488</v>
      </c>
      <c r="H138" s="217">
        <v>2</v>
      </c>
      <c r="I138" s="218"/>
      <c r="J138" s="219">
        <f>ROUND(I138*H138,2)</f>
        <v>0</v>
      </c>
      <c r="K138" s="215" t="s">
        <v>162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0.01921</v>
      </c>
      <c r="R138" s="222">
        <f>Q138*H138</f>
        <v>0.03842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223</v>
      </c>
      <c r="AT138" s="224" t="s">
        <v>158</v>
      </c>
      <c r="AU138" s="224" t="s">
        <v>81</v>
      </c>
      <c r="AY138" s="18" t="s">
        <v>155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223</v>
      </c>
      <c r="BM138" s="224" t="s">
        <v>1429</v>
      </c>
    </row>
    <row r="139" spans="1:65" s="2" customFormat="1" ht="12">
      <c r="A139" s="39"/>
      <c r="B139" s="40"/>
      <c r="C139" s="213" t="s">
        <v>7</v>
      </c>
      <c r="D139" s="213" t="s">
        <v>158</v>
      </c>
      <c r="E139" s="214" t="s">
        <v>1430</v>
      </c>
      <c r="F139" s="215" t="s">
        <v>1431</v>
      </c>
      <c r="G139" s="216" t="s">
        <v>488</v>
      </c>
      <c r="H139" s="217">
        <v>4</v>
      </c>
      <c r="I139" s="218"/>
      <c r="J139" s="219">
        <f>ROUND(I139*H139,2)</f>
        <v>0</v>
      </c>
      <c r="K139" s="215" t="s">
        <v>162</v>
      </c>
      <c r="L139" s="45"/>
      <c r="M139" s="220" t="s">
        <v>19</v>
      </c>
      <c r="N139" s="221" t="s">
        <v>43</v>
      </c>
      <c r="O139" s="85"/>
      <c r="P139" s="222">
        <f>O139*H139</f>
        <v>0</v>
      </c>
      <c r="Q139" s="222">
        <v>0.00085</v>
      </c>
      <c r="R139" s="222">
        <f>Q139*H139</f>
        <v>0.0034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223</v>
      </c>
      <c r="AT139" s="224" t="s">
        <v>158</v>
      </c>
      <c r="AU139" s="224" t="s">
        <v>81</v>
      </c>
      <c r="AY139" s="18" t="s">
        <v>155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223</v>
      </c>
      <c r="BM139" s="224" t="s">
        <v>1432</v>
      </c>
    </row>
    <row r="140" spans="1:65" s="2" customFormat="1" ht="12">
      <c r="A140" s="39"/>
      <c r="B140" s="40"/>
      <c r="C140" s="213" t="s">
        <v>247</v>
      </c>
      <c r="D140" s="213" t="s">
        <v>158</v>
      </c>
      <c r="E140" s="214" t="s">
        <v>1433</v>
      </c>
      <c r="F140" s="215" t="s">
        <v>1434</v>
      </c>
      <c r="G140" s="216" t="s">
        <v>488</v>
      </c>
      <c r="H140" s="217">
        <v>4</v>
      </c>
      <c r="I140" s="218"/>
      <c r="J140" s="219">
        <f>ROUND(I140*H140,2)</f>
        <v>0</v>
      </c>
      <c r="K140" s="215" t="s">
        <v>162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0.00085</v>
      </c>
      <c r="R140" s="222">
        <f>Q140*H140</f>
        <v>0.0034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223</v>
      </c>
      <c r="AT140" s="224" t="s">
        <v>158</v>
      </c>
      <c r="AU140" s="224" t="s">
        <v>81</v>
      </c>
      <c r="AY140" s="18" t="s">
        <v>155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223</v>
      </c>
      <c r="BM140" s="224" t="s">
        <v>1435</v>
      </c>
    </row>
    <row r="141" spans="1:65" s="2" customFormat="1" ht="33" customHeight="1">
      <c r="A141" s="39"/>
      <c r="B141" s="40"/>
      <c r="C141" s="213" t="s">
        <v>251</v>
      </c>
      <c r="D141" s="213" t="s">
        <v>158</v>
      </c>
      <c r="E141" s="214" t="s">
        <v>847</v>
      </c>
      <c r="F141" s="215" t="s">
        <v>848</v>
      </c>
      <c r="G141" s="216" t="s">
        <v>488</v>
      </c>
      <c r="H141" s="217">
        <v>2</v>
      </c>
      <c r="I141" s="218"/>
      <c r="J141" s="219">
        <f>ROUND(I141*H141,2)</f>
        <v>0</v>
      </c>
      <c r="K141" s="215" t="s">
        <v>162</v>
      </c>
      <c r="L141" s="45"/>
      <c r="M141" s="220" t="s">
        <v>19</v>
      </c>
      <c r="N141" s="221" t="s">
        <v>43</v>
      </c>
      <c r="O141" s="85"/>
      <c r="P141" s="222">
        <f>O141*H141</f>
        <v>0</v>
      </c>
      <c r="Q141" s="222">
        <v>0.00066</v>
      </c>
      <c r="R141" s="222">
        <f>Q141*H141</f>
        <v>0.00132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223</v>
      </c>
      <c r="AT141" s="224" t="s">
        <v>158</v>
      </c>
      <c r="AU141" s="224" t="s">
        <v>81</v>
      </c>
      <c r="AY141" s="18" t="s">
        <v>155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223</v>
      </c>
      <c r="BM141" s="224" t="s">
        <v>1436</v>
      </c>
    </row>
    <row r="142" spans="1:65" s="2" customFormat="1" ht="21.75" customHeight="1">
      <c r="A142" s="39"/>
      <c r="B142" s="40"/>
      <c r="C142" s="244" t="s">
        <v>255</v>
      </c>
      <c r="D142" s="244" t="s">
        <v>599</v>
      </c>
      <c r="E142" s="245" t="s">
        <v>1437</v>
      </c>
      <c r="F142" s="246" t="s">
        <v>1438</v>
      </c>
      <c r="G142" s="247" t="s">
        <v>171</v>
      </c>
      <c r="H142" s="248">
        <v>2</v>
      </c>
      <c r="I142" s="249"/>
      <c r="J142" s="250">
        <f>ROUND(I142*H142,2)</f>
        <v>0</v>
      </c>
      <c r="K142" s="246" t="s">
        <v>162</v>
      </c>
      <c r="L142" s="251"/>
      <c r="M142" s="252" t="s">
        <v>19</v>
      </c>
      <c r="N142" s="253" t="s">
        <v>43</v>
      </c>
      <c r="O142" s="85"/>
      <c r="P142" s="222">
        <f>O142*H142</f>
        <v>0</v>
      </c>
      <c r="Q142" s="222">
        <v>0.01</v>
      </c>
      <c r="R142" s="222">
        <f>Q142*H142</f>
        <v>0.02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297</v>
      </c>
      <c r="AT142" s="224" t="s">
        <v>599</v>
      </c>
      <c r="AU142" s="224" t="s">
        <v>81</v>
      </c>
      <c r="AY142" s="18" t="s">
        <v>155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223</v>
      </c>
      <c r="BM142" s="224" t="s">
        <v>1439</v>
      </c>
    </row>
    <row r="143" spans="1:65" s="2" customFormat="1" ht="44.25" customHeight="1">
      <c r="A143" s="39"/>
      <c r="B143" s="40"/>
      <c r="C143" s="213" t="s">
        <v>261</v>
      </c>
      <c r="D143" s="213" t="s">
        <v>158</v>
      </c>
      <c r="E143" s="214" t="s">
        <v>1440</v>
      </c>
      <c r="F143" s="215" t="s">
        <v>1441</v>
      </c>
      <c r="G143" s="216" t="s">
        <v>264</v>
      </c>
      <c r="H143" s="217">
        <v>1</v>
      </c>
      <c r="I143" s="218"/>
      <c r="J143" s="219">
        <f>ROUND(I143*H143,2)</f>
        <v>0</v>
      </c>
      <c r="K143" s="215" t="s">
        <v>162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223</v>
      </c>
      <c r="AT143" s="224" t="s">
        <v>158</v>
      </c>
      <c r="AU143" s="224" t="s">
        <v>81</v>
      </c>
      <c r="AY143" s="18" t="s">
        <v>155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223</v>
      </c>
      <c r="BM143" s="224" t="s">
        <v>1442</v>
      </c>
    </row>
    <row r="144" spans="1:65" s="2" customFormat="1" ht="12">
      <c r="A144" s="39"/>
      <c r="B144" s="40"/>
      <c r="C144" s="213" t="s">
        <v>266</v>
      </c>
      <c r="D144" s="213" t="s">
        <v>158</v>
      </c>
      <c r="E144" s="214" t="s">
        <v>853</v>
      </c>
      <c r="F144" s="215" t="s">
        <v>854</v>
      </c>
      <c r="G144" s="216" t="s">
        <v>488</v>
      </c>
      <c r="H144" s="217">
        <v>2</v>
      </c>
      <c r="I144" s="218"/>
      <c r="J144" s="219">
        <f>ROUND(I144*H144,2)</f>
        <v>0</v>
      </c>
      <c r="K144" s="215" t="s">
        <v>162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9E-05</v>
      </c>
      <c r="R144" s="222">
        <f>Q144*H144</f>
        <v>0.00018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223</v>
      </c>
      <c r="AT144" s="224" t="s">
        <v>158</v>
      </c>
      <c r="AU144" s="224" t="s">
        <v>81</v>
      </c>
      <c r="AY144" s="18" t="s">
        <v>155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223</v>
      </c>
      <c r="BM144" s="224" t="s">
        <v>1443</v>
      </c>
    </row>
    <row r="145" spans="1:65" s="2" customFormat="1" ht="12">
      <c r="A145" s="39"/>
      <c r="B145" s="40"/>
      <c r="C145" s="244" t="s">
        <v>270</v>
      </c>
      <c r="D145" s="244" t="s">
        <v>599</v>
      </c>
      <c r="E145" s="245" t="s">
        <v>856</v>
      </c>
      <c r="F145" s="246" t="s">
        <v>857</v>
      </c>
      <c r="G145" s="247" t="s">
        <v>171</v>
      </c>
      <c r="H145" s="248">
        <v>2</v>
      </c>
      <c r="I145" s="249"/>
      <c r="J145" s="250">
        <f>ROUND(I145*H145,2)</f>
        <v>0</v>
      </c>
      <c r="K145" s="246" t="s">
        <v>162</v>
      </c>
      <c r="L145" s="251"/>
      <c r="M145" s="252" t="s">
        <v>19</v>
      </c>
      <c r="N145" s="253" t="s">
        <v>43</v>
      </c>
      <c r="O145" s="85"/>
      <c r="P145" s="222">
        <f>O145*H145</f>
        <v>0</v>
      </c>
      <c r="Q145" s="222">
        <v>0.00031</v>
      </c>
      <c r="R145" s="222">
        <f>Q145*H145</f>
        <v>0.00062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297</v>
      </c>
      <c r="AT145" s="224" t="s">
        <v>599</v>
      </c>
      <c r="AU145" s="224" t="s">
        <v>81</v>
      </c>
      <c r="AY145" s="18" t="s">
        <v>155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223</v>
      </c>
      <c r="BM145" s="224" t="s">
        <v>1444</v>
      </c>
    </row>
    <row r="146" spans="1:65" s="2" customFormat="1" ht="12">
      <c r="A146" s="39"/>
      <c r="B146" s="40"/>
      <c r="C146" s="244" t="s">
        <v>275</v>
      </c>
      <c r="D146" s="244" t="s">
        <v>599</v>
      </c>
      <c r="E146" s="245" t="s">
        <v>1445</v>
      </c>
      <c r="F146" s="246" t="s">
        <v>1446</v>
      </c>
      <c r="G146" s="247" t="s">
        <v>226</v>
      </c>
      <c r="H146" s="248">
        <v>4</v>
      </c>
      <c r="I146" s="249"/>
      <c r="J146" s="250">
        <f>ROUND(I146*H146,2)</f>
        <v>0</v>
      </c>
      <c r="K146" s="246" t="s">
        <v>162</v>
      </c>
      <c r="L146" s="251"/>
      <c r="M146" s="252" t="s">
        <v>19</v>
      </c>
      <c r="N146" s="253" t="s">
        <v>43</v>
      </c>
      <c r="O146" s="85"/>
      <c r="P146" s="222">
        <f>O146*H146</f>
        <v>0</v>
      </c>
      <c r="Q146" s="222">
        <v>0.00018</v>
      </c>
      <c r="R146" s="222">
        <f>Q146*H146</f>
        <v>0.00072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297</v>
      </c>
      <c r="AT146" s="224" t="s">
        <v>599</v>
      </c>
      <c r="AU146" s="224" t="s">
        <v>81</v>
      </c>
      <c r="AY146" s="18" t="s">
        <v>155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223</v>
      </c>
      <c r="BM146" s="224" t="s">
        <v>1447</v>
      </c>
    </row>
    <row r="147" spans="1:65" s="2" customFormat="1" ht="16.5" customHeight="1">
      <c r="A147" s="39"/>
      <c r="B147" s="40"/>
      <c r="C147" s="213" t="s">
        <v>279</v>
      </c>
      <c r="D147" s="213" t="s">
        <v>158</v>
      </c>
      <c r="E147" s="214" t="s">
        <v>491</v>
      </c>
      <c r="F147" s="215" t="s">
        <v>492</v>
      </c>
      <c r="G147" s="216" t="s">
        <v>488</v>
      </c>
      <c r="H147" s="217">
        <v>2</v>
      </c>
      <c r="I147" s="218"/>
      <c r="J147" s="219">
        <f>ROUND(I147*H147,2)</f>
        <v>0</v>
      </c>
      <c r="K147" s="215" t="s">
        <v>162</v>
      </c>
      <c r="L147" s="45"/>
      <c r="M147" s="220" t="s">
        <v>19</v>
      </c>
      <c r="N147" s="221" t="s">
        <v>43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0.00156</v>
      </c>
      <c r="T147" s="223">
        <f>S147*H147</f>
        <v>0.00312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223</v>
      </c>
      <c r="AT147" s="224" t="s">
        <v>158</v>
      </c>
      <c r="AU147" s="224" t="s">
        <v>81</v>
      </c>
      <c r="AY147" s="18" t="s">
        <v>155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223</v>
      </c>
      <c r="BM147" s="224" t="s">
        <v>1448</v>
      </c>
    </row>
    <row r="148" spans="1:51" s="13" customFormat="1" ht="12">
      <c r="A148" s="13"/>
      <c r="B148" s="226"/>
      <c r="C148" s="227"/>
      <c r="D148" s="228" t="s">
        <v>184</v>
      </c>
      <c r="E148" s="229" t="s">
        <v>19</v>
      </c>
      <c r="F148" s="230" t="s">
        <v>1418</v>
      </c>
      <c r="G148" s="227"/>
      <c r="H148" s="231">
        <v>1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7" t="s">
        <v>184</v>
      </c>
      <c r="AU148" s="237" t="s">
        <v>81</v>
      </c>
      <c r="AV148" s="13" t="s">
        <v>81</v>
      </c>
      <c r="AW148" s="13" t="s">
        <v>33</v>
      </c>
      <c r="AX148" s="13" t="s">
        <v>72</v>
      </c>
      <c r="AY148" s="237" t="s">
        <v>155</v>
      </c>
    </row>
    <row r="149" spans="1:51" s="13" customFormat="1" ht="12">
      <c r="A149" s="13"/>
      <c r="B149" s="226"/>
      <c r="C149" s="227"/>
      <c r="D149" s="228" t="s">
        <v>184</v>
      </c>
      <c r="E149" s="229" t="s">
        <v>19</v>
      </c>
      <c r="F149" s="230" t="s">
        <v>1419</v>
      </c>
      <c r="G149" s="227"/>
      <c r="H149" s="231">
        <v>1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184</v>
      </c>
      <c r="AU149" s="237" t="s">
        <v>81</v>
      </c>
      <c r="AV149" s="13" t="s">
        <v>81</v>
      </c>
      <c r="AW149" s="13" t="s">
        <v>33</v>
      </c>
      <c r="AX149" s="13" t="s">
        <v>72</v>
      </c>
      <c r="AY149" s="237" t="s">
        <v>155</v>
      </c>
    </row>
    <row r="150" spans="1:51" s="14" customFormat="1" ht="12">
      <c r="A150" s="14"/>
      <c r="B150" s="254"/>
      <c r="C150" s="255"/>
      <c r="D150" s="228" t="s">
        <v>184</v>
      </c>
      <c r="E150" s="256" t="s">
        <v>19</v>
      </c>
      <c r="F150" s="257" t="s">
        <v>1022</v>
      </c>
      <c r="G150" s="255"/>
      <c r="H150" s="258">
        <v>2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4" t="s">
        <v>184</v>
      </c>
      <c r="AU150" s="264" t="s">
        <v>81</v>
      </c>
      <c r="AV150" s="14" t="s">
        <v>163</v>
      </c>
      <c r="AW150" s="14" t="s">
        <v>33</v>
      </c>
      <c r="AX150" s="14" t="s">
        <v>79</v>
      </c>
      <c r="AY150" s="264" t="s">
        <v>155</v>
      </c>
    </row>
    <row r="151" spans="1:65" s="2" customFormat="1" ht="16.5" customHeight="1">
      <c r="A151" s="39"/>
      <c r="B151" s="40"/>
      <c r="C151" s="213" t="s">
        <v>285</v>
      </c>
      <c r="D151" s="213" t="s">
        <v>158</v>
      </c>
      <c r="E151" s="214" t="s">
        <v>1449</v>
      </c>
      <c r="F151" s="215" t="s">
        <v>1450</v>
      </c>
      <c r="G151" s="216" t="s">
        <v>488</v>
      </c>
      <c r="H151" s="217">
        <v>2</v>
      </c>
      <c r="I151" s="218"/>
      <c r="J151" s="219">
        <f>ROUND(I151*H151,2)</f>
        <v>0</v>
      </c>
      <c r="K151" s="215" t="s">
        <v>162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0.00154</v>
      </c>
      <c r="R151" s="222">
        <f>Q151*H151</f>
        <v>0.00308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223</v>
      </c>
      <c r="AT151" s="224" t="s">
        <v>158</v>
      </c>
      <c r="AU151" s="224" t="s">
        <v>81</v>
      </c>
      <c r="AY151" s="18" t="s">
        <v>155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223</v>
      </c>
      <c r="BM151" s="224" t="s">
        <v>1451</v>
      </c>
    </row>
    <row r="152" spans="1:51" s="13" customFormat="1" ht="12">
      <c r="A152" s="13"/>
      <c r="B152" s="226"/>
      <c r="C152" s="227"/>
      <c r="D152" s="228" t="s">
        <v>184</v>
      </c>
      <c r="E152" s="229" t="s">
        <v>19</v>
      </c>
      <c r="F152" s="230" t="s">
        <v>1452</v>
      </c>
      <c r="G152" s="227"/>
      <c r="H152" s="231">
        <v>1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184</v>
      </c>
      <c r="AU152" s="237" t="s">
        <v>81</v>
      </c>
      <c r="AV152" s="13" t="s">
        <v>81</v>
      </c>
      <c r="AW152" s="13" t="s">
        <v>33</v>
      </c>
      <c r="AX152" s="13" t="s">
        <v>72</v>
      </c>
      <c r="AY152" s="237" t="s">
        <v>155</v>
      </c>
    </row>
    <row r="153" spans="1:51" s="13" customFormat="1" ht="12">
      <c r="A153" s="13"/>
      <c r="B153" s="226"/>
      <c r="C153" s="227"/>
      <c r="D153" s="228" t="s">
        <v>184</v>
      </c>
      <c r="E153" s="229" t="s">
        <v>19</v>
      </c>
      <c r="F153" s="230" t="s">
        <v>1453</v>
      </c>
      <c r="G153" s="227"/>
      <c r="H153" s="231">
        <v>1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184</v>
      </c>
      <c r="AU153" s="237" t="s">
        <v>81</v>
      </c>
      <c r="AV153" s="13" t="s">
        <v>81</v>
      </c>
      <c r="AW153" s="13" t="s">
        <v>33</v>
      </c>
      <c r="AX153" s="13" t="s">
        <v>72</v>
      </c>
      <c r="AY153" s="237" t="s">
        <v>155</v>
      </c>
    </row>
    <row r="154" spans="1:51" s="14" customFormat="1" ht="12">
      <c r="A154" s="14"/>
      <c r="B154" s="254"/>
      <c r="C154" s="255"/>
      <c r="D154" s="228" t="s">
        <v>184</v>
      </c>
      <c r="E154" s="256" t="s">
        <v>19</v>
      </c>
      <c r="F154" s="257" t="s">
        <v>1022</v>
      </c>
      <c r="G154" s="255"/>
      <c r="H154" s="258">
        <v>2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4" t="s">
        <v>184</v>
      </c>
      <c r="AU154" s="264" t="s">
        <v>81</v>
      </c>
      <c r="AV154" s="14" t="s">
        <v>163</v>
      </c>
      <c r="AW154" s="14" t="s">
        <v>33</v>
      </c>
      <c r="AX154" s="14" t="s">
        <v>79</v>
      </c>
      <c r="AY154" s="264" t="s">
        <v>155</v>
      </c>
    </row>
    <row r="155" spans="1:65" s="2" customFormat="1" ht="44.25" customHeight="1">
      <c r="A155" s="39"/>
      <c r="B155" s="40"/>
      <c r="C155" s="213" t="s">
        <v>293</v>
      </c>
      <c r="D155" s="213" t="s">
        <v>158</v>
      </c>
      <c r="E155" s="214" t="s">
        <v>1330</v>
      </c>
      <c r="F155" s="215" t="s">
        <v>1331</v>
      </c>
      <c r="G155" s="216" t="s">
        <v>555</v>
      </c>
      <c r="H155" s="238"/>
      <c r="I155" s="218"/>
      <c r="J155" s="219">
        <f>ROUND(I155*H155,2)</f>
        <v>0</v>
      </c>
      <c r="K155" s="215" t="s">
        <v>162</v>
      </c>
      <c r="L155" s="45"/>
      <c r="M155" s="220" t="s">
        <v>19</v>
      </c>
      <c r="N155" s="221" t="s">
        <v>43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223</v>
      </c>
      <c r="AT155" s="224" t="s">
        <v>158</v>
      </c>
      <c r="AU155" s="224" t="s">
        <v>81</v>
      </c>
      <c r="AY155" s="18" t="s">
        <v>155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223</v>
      </c>
      <c r="BM155" s="224" t="s">
        <v>1454</v>
      </c>
    </row>
    <row r="156" spans="1:63" s="12" customFormat="1" ht="22.8" customHeight="1">
      <c r="A156" s="12"/>
      <c r="B156" s="197"/>
      <c r="C156" s="198"/>
      <c r="D156" s="199" t="s">
        <v>71</v>
      </c>
      <c r="E156" s="211" t="s">
        <v>1455</v>
      </c>
      <c r="F156" s="211" t="s">
        <v>1456</v>
      </c>
      <c r="G156" s="198"/>
      <c r="H156" s="198"/>
      <c r="I156" s="201"/>
      <c r="J156" s="212">
        <f>BK156</f>
        <v>0</v>
      </c>
      <c r="K156" s="198"/>
      <c r="L156" s="203"/>
      <c r="M156" s="204"/>
      <c r="N156" s="205"/>
      <c r="O156" s="205"/>
      <c r="P156" s="206">
        <f>SUM(P157:P158)</f>
        <v>0</v>
      </c>
      <c r="Q156" s="205"/>
      <c r="R156" s="206">
        <f>SUM(R157:R158)</f>
        <v>0.0353</v>
      </c>
      <c r="S156" s="205"/>
      <c r="T156" s="207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8" t="s">
        <v>81</v>
      </c>
      <c r="AT156" s="209" t="s">
        <v>71</v>
      </c>
      <c r="AU156" s="209" t="s">
        <v>79</v>
      </c>
      <c r="AY156" s="208" t="s">
        <v>155</v>
      </c>
      <c r="BK156" s="210">
        <f>SUM(BK157:BK158)</f>
        <v>0</v>
      </c>
    </row>
    <row r="157" spans="1:65" s="2" customFormat="1" ht="12">
      <c r="A157" s="39"/>
      <c r="B157" s="40"/>
      <c r="C157" s="213" t="s">
        <v>297</v>
      </c>
      <c r="D157" s="213" t="s">
        <v>158</v>
      </c>
      <c r="E157" s="214" t="s">
        <v>1457</v>
      </c>
      <c r="F157" s="215" t="s">
        <v>1458</v>
      </c>
      <c r="G157" s="216" t="s">
        <v>488</v>
      </c>
      <c r="H157" s="217">
        <v>2</v>
      </c>
      <c r="I157" s="218"/>
      <c r="J157" s="219">
        <f>ROUND(I157*H157,2)</f>
        <v>0</v>
      </c>
      <c r="K157" s="215" t="s">
        <v>162</v>
      </c>
      <c r="L157" s="45"/>
      <c r="M157" s="220" t="s">
        <v>19</v>
      </c>
      <c r="N157" s="221" t="s">
        <v>43</v>
      </c>
      <c r="O157" s="85"/>
      <c r="P157" s="222">
        <f>O157*H157</f>
        <v>0</v>
      </c>
      <c r="Q157" s="222">
        <v>0.01765</v>
      </c>
      <c r="R157" s="222">
        <f>Q157*H157</f>
        <v>0.0353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223</v>
      </c>
      <c r="AT157" s="224" t="s">
        <v>158</v>
      </c>
      <c r="AU157" s="224" t="s">
        <v>81</v>
      </c>
      <c r="AY157" s="18" t="s">
        <v>155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223</v>
      </c>
      <c r="BM157" s="224" t="s">
        <v>1459</v>
      </c>
    </row>
    <row r="158" spans="1:65" s="2" customFormat="1" ht="12">
      <c r="A158" s="39"/>
      <c r="B158" s="40"/>
      <c r="C158" s="213" t="s">
        <v>301</v>
      </c>
      <c r="D158" s="213" t="s">
        <v>158</v>
      </c>
      <c r="E158" s="214" t="s">
        <v>1460</v>
      </c>
      <c r="F158" s="215" t="s">
        <v>1461</v>
      </c>
      <c r="G158" s="216" t="s">
        <v>264</v>
      </c>
      <c r="H158" s="217">
        <v>0.036</v>
      </c>
      <c r="I158" s="218"/>
      <c r="J158" s="219">
        <f>ROUND(I158*H158,2)</f>
        <v>0</v>
      </c>
      <c r="K158" s="215" t="s">
        <v>162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223</v>
      </c>
      <c r="AT158" s="224" t="s">
        <v>158</v>
      </c>
      <c r="AU158" s="224" t="s">
        <v>81</v>
      </c>
      <c r="AY158" s="18" t="s">
        <v>155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223</v>
      </c>
      <c r="BM158" s="224" t="s">
        <v>1462</v>
      </c>
    </row>
    <row r="159" spans="1:63" s="12" customFormat="1" ht="22.8" customHeight="1">
      <c r="A159" s="12"/>
      <c r="B159" s="197"/>
      <c r="C159" s="198"/>
      <c r="D159" s="199" t="s">
        <v>71</v>
      </c>
      <c r="E159" s="211" t="s">
        <v>291</v>
      </c>
      <c r="F159" s="211" t="s">
        <v>595</v>
      </c>
      <c r="G159" s="198"/>
      <c r="H159" s="198"/>
      <c r="I159" s="201"/>
      <c r="J159" s="212">
        <f>BK159</f>
        <v>0</v>
      </c>
      <c r="K159" s="198"/>
      <c r="L159" s="203"/>
      <c r="M159" s="204"/>
      <c r="N159" s="205"/>
      <c r="O159" s="205"/>
      <c r="P159" s="206">
        <f>SUM(P160:P181)</f>
        <v>0</v>
      </c>
      <c r="Q159" s="205"/>
      <c r="R159" s="206">
        <f>SUM(R160:R181)</f>
        <v>0.019943000000000002</v>
      </c>
      <c r="S159" s="205"/>
      <c r="T159" s="207">
        <f>SUM(T160:T181)</f>
        <v>0.0026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8" t="s">
        <v>81</v>
      </c>
      <c r="AT159" s="209" t="s">
        <v>71</v>
      </c>
      <c r="AU159" s="209" t="s">
        <v>79</v>
      </c>
      <c r="AY159" s="208" t="s">
        <v>155</v>
      </c>
      <c r="BK159" s="210">
        <f>SUM(BK160:BK181)</f>
        <v>0</v>
      </c>
    </row>
    <row r="160" spans="1:65" s="2" customFormat="1" ht="12">
      <c r="A160" s="39"/>
      <c r="B160" s="40"/>
      <c r="C160" s="213" t="s">
        <v>305</v>
      </c>
      <c r="D160" s="213" t="s">
        <v>158</v>
      </c>
      <c r="E160" s="214" t="s">
        <v>865</v>
      </c>
      <c r="F160" s="215" t="s">
        <v>866</v>
      </c>
      <c r="G160" s="216" t="s">
        <v>171</v>
      </c>
      <c r="H160" s="217">
        <v>2</v>
      </c>
      <c r="I160" s="218"/>
      <c r="J160" s="219">
        <f>ROUND(I160*H160,2)</f>
        <v>0</v>
      </c>
      <c r="K160" s="215" t="s">
        <v>162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223</v>
      </c>
      <c r="AT160" s="224" t="s">
        <v>158</v>
      </c>
      <c r="AU160" s="224" t="s">
        <v>81</v>
      </c>
      <c r="AY160" s="18" t="s">
        <v>155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223</v>
      </c>
      <c r="BM160" s="224" t="s">
        <v>1463</v>
      </c>
    </row>
    <row r="161" spans="1:65" s="2" customFormat="1" ht="12">
      <c r="A161" s="39"/>
      <c r="B161" s="40"/>
      <c r="C161" s="244" t="s">
        <v>309</v>
      </c>
      <c r="D161" s="244" t="s">
        <v>599</v>
      </c>
      <c r="E161" s="245" t="s">
        <v>868</v>
      </c>
      <c r="F161" s="246" t="s">
        <v>869</v>
      </c>
      <c r="G161" s="247" t="s">
        <v>171</v>
      </c>
      <c r="H161" s="248">
        <v>2</v>
      </c>
      <c r="I161" s="249"/>
      <c r="J161" s="250">
        <f>ROUND(I161*H161,2)</f>
        <v>0</v>
      </c>
      <c r="K161" s="246" t="s">
        <v>609</v>
      </c>
      <c r="L161" s="251"/>
      <c r="M161" s="252" t="s">
        <v>19</v>
      </c>
      <c r="N161" s="253" t="s">
        <v>43</v>
      </c>
      <c r="O161" s="85"/>
      <c r="P161" s="222">
        <f>O161*H161</f>
        <v>0</v>
      </c>
      <c r="Q161" s="222">
        <v>4E-05</v>
      </c>
      <c r="R161" s="222">
        <f>Q161*H161</f>
        <v>8E-05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297</v>
      </c>
      <c r="AT161" s="224" t="s">
        <v>599</v>
      </c>
      <c r="AU161" s="224" t="s">
        <v>81</v>
      </c>
      <c r="AY161" s="18" t="s">
        <v>155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223</v>
      </c>
      <c r="BM161" s="224" t="s">
        <v>1464</v>
      </c>
    </row>
    <row r="162" spans="1:65" s="2" customFormat="1" ht="44.25" customHeight="1">
      <c r="A162" s="39"/>
      <c r="B162" s="40"/>
      <c r="C162" s="213" t="s">
        <v>313</v>
      </c>
      <c r="D162" s="213" t="s">
        <v>158</v>
      </c>
      <c r="E162" s="214" t="s">
        <v>390</v>
      </c>
      <c r="F162" s="215" t="s">
        <v>391</v>
      </c>
      <c r="G162" s="216" t="s">
        <v>171</v>
      </c>
      <c r="H162" s="217">
        <v>8</v>
      </c>
      <c r="I162" s="218"/>
      <c r="J162" s="219">
        <f>ROUND(I162*H162,2)</f>
        <v>0</v>
      </c>
      <c r="K162" s="215" t="s">
        <v>162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223</v>
      </c>
      <c r="AT162" s="224" t="s">
        <v>158</v>
      </c>
      <c r="AU162" s="224" t="s">
        <v>81</v>
      </c>
      <c r="AY162" s="18" t="s">
        <v>155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223</v>
      </c>
      <c r="BM162" s="224" t="s">
        <v>1465</v>
      </c>
    </row>
    <row r="163" spans="1:65" s="2" customFormat="1" ht="12">
      <c r="A163" s="39"/>
      <c r="B163" s="40"/>
      <c r="C163" s="244" t="s">
        <v>317</v>
      </c>
      <c r="D163" s="244" t="s">
        <v>599</v>
      </c>
      <c r="E163" s="245" t="s">
        <v>872</v>
      </c>
      <c r="F163" s="246" t="s">
        <v>873</v>
      </c>
      <c r="G163" s="247" t="s">
        <v>171</v>
      </c>
      <c r="H163" s="248">
        <v>8</v>
      </c>
      <c r="I163" s="249"/>
      <c r="J163" s="250">
        <f>ROUND(I163*H163,2)</f>
        <v>0</v>
      </c>
      <c r="K163" s="246" t="s">
        <v>609</v>
      </c>
      <c r="L163" s="251"/>
      <c r="M163" s="252" t="s">
        <v>19</v>
      </c>
      <c r="N163" s="253" t="s">
        <v>43</v>
      </c>
      <c r="O163" s="85"/>
      <c r="P163" s="222">
        <f>O163*H163</f>
        <v>0</v>
      </c>
      <c r="Q163" s="222">
        <v>5E-05</v>
      </c>
      <c r="R163" s="222">
        <f>Q163*H163</f>
        <v>0.0004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297</v>
      </c>
      <c r="AT163" s="224" t="s">
        <v>599</v>
      </c>
      <c r="AU163" s="224" t="s">
        <v>81</v>
      </c>
      <c r="AY163" s="18" t="s">
        <v>155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223</v>
      </c>
      <c r="BM163" s="224" t="s">
        <v>1466</v>
      </c>
    </row>
    <row r="164" spans="1:65" s="2" customFormat="1" ht="12">
      <c r="A164" s="39"/>
      <c r="B164" s="40"/>
      <c r="C164" s="213" t="s">
        <v>321</v>
      </c>
      <c r="D164" s="213" t="s">
        <v>158</v>
      </c>
      <c r="E164" s="214" t="s">
        <v>1467</v>
      </c>
      <c r="F164" s="215" t="s">
        <v>1468</v>
      </c>
      <c r="G164" s="216" t="s">
        <v>226</v>
      </c>
      <c r="H164" s="217">
        <v>30</v>
      </c>
      <c r="I164" s="218"/>
      <c r="J164" s="219">
        <f>ROUND(I164*H164,2)</f>
        <v>0</v>
      </c>
      <c r="K164" s="215" t="s">
        <v>162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223</v>
      </c>
      <c r="AT164" s="224" t="s">
        <v>158</v>
      </c>
      <c r="AU164" s="224" t="s">
        <v>81</v>
      </c>
      <c r="AY164" s="18" t="s">
        <v>155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223</v>
      </c>
      <c r="BM164" s="224" t="s">
        <v>1469</v>
      </c>
    </row>
    <row r="165" spans="1:65" s="2" customFormat="1" ht="12">
      <c r="A165" s="39"/>
      <c r="B165" s="40"/>
      <c r="C165" s="244" t="s">
        <v>325</v>
      </c>
      <c r="D165" s="244" t="s">
        <v>599</v>
      </c>
      <c r="E165" s="245" t="s">
        <v>1470</v>
      </c>
      <c r="F165" s="246" t="s">
        <v>1471</v>
      </c>
      <c r="G165" s="247" t="s">
        <v>226</v>
      </c>
      <c r="H165" s="248">
        <v>34.5</v>
      </c>
      <c r="I165" s="249"/>
      <c r="J165" s="250">
        <f>ROUND(I165*H165,2)</f>
        <v>0</v>
      </c>
      <c r="K165" s="246" t="s">
        <v>609</v>
      </c>
      <c r="L165" s="251"/>
      <c r="M165" s="252" t="s">
        <v>19</v>
      </c>
      <c r="N165" s="253" t="s">
        <v>43</v>
      </c>
      <c r="O165" s="85"/>
      <c r="P165" s="222">
        <f>O165*H165</f>
        <v>0</v>
      </c>
      <c r="Q165" s="222">
        <v>7E-05</v>
      </c>
      <c r="R165" s="222">
        <f>Q165*H165</f>
        <v>0.0024149999999999996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297</v>
      </c>
      <c r="AT165" s="224" t="s">
        <v>599</v>
      </c>
      <c r="AU165" s="224" t="s">
        <v>81</v>
      </c>
      <c r="AY165" s="18" t="s">
        <v>155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223</v>
      </c>
      <c r="BM165" s="224" t="s">
        <v>1472</v>
      </c>
    </row>
    <row r="166" spans="1:51" s="13" customFormat="1" ht="12">
      <c r="A166" s="13"/>
      <c r="B166" s="226"/>
      <c r="C166" s="227"/>
      <c r="D166" s="228" t="s">
        <v>184</v>
      </c>
      <c r="E166" s="227"/>
      <c r="F166" s="230" t="s">
        <v>1473</v>
      </c>
      <c r="G166" s="227"/>
      <c r="H166" s="231">
        <v>34.5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184</v>
      </c>
      <c r="AU166" s="237" t="s">
        <v>81</v>
      </c>
      <c r="AV166" s="13" t="s">
        <v>81</v>
      </c>
      <c r="AW166" s="13" t="s">
        <v>4</v>
      </c>
      <c r="AX166" s="13" t="s">
        <v>79</v>
      </c>
      <c r="AY166" s="237" t="s">
        <v>155</v>
      </c>
    </row>
    <row r="167" spans="1:65" s="2" customFormat="1" ht="12">
      <c r="A167" s="39"/>
      <c r="B167" s="40"/>
      <c r="C167" s="213" t="s">
        <v>329</v>
      </c>
      <c r="D167" s="213" t="s">
        <v>158</v>
      </c>
      <c r="E167" s="214" t="s">
        <v>878</v>
      </c>
      <c r="F167" s="215" t="s">
        <v>879</v>
      </c>
      <c r="G167" s="216" t="s">
        <v>226</v>
      </c>
      <c r="H167" s="217">
        <v>66</v>
      </c>
      <c r="I167" s="218"/>
      <c r="J167" s="219">
        <f>ROUND(I167*H167,2)</f>
        <v>0</v>
      </c>
      <c r="K167" s="215" t="s">
        <v>162</v>
      </c>
      <c r="L167" s="45"/>
      <c r="M167" s="220" t="s">
        <v>19</v>
      </c>
      <c r="N167" s="221" t="s">
        <v>43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223</v>
      </c>
      <c r="AT167" s="224" t="s">
        <v>158</v>
      </c>
      <c r="AU167" s="224" t="s">
        <v>81</v>
      </c>
      <c r="AY167" s="18" t="s">
        <v>155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223</v>
      </c>
      <c r="BM167" s="224" t="s">
        <v>1474</v>
      </c>
    </row>
    <row r="168" spans="1:65" s="2" customFormat="1" ht="16.5" customHeight="1">
      <c r="A168" s="39"/>
      <c r="B168" s="40"/>
      <c r="C168" s="244" t="s">
        <v>333</v>
      </c>
      <c r="D168" s="244" t="s">
        <v>599</v>
      </c>
      <c r="E168" s="245" t="s">
        <v>881</v>
      </c>
      <c r="F168" s="246" t="s">
        <v>882</v>
      </c>
      <c r="G168" s="247" t="s">
        <v>226</v>
      </c>
      <c r="H168" s="248">
        <v>75.9</v>
      </c>
      <c r="I168" s="249"/>
      <c r="J168" s="250">
        <f>ROUND(I168*H168,2)</f>
        <v>0</v>
      </c>
      <c r="K168" s="246" t="s">
        <v>162</v>
      </c>
      <c r="L168" s="251"/>
      <c r="M168" s="252" t="s">
        <v>19</v>
      </c>
      <c r="N168" s="253" t="s">
        <v>43</v>
      </c>
      <c r="O168" s="85"/>
      <c r="P168" s="222">
        <f>O168*H168</f>
        <v>0</v>
      </c>
      <c r="Q168" s="222">
        <v>0.00012</v>
      </c>
      <c r="R168" s="222">
        <f>Q168*H168</f>
        <v>0.009108000000000002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297</v>
      </c>
      <c r="AT168" s="224" t="s">
        <v>599</v>
      </c>
      <c r="AU168" s="224" t="s">
        <v>81</v>
      </c>
      <c r="AY168" s="18" t="s">
        <v>155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223</v>
      </c>
      <c r="BM168" s="224" t="s">
        <v>1475</v>
      </c>
    </row>
    <row r="169" spans="1:51" s="13" customFormat="1" ht="12">
      <c r="A169" s="13"/>
      <c r="B169" s="226"/>
      <c r="C169" s="227"/>
      <c r="D169" s="228" t="s">
        <v>184</v>
      </c>
      <c r="E169" s="227"/>
      <c r="F169" s="230" t="s">
        <v>1476</v>
      </c>
      <c r="G169" s="227"/>
      <c r="H169" s="231">
        <v>75.9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184</v>
      </c>
      <c r="AU169" s="237" t="s">
        <v>81</v>
      </c>
      <c r="AV169" s="13" t="s">
        <v>81</v>
      </c>
      <c r="AW169" s="13" t="s">
        <v>4</v>
      </c>
      <c r="AX169" s="13" t="s">
        <v>79</v>
      </c>
      <c r="AY169" s="237" t="s">
        <v>155</v>
      </c>
    </row>
    <row r="170" spans="1:65" s="2" customFormat="1" ht="12">
      <c r="A170" s="39"/>
      <c r="B170" s="40"/>
      <c r="C170" s="213" t="s">
        <v>337</v>
      </c>
      <c r="D170" s="213" t="s">
        <v>158</v>
      </c>
      <c r="E170" s="214" t="s">
        <v>895</v>
      </c>
      <c r="F170" s="215" t="s">
        <v>896</v>
      </c>
      <c r="G170" s="216" t="s">
        <v>171</v>
      </c>
      <c r="H170" s="217">
        <v>18</v>
      </c>
      <c r="I170" s="218"/>
      <c r="J170" s="219">
        <f>ROUND(I170*H170,2)</f>
        <v>0</v>
      </c>
      <c r="K170" s="215" t="s">
        <v>162</v>
      </c>
      <c r="L170" s="45"/>
      <c r="M170" s="220" t="s">
        <v>19</v>
      </c>
      <c r="N170" s="221" t="s">
        <v>43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223</v>
      </c>
      <c r="AT170" s="224" t="s">
        <v>158</v>
      </c>
      <c r="AU170" s="224" t="s">
        <v>81</v>
      </c>
      <c r="AY170" s="18" t="s">
        <v>155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223</v>
      </c>
      <c r="BM170" s="224" t="s">
        <v>1477</v>
      </c>
    </row>
    <row r="171" spans="1:65" s="2" customFormat="1" ht="12">
      <c r="A171" s="39"/>
      <c r="B171" s="40"/>
      <c r="C171" s="244" t="s">
        <v>341</v>
      </c>
      <c r="D171" s="244" t="s">
        <v>599</v>
      </c>
      <c r="E171" s="245" t="s">
        <v>625</v>
      </c>
      <c r="F171" s="246" t="s">
        <v>626</v>
      </c>
      <c r="G171" s="247" t="s">
        <v>171</v>
      </c>
      <c r="H171" s="248">
        <v>2</v>
      </c>
      <c r="I171" s="249"/>
      <c r="J171" s="250">
        <f>ROUND(I171*H171,2)</f>
        <v>0</v>
      </c>
      <c r="K171" s="246" t="s">
        <v>162</v>
      </c>
      <c r="L171" s="251"/>
      <c r="M171" s="252" t="s">
        <v>19</v>
      </c>
      <c r="N171" s="253" t="s">
        <v>43</v>
      </c>
      <c r="O171" s="85"/>
      <c r="P171" s="222">
        <f>O171*H171</f>
        <v>0</v>
      </c>
      <c r="Q171" s="222">
        <v>0.00301</v>
      </c>
      <c r="R171" s="222">
        <f>Q171*H171</f>
        <v>0.00602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297</v>
      </c>
      <c r="AT171" s="224" t="s">
        <v>599</v>
      </c>
      <c r="AU171" s="224" t="s">
        <v>81</v>
      </c>
      <c r="AY171" s="18" t="s">
        <v>155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223</v>
      </c>
      <c r="BM171" s="224" t="s">
        <v>1478</v>
      </c>
    </row>
    <row r="172" spans="1:65" s="2" customFormat="1" ht="12">
      <c r="A172" s="39"/>
      <c r="B172" s="40"/>
      <c r="C172" s="213" t="s">
        <v>345</v>
      </c>
      <c r="D172" s="213" t="s">
        <v>158</v>
      </c>
      <c r="E172" s="214" t="s">
        <v>904</v>
      </c>
      <c r="F172" s="215" t="s">
        <v>905</v>
      </c>
      <c r="G172" s="216" t="s">
        <v>171</v>
      </c>
      <c r="H172" s="217">
        <v>2</v>
      </c>
      <c r="I172" s="218"/>
      <c r="J172" s="219">
        <f>ROUND(I172*H172,2)</f>
        <v>0</v>
      </c>
      <c r="K172" s="215" t="s">
        <v>162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223</v>
      </c>
      <c r="AT172" s="224" t="s">
        <v>158</v>
      </c>
      <c r="AU172" s="224" t="s">
        <v>81</v>
      </c>
      <c r="AY172" s="18" t="s">
        <v>155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223</v>
      </c>
      <c r="BM172" s="224" t="s">
        <v>1479</v>
      </c>
    </row>
    <row r="173" spans="1:65" s="2" customFormat="1" ht="12">
      <c r="A173" s="39"/>
      <c r="B173" s="40"/>
      <c r="C173" s="244" t="s">
        <v>349</v>
      </c>
      <c r="D173" s="244" t="s">
        <v>599</v>
      </c>
      <c r="E173" s="245" t="s">
        <v>1480</v>
      </c>
      <c r="F173" s="246" t="s">
        <v>1481</v>
      </c>
      <c r="G173" s="247" t="s">
        <v>171</v>
      </c>
      <c r="H173" s="248">
        <v>2</v>
      </c>
      <c r="I173" s="249"/>
      <c r="J173" s="250">
        <f>ROUND(I173*H173,2)</f>
        <v>0</v>
      </c>
      <c r="K173" s="246" t="s">
        <v>609</v>
      </c>
      <c r="L173" s="251"/>
      <c r="M173" s="252" t="s">
        <v>19</v>
      </c>
      <c r="N173" s="253" t="s">
        <v>43</v>
      </c>
      <c r="O173" s="85"/>
      <c r="P173" s="222">
        <f>O173*H173</f>
        <v>0</v>
      </c>
      <c r="Q173" s="222">
        <v>4E-05</v>
      </c>
      <c r="R173" s="222">
        <f>Q173*H173</f>
        <v>8E-05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297</v>
      </c>
      <c r="AT173" s="224" t="s">
        <v>599</v>
      </c>
      <c r="AU173" s="224" t="s">
        <v>81</v>
      </c>
      <c r="AY173" s="18" t="s">
        <v>155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223</v>
      </c>
      <c r="BM173" s="224" t="s">
        <v>1482</v>
      </c>
    </row>
    <row r="174" spans="1:51" s="13" customFormat="1" ht="12">
      <c r="A174" s="13"/>
      <c r="B174" s="226"/>
      <c r="C174" s="227"/>
      <c r="D174" s="228" t="s">
        <v>184</v>
      </c>
      <c r="E174" s="227"/>
      <c r="F174" s="230" t="s">
        <v>1483</v>
      </c>
      <c r="G174" s="227"/>
      <c r="H174" s="231">
        <v>2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184</v>
      </c>
      <c r="AU174" s="237" t="s">
        <v>81</v>
      </c>
      <c r="AV174" s="13" t="s">
        <v>81</v>
      </c>
      <c r="AW174" s="13" t="s">
        <v>4</v>
      </c>
      <c r="AX174" s="13" t="s">
        <v>79</v>
      </c>
      <c r="AY174" s="237" t="s">
        <v>155</v>
      </c>
    </row>
    <row r="175" spans="1:65" s="2" customFormat="1" ht="21.75" customHeight="1">
      <c r="A175" s="39"/>
      <c r="B175" s="40"/>
      <c r="C175" s="244" t="s">
        <v>353</v>
      </c>
      <c r="D175" s="244" t="s">
        <v>599</v>
      </c>
      <c r="E175" s="245" t="s">
        <v>910</v>
      </c>
      <c r="F175" s="246" t="s">
        <v>911</v>
      </c>
      <c r="G175" s="247" t="s">
        <v>171</v>
      </c>
      <c r="H175" s="248">
        <v>2</v>
      </c>
      <c r="I175" s="249"/>
      <c r="J175" s="250">
        <f>ROUND(I175*H175,2)</f>
        <v>0</v>
      </c>
      <c r="K175" s="246" t="s">
        <v>19</v>
      </c>
      <c r="L175" s="251"/>
      <c r="M175" s="252" t="s">
        <v>19</v>
      </c>
      <c r="N175" s="253" t="s">
        <v>43</v>
      </c>
      <c r="O175" s="85"/>
      <c r="P175" s="222">
        <f>O175*H175</f>
        <v>0</v>
      </c>
      <c r="Q175" s="222">
        <v>2E-05</v>
      </c>
      <c r="R175" s="222">
        <f>Q175*H175</f>
        <v>4E-05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297</v>
      </c>
      <c r="AT175" s="224" t="s">
        <v>599</v>
      </c>
      <c r="AU175" s="224" t="s">
        <v>81</v>
      </c>
      <c r="AY175" s="18" t="s">
        <v>155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223</v>
      </c>
      <c r="BM175" s="224" t="s">
        <v>1484</v>
      </c>
    </row>
    <row r="176" spans="1:65" s="2" customFormat="1" ht="12">
      <c r="A176" s="39"/>
      <c r="B176" s="40"/>
      <c r="C176" s="213" t="s">
        <v>357</v>
      </c>
      <c r="D176" s="213" t="s">
        <v>158</v>
      </c>
      <c r="E176" s="214" t="s">
        <v>913</v>
      </c>
      <c r="F176" s="215" t="s">
        <v>914</v>
      </c>
      <c r="G176" s="216" t="s">
        <v>171</v>
      </c>
      <c r="H176" s="217">
        <v>2</v>
      </c>
      <c r="I176" s="218"/>
      <c r="J176" s="219">
        <f>ROUND(I176*H176,2)</f>
        <v>0</v>
      </c>
      <c r="K176" s="215" t="s">
        <v>162</v>
      </c>
      <c r="L176" s="45"/>
      <c r="M176" s="220" t="s">
        <v>19</v>
      </c>
      <c r="N176" s="221" t="s">
        <v>43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223</v>
      </c>
      <c r="AT176" s="224" t="s">
        <v>158</v>
      </c>
      <c r="AU176" s="224" t="s">
        <v>81</v>
      </c>
      <c r="AY176" s="18" t="s">
        <v>155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223</v>
      </c>
      <c r="BM176" s="224" t="s">
        <v>1485</v>
      </c>
    </row>
    <row r="177" spans="1:65" s="2" customFormat="1" ht="21.75" customHeight="1">
      <c r="A177" s="39"/>
      <c r="B177" s="40"/>
      <c r="C177" s="244" t="s">
        <v>361</v>
      </c>
      <c r="D177" s="244" t="s">
        <v>599</v>
      </c>
      <c r="E177" s="245" t="s">
        <v>1486</v>
      </c>
      <c r="F177" s="246" t="s">
        <v>1487</v>
      </c>
      <c r="G177" s="247" t="s">
        <v>171</v>
      </c>
      <c r="H177" s="248">
        <v>2</v>
      </c>
      <c r="I177" s="249"/>
      <c r="J177" s="250">
        <f>ROUND(I177*H177,2)</f>
        <v>0</v>
      </c>
      <c r="K177" s="246" t="s">
        <v>19</v>
      </c>
      <c r="L177" s="251"/>
      <c r="M177" s="252" t="s">
        <v>19</v>
      </c>
      <c r="N177" s="253" t="s">
        <v>43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297</v>
      </c>
      <c r="AT177" s="224" t="s">
        <v>599</v>
      </c>
      <c r="AU177" s="224" t="s">
        <v>81</v>
      </c>
      <c r="AY177" s="18" t="s">
        <v>155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223</v>
      </c>
      <c r="BM177" s="224" t="s">
        <v>1488</v>
      </c>
    </row>
    <row r="178" spans="1:65" s="2" customFormat="1" ht="44.25" customHeight="1">
      <c r="A178" s="39"/>
      <c r="B178" s="40"/>
      <c r="C178" s="213" t="s">
        <v>365</v>
      </c>
      <c r="D178" s="213" t="s">
        <v>158</v>
      </c>
      <c r="E178" s="214" t="s">
        <v>919</v>
      </c>
      <c r="F178" s="215" t="s">
        <v>920</v>
      </c>
      <c r="G178" s="216" t="s">
        <v>171</v>
      </c>
      <c r="H178" s="217">
        <v>2</v>
      </c>
      <c r="I178" s="218"/>
      <c r="J178" s="219">
        <f>ROUND(I178*H178,2)</f>
        <v>0</v>
      </c>
      <c r="K178" s="215" t="s">
        <v>162</v>
      </c>
      <c r="L178" s="45"/>
      <c r="M178" s="220" t="s">
        <v>19</v>
      </c>
      <c r="N178" s="221" t="s">
        <v>43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0.0013</v>
      </c>
      <c r="T178" s="223">
        <f>S178*H178</f>
        <v>0.0026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223</v>
      </c>
      <c r="AT178" s="224" t="s">
        <v>158</v>
      </c>
      <c r="AU178" s="224" t="s">
        <v>81</v>
      </c>
      <c r="AY178" s="18" t="s">
        <v>155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223</v>
      </c>
      <c r="BM178" s="224" t="s">
        <v>1489</v>
      </c>
    </row>
    <row r="179" spans="1:65" s="2" customFormat="1" ht="44.25" customHeight="1">
      <c r="A179" s="39"/>
      <c r="B179" s="40"/>
      <c r="C179" s="213" t="s">
        <v>369</v>
      </c>
      <c r="D179" s="213" t="s">
        <v>158</v>
      </c>
      <c r="E179" s="214" t="s">
        <v>628</v>
      </c>
      <c r="F179" s="215" t="s">
        <v>629</v>
      </c>
      <c r="G179" s="216" t="s">
        <v>171</v>
      </c>
      <c r="H179" s="217">
        <v>1</v>
      </c>
      <c r="I179" s="218"/>
      <c r="J179" s="219">
        <f>ROUND(I179*H179,2)</f>
        <v>0</v>
      </c>
      <c r="K179" s="215" t="s">
        <v>162</v>
      </c>
      <c r="L179" s="45"/>
      <c r="M179" s="220" t="s">
        <v>19</v>
      </c>
      <c r="N179" s="221" t="s">
        <v>43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223</v>
      </c>
      <c r="AT179" s="224" t="s">
        <v>158</v>
      </c>
      <c r="AU179" s="224" t="s">
        <v>81</v>
      </c>
      <c r="AY179" s="18" t="s">
        <v>155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223</v>
      </c>
      <c r="BM179" s="224" t="s">
        <v>1490</v>
      </c>
    </row>
    <row r="180" spans="1:65" s="2" customFormat="1" ht="12">
      <c r="A180" s="39"/>
      <c r="B180" s="40"/>
      <c r="C180" s="213" t="s">
        <v>373</v>
      </c>
      <c r="D180" s="213" t="s">
        <v>158</v>
      </c>
      <c r="E180" s="214" t="s">
        <v>631</v>
      </c>
      <c r="F180" s="215" t="s">
        <v>632</v>
      </c>
      <c r="G180" s="216" t="s">
        <v>161</v>
      </c>
      <c r="H180" s="217">
        <v>0.3</v>
      </c>
      <c r="I180" s="218"/>
      <c r="J180" s="219">
        <f>ROUND(I180*H180,2)</f>
        <v>0</v>
      </c>
      <c r="K180" s="215" t="s">
        <v>162</v>
      </c>
      <c r="L180" s="45"/>
      <c r="M180" s="220" t="s">
        <v>19</v>
      </c>
      <c r="N180" s="221" t="s">
        <v>43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223</v>
      </c>
      <c r="AT180" s="224" t="s">
        <v>158</v>
      </c>
      <c r="AU180" s="224" t="s">
        <v>81</v>
      </c>
      <c r="AY180" s="18" t="s">
        <v>155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223</v>
      </c>
      <c r="BM180" s="224" t="s">
        <v>1491</v>
      </c>
    </row>
    <row r="181" spans="1:65" s="2" customFormat="1" ht="16.5" customHeight="1">
      <c r="A181" s="39"/>
      <c r="B181" s="40"/>
      <c r="C181" s="244" t="s">
        <v>377</v>
      </c>
      <c r="D181" s="244" t="s">
        <v>599</v>
      </c>
      <c r="E181" s="245" t="s">
        <v>634</v>
      </c>
      <c r="F181" s="246" t="s">
        <v>635</v>
      </c>
      <c r="G181" s="247" t="s">
        <v>636</v>
      </c>
      <c r="H181" s="248">
        <v>1</v>
      </c>
      <c r="I181" s="249"/>
      <c r="J181" s="250">
        <f>ROUND(I181*H181,2)</f>
        <v>0</v>
      </c>
      <c r="K181" s="246" t="s">
        <v>162</v>
      </c>
      <c r="L181" s="251"/>
      <c r="M181" s="252" t="s">
        <v>19</v>
      </c>
      <c r="N181" s="253" t="s">
        <v>43</v>
      </c>
      <c r="O181" s="85"/>
      <c r="P181" s="222">
        <f>O181*H181</f>
        <v>0</v>
      </c>
      <c r="Q181" s="222">
        <v>0.0018</v>
      </c>
      <c r="R181" s="222">
        <f>Q181*H181</f>
        <v>0.0018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297</v>
      </c>
      <c r="AT181" s="224" t="s">
        <v>599</v>
      </c>
      <c r="AU181" s="224" t="s">
        <v>81</v>
      </c>
      <c r="AY181" s="18" t="s">
        <v>155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223</v>
      </c>
      <c r="BM181" s="224" t="s">
        <v>1492</v>
      </c>
    </row>
    <row r="182" spans="1:63" s="12" customFormat="1" ht="22.8" customHeight="1">
      <c r="A182" s="12"/>
      <c r="B182" s="197"/>
      <c r="C182" s="198"/>
      <c r="D182" s="199" t="s">
        <v>71</v>
      </c>
      <c r="E182" s="211" t="s">
        <v>437</v>
      </c>
      <c r="F182" s="211" t="s">
        <v>1363</v>
      </c>
      <c r="G182" s="198"/>
      <c r="H182" s="198"/>
      <c r="I182" s="201"/>
      <c r="J182" s="212">
        <f>BK182</f>
        <v>0</v>
      </c>
      <c r="K182" s="198"/>
      <c r="L182" s="203"/>
      <c r="M182" s="204"/>
      <c r="N182" s="205"/>
      <c r="O182" s="205"/>
      <c r="P182" s="206">
        <f>SUM(P183:P187)</f>
        <v>0</v>
      </c>
      <c r="Q182" s="205"/>
      <c r="R182" s="206">
        <f>SUM(R183:R187)</f>
        <v>0</v>
      </c>
      <c r="S182" s="205"/>
      <c r="T182" s="207">
        <f>SUM(T183:T187)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8" t="s">
        <v>81</v>
      </c>
      <c r="AT182" s="209" t="s">
        <v>71</v>
      </c>
      <c r="AU182" s="209" t="s">
        <v>79</v>
      </c>
      <c r="AY182" s="208" t="s">
        <v>155</v>
      </c>
      <c r="BK182" s="210">
        <f>SUM(BK183:BK187)</f>
        <v>0</v>
      </c>
    </row>
    <row r="183" spans="1:65" s="2" customFormat="1" ht="12">
      <c r="A183" s="39"/>
      <c r="B183" s="40"/>
      <c r="C183" s="213" t="s">
        <v>381</v>
      </c>
      <c r="D183" s="213" t="s">
        <v>158</v>
      </c>
      <c r="E183" s="214" t="s">
        <v>1493</v>
      </c>
      <c r="F183" s="215" t="s">
        <v>1494</v>
      </c>
      <c r="G183" s="216" t="s">
        <v>171</v>
      </c>
      <c r="H183" s="217">
        <v>2</v>
      </c>
      <c r="I183" s="218"/>
      <c r="J183" s="219">
        <f>ROUND(I183*H183,2)</f>
        <v>0</v>
      </c>
      <c r="K183" s="215" t="s">
        <v>162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223</v>
      </c>
      <c r="AT183" s="224" t="s">
        <v>158</v>
      </c>
      <c r="AU183" s="224" t="s">
        <v>81</v>
      </c>
      <c r="AY183" s="18" t="s">
        <v>155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223</v>
      </c>
      <c r="BM183" s="224" t="s">
        <v>1495</v>
      </c>
    </row>
    <row r="184" spans="1:65" s="2" customFormat="1" ht="12">
      <c r="A184" s="39"/>
      <c r="B184" s="40"/>
      <c r="C184" s="213" t="s">
        <v>385</v>
      </c>
      <c r="D184" s="213" t="s">
        <v>158</v>
      </c>
      <c r="E184" s="214" t="s">
        <v>1496</v>
      </c>
      <c r="F184" s="215" t="s">
        <v>1497</v>
      </c>
      <c r="G184" s="216" t="s">
        <v>171</v>
      </c>
      <c r="H184" s="217">
        <v>2</v>
      </c>
      <c r="I184" s="218"/>
      <c r="J184" s="219">
        <f>ROUND(I184*H184,2)</f>
        <v>0</v>
      </c>
      <c r="K184" s="215" t="s">
        <v>162</v>
      </c>
      <c r="L184" s="45"/>
      <c r="M184" s="220" t="s">
        <v>19</v>
      </c>
      <c r="N184" s="221" t="s">
        <v>43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223</v>
      </c>
      <c r="AT184" s="224" t="s">
        <v>158</v>
      </c>
      <c r="AU184" s="224" t="s">
        <v>81</v>
      </c>
      <c r="AY184" s="18" t="s">
        <v>155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223</v>
      </c>
      <c r="BM184" s="224" t="s">
        <v>1498</v>
      </c>
    </row>
    <row r="185" spans="1:65" s="2" customFormat="1" ht="33" customHeight="1">
      <c r="A185" s="39"/>
      <c r="B185" s="40"/>
      <c r="C185" s="213" t="s">
        <v>389</v>
      </c>
      <c r="D185" s="213" t="s">
        <v>158</v>
      </c>
      <c r="E185" s="214" t="s">
        <v>1499</v>
      </c>
      <c r="F185" s="215" t="s">
        <v>1500</v>
      </c>
      <c r="G185" s="216" t="s">
        <v>171</v>
      </c>
      <c r="H185" s="217">
        <v>2</v>
      </c>
      <c r="I185" s="218"/>
      <c r="J185" s="219">
        <f>ROUND(I185*H185,2)</f>
        <v>0</v>
      </c>
      <c r="K185" s="215" t="s">
        <v>162</v>
      </c>
      <c r="L185" s="45"/>
      <c r="M185" s="220" t="s">
        <v>19</v>
      </c>
      <c r="N185" s="221" t="s">
        <v>43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223</v>
      </c>
      <c r="AT185" s="224" t="s">
        <v>158</v>
      </c>
      <c r="AU185" s="224" t="s">
        <v>81</v>
      </c>
      <c r="AY185" s="18" t="s">
        <v>155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223</v>
      </c>
      <c r="BM185" s="224" t="s">
        <v>1501</v>
      </c>
    </row>
    <row r="186" spans="1:65" s="2" customFormat="1" ht="12">
      <c r="A186" s="39"/>
      <c r="B186" s="40"/>
      <c r="C186" s="213" t="s">
        <v>393</v>
      </c>
      <c r="D186" s="213" t="s">
        <v>158</v>
      </c>
      <c r="E186" s="214" t="s">
        <v>1502</v>
      </c>
      <c r="F186" s="215" t="s">
        <v>1503</v>
      </c>
      <c r="G186" s="216" t="s">
        <v>171</v>
      </c>
      <c r="H186" s="217">
        <v>2</v>
      </c>
      <c r="I186" s="218"/>
      <c r="J186" s="219">
        <f>ROUND(I186*H186,2)</f>
        <v>0</v>
      </c>
      <c r="K186" s="215" t="s">
        <v>162</v>
      </c>
      <c r="L186" s="45"/>
      <c r="M186" s="220" t="s">
        <v>19</v>
      </c>
      <c r="N186" s="221" t="s">
        <v>43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223</v>
      </c>
      <c r="AT186" s="224" t="s">
        <v>158</v>
      </c>
      <c r="AU186" s="224" t="s">
        <v>81</v>
      </c>
      <c r="AY186" s="18" t="s">
        <v>155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223</v>
      </c>
      <c r="BM186" s="224" t="s">
        <v>1504</v>
      </c>
    </row>
    <row r="187" spans="1:65" s="2" customFormat="1" ht="12">
      <c r="A187" s="39"/>
      <c r="B187" s="40"/>
      <c r="C187" s="213" t="s">
        <v>397</v>
      </c>
      <c r="D187" s="213" t="s">
        <v>158</v>
      </c>
      <c r="E187" s="214" t="s">
        <v>1505</v>
      </c>
      <c r="F187" s="215" t="s">
        <v>1506</v>
      </c>
      <c r="G187" s="216" t="s">
        <v>171</v>
      </c>
      <c r="H187" s="217">
        <v>2</v>
      </c>
      <c r="I187" s="218"/>
      <c r="J187" s="219">
        <f>ROUND(I187*H187,2)</f>
        <v>0</v>
      </c>
      <c r="K187" s="215" t="s">
        <v>162</v>
      </c>
      <c r="L187" s="45"/>
      <c r="M187" s="220" t="s">
        <v>19</v>
      </c>
      <c r="N187" s="221" t="s">
        <v>43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223</v>
      </c>
      <c r="AT187" s="224" t="s">
        <v>158</v>
      </c>
      <c r="AU187" s="224" t="s">
        <v>81</v>
      </c>
      <c r="AY187" s="18" t="s">
        <v>155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223</v>
      </c>
      <c r="BM187" s="224" t="s">
        <v>1507</v>
      </c>
    </row>
    <row r="188" spans="1:63" s="12" customFormat="1" ht="22.8" customHeight="1">
      <c r="A188" s="12"/>
      <c r="B188" s="197"/>
      <c r="C188" s="198"/>
      <c r="D188" s="199" t="s">
        <v>71</v>
      </c>
      <c r="E188" s="211" t="s">
        <v>949</v>
      </c>
      <c r="F188" s="211" t="s">
        <v>950</v>
      </c>
      <c r="G188" s="198"/>
      <c r="H188" s="198"/>
      <c r="I188" s="201"/>
      <c r="J188" s="212">
        <f>BK188</f>
        <v>0</v>
      </c>
      <c r="K188" s="198"/>
      <c r="L188" s="203"/>
      <c r="M188" s="204"/>
      <c r="N188" s="205"/>
      <c r="O188" s="205"/>
      <c r="P188" s="206">
        <f>SUM(P189:P215)</f>
        <v>0</v>
      </c>
      <c r="Q188" s="205"/>
      <c r="R188" s="206">
        <f>SUM(R189:R215)</f>
        <v>0.5095757000000001</v>
      </c>
      <c r="S188" s="205"/>
      <c r="T188" s="207">
        <f>SUM(T189:T215)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8" t="s">
        <v>81</v>
      </c>
      <c r="AT188" s="209" t="s">
        <v>71</v>
      </c>
      <c r="AU188" s="209" t="s">
        <v>79</v>
      </c>
      <c r="AY188" s="208" t="s">
        <v>155</v>
      </c>
      <c r="BK188" s="210">
        <f>SUM(BK189:BK215)</f>
        <v>0</v>
      </c>
    </row>
    <row r="189" spans="1:65" s="2" customFormat="1" ht="12">
      <c r="A189" s="39"/>
      <c r="B189" s="40"/>
      <c r="C189" s="213" t="s">
        <v>401</v>
      </c>
      <c r="D189" s="213" t="s">
        <v>158</v>
      </c>
      <c r="E189" s="214" t="s">
        <v>1508</v>
      </c>
      <c r="F189" s="215" t="s">
        <v>1509</v>
      </c>
      <c r="G189" s="216" t="s">
        <v>161</v>
      </c>
      <c r="H189" s="217">
        <v>21.318</v>
      </c>
      <c r="I189" s="218"/>
      <c r="J189" s="219">
        <f>ROUND(I189*H189,2)</f>
        <v>0</v>
      </c>
      <c r="K189" s="215" t="s">
        <v>162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0.0193</v>
      </c>
      <c r="R189" s="222">
        <f>Q189*H189</f>
        <v>0.41143740000000006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223</v>
      </c>
      <c r="AT189" s="224" t="s">
        <v>158</v>
      </c>
      <c r="AU189" s="224" t="s">
        <v>81</v>
      </c>
      <c r="AY189" s="18" t="s">
        <v>155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223</v>
      </c>
      <c r="BM189" s="224" t="s">
        <v>1510</v>
      </c>
    </row>
    <row r="190" spans="1:51" s="13" customFormat="1" ht="12">
      <c r="A190" s="13"/>
      <c r="B190" s="226"/>
      <c r="C190" s="227"/>
      <c r="D190" s="228" t="s">
        <v>184</v>
      </c>
      <c r="E190" s="229" t="s">
        <v>19</v>
      </c>
      <c r="F190" s="230" t="s">
        <v>1511</v>
      </c>
      <c r="G190" s="227"/>
      <c r="H190" s="231">
        <v>10.659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184</v>
      </c>
      <c r="AU190" s="237" t="s">
        <v>81</v>
      </c>
      <c r="AV190" s="13" t="s">
        <v>81</v>
      </c>
      <c r="AW190" s="13" t="s">
        <v>33</v>
      </c>
      <c r="AX190" s="13" t="s">
        <v>72</v>
      </c>
      <c r="AY190" s="237" t="s">
        <v>155</v>
      </c>
    </row>
    <row r="191" spans="1:51" s="13" customFormat="1" ht="12">
      <c r="A191" s="13"/>
      <c r="B191" s="226"/>
      <c r="C191" s="227"/>
      <c r="D191" s="228" t="s">
        <v>184</v>
      </c>
      <c r="E191" s="229" t="s">
        <v>19</v>
      </c>
      <c r="F191" s="230" t="s">
        <v>1512</v>
      </c>
      <c r="G191" s="227"/>
      <c r="H191" s="231">
        <v>10.659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184</v>
      </c>
      <c r="AU191" s="237" t="s">
        <v>81</v>
      </c>
      <c r="AV191" s="13" t="s">
        <v>81</v>
      </c>
      <c r="AW191" s="13" t="s">
        <v>33</v>
      </c>
      <c r="AX191" s="13" t="s">
        <v>72</v>
      </c>
      <c r="AY191" s="237" t="s">
        <v>155</v>
      </c>
    </row>
    <row r="192" spans="1:51" s="14" customFormat="1" ht="12">
      <c r="A192" s="14"/>
      <c r="B192" s="254"/>
      <c r="C192" s="255"/>
      <c r="D192" s="228" t="s">
        <v>184</v>
      </c>
      <c r="E192" s="256" t="s">
        <v>19</v>
      </c>
      <c r="F192" s="257" t="s">
        <v>1022</v>
      </c>
      <c r="G192" s="255"/>
      <c r="H192" s="258">
        <v>21.318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4" t="s">
        <v>184</v>
      </c>
      <c r="AU192" s="264" t="s">
        <v>81</v>
      </c>
      <c r="AV192" s="14" t="s">
        <v>163</v>
      </c>
      <c r="AW192" s="14" t="s">
        <v>33</v>
      </c>
      <c r="AX192" s="14" t="s">
        <v>79</v>
      </c>
      <c r="AY192" s="264" t="s">
        <v>155</v>
      </c>
    </row>
    <row r="193" spans="1:65" s="2" customFormat="1" ht="44.25" customHeight="1">
      <c r="A193" s="39"/>
      <c r="B193" s="40"/>
      <c r="C193" s="213" t="s">
        <v>403</v>
      </c>
      <c r="D193" s="213" t="s">
        <v>158</v>
      </c>
      <c r="E193" s="214" t="s">
        <v>1513</v>
      </c>
      <c r="F193" s="215" t="s">
        <v>1514</v>
      </c>
      <c r="G193" s="216" t="s">
        <v>161</v>
      </c>
      <c r="H193" s="217">
        <v>21.318</v>
      </c>
      <c r="I193" s="218"/>
      <c r="J193" s="219">
        <f>ROUND(I193*H193,2)</f>
        <v>0</v>
      </c>
      <c r="K193" s="215" t="s">
        <v>162</v>
      </c>
      <c r="L193" s="45"/>
      <c r="M193" s="220" t="s">
        <v>19</v>
      </c>
      <c r="N193" s="221" t="s">
        <v>43</v>
      </c>
      <c r="O193" s="85"/>
      <c r="P193" s="222">
        <f>O193*H193</f>
        <v>0</v>
      </c>
      <c r="Q193" s="222">
        <v>0.0001</v>
      </c>
      <c r="R193" s="222">
        <f>Q193*H193</f>
        <v>0.0021318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223</v>
      </c>
      <c r="AT193" s="224" t="s">
        <v>158</v>
      </c>
      <c r="AU193" s="224" t="s">
        <v>81</v>
      </c>
      <c r="AY193" s="18" t="s">
        <v>155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223</v>
      </c>
      <c r="BM193" s="224" t="s">
        <v>1515</v>
      </c>
    </row>
    <row r="194" spans="1:51" s="13" customFormat="1" ht="12">
      <c r="A194" s="13"/>
      <c r="B194" s="226"/>
      <c r="C194" s="227"/>
      <c r="D194" s="228" t="s">
        <v>184</v>
      </c>
      <c r="E194" s="229" t="s">
        <v>19</v>
      </c>
      <c r="F194" s="230" t="s">
        <v>1511</v>
      </c>
      <c r="G194" s="227"/>
      <c r="H194" s="231">
        <v>10.659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184</v>
      </c>
      <c r="AU194" s="237" t="s">
        <v>81</v>
      </c>
      <c r="AV194" s="13" t="s">
        <v>81</v>
      </c>
      <c r="AW194" s="13" t="s">
        <v>33</v>
      </c>
      <c r="AX194" s="13" t="s">
        <v>72</v>
      </c>
      <c r="AY194" s="237" t="s">
        <v>155</v>
      </c>
    </row>
    <row r="195" spans="1:51" s="13" customFormat="1" ht="12">
      <c r="A195" s="13"/>
      <c r="B195" s="226"/>
      <c r="C195" s="227"/>
      <c r="D195" s="228" t="s">
        <v>184</v>
      </c>
      <c r="E195" s="229" t="s">
        <v>19</v>
      </c>
      <c r="F195" s="230" t="s">
        <v>1512</v>
      </c>
      <c r="G195" s="227"/>
      <c r="H195" s="231">
        <v>10.659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184</v>
      </c>
      <c r="AU195" s="237" t="s">
        <v>81</v>
      </c>
      <c r="AV195" s="13" t="s">
        <v>81</v>
      </c>
      <c r="AW195" s="13" t="s">
        <v>33</v>
      </c>
      <c r="AX195" s="13" t="s">
        <v>72</v>
      </c>
      <c r="AY195" s="237" t="s">
        <v>155</v>
      </c>
    </row>
    <row r="196" spans="1:51" s="14" customFormat="1" ht="12">
      <c r="A196" s="14"/>
      <c r="B196" s="254"/>
      <c r="C196" s="255"/>
      <c r="D196" s="228" t="s">
        <v>184</v>
      </c>
      <c r="E196" s="256" t="s">
        <v>19</v>
      </c>
      <c r="F196" s="257" t="s">
        <v>1022</v>
      </c>
      <c r="G196" s="255"/>
      <c r="H196" s="258">
        <v>21.318</v>
      </c>
      <c r="I196" s="259"/>
      <c r="J196" s="255"/>
      <c r="K196" s="255"/>
      <c r="L196" s="260"/>
      <c r="M196" s="261"/>
      <c r="N196" s="262"/>
      <c r="O196" s="262"/>
      <c r="P196" s="262"/>
      <c r="Q196" s="262"/>
      <c r="R196" s="262"/>
      <c r="S196" s="262"/>
      <c r="T196" s="26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4" t="s">
        <v>184</v>
      </c>
      <c r="AU196" s="264" t="s">
        <v>81</v>
      </c>
      <c r="AV196" s="14" t="s">
        <v>163</v>
      </c>
      <c r="AW196" s="14" t="s">
        <v>33</v>
      </c>
      <c r="AX196" s="14" t="s">
        <v>79</v>
      </c>
      <c r="AY196" s="264" t="s">
        <v>155</v>
      </c>
    </row>
    <row r="197" spans="1:65" s="2" customFormat="1" ht="55.5" customHeight="1">
      <c r="A197" s="39"/>
      <c r="B197" s="40"/>
      <c r="C197" s="213" t="s">
        <v>407</v>
      </c>
      <c r="D197" s="213" t="s">
        <v>158</v>
      </c>
      <c r="E197" s="214" t="s">
        <v>1516</v>
      </c>
      <c r="F197" s="215" t="s">
        <v>1517</v>
      </c>
      <c r="G197" s="216" t="s">
        <v>161</v>
      </c>
      <c r="H197" s="217">
        <v>6.27</v>
      </c>
      <c r="I197" s="218"/>
      <c r="J197" s="219">
        <f>ROUND(I197*H197,2)</f>
        <v>0</v>
      </c>
      <c r="K197" s="215" t="s">
        <v>162</v>
      </c>
      <c r="L197" s="45"/>
      <c r="M197" s="220" t="s">
        <v>19</v>
      </c>
      <c r="N197" s="221" t="s">
        <v>43</v>
      </c>
      <c r="O197" s="85"/>
      <c r="P197" s="222">
        <f>O197*H197</f>
        <v>0</v>
      </c>
      <c r="Q197" s="222">
        <v>0.01385</v>
      </c>
      <c r="R197" s="222">
        <f>Q197*H197</f>
        <v>0.08683949999999999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223</v>
      </c>
      <c r="AT197" s="224" t="s">
        <v>158</v>
      </c>
      <c r="AU197" s="224" t="s">
        <v>81</v>
      </c>
      <c r="AY197" s="18" t="s">
        <v>155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223</v>
      </c>
      <c r="BM197" s="224" t="s">
        <v>1518</v>
      </c>
    </row>
    <row r="198" spans="1:51" s="13" customFormat="1" ht="12">
      <c r="A198" s="13"/>
      <c r="B198" s="226"/>
      <c r="C198" s="227"/>
      <c r="D198" s="228" t="s">
        <v>184</v>
      </c>
      <c r="E198" s="229" t="s">
        <v>19</v>
      </c>
      <c r="F198" s="230" t="s">
        <v>1519</v>
      </c>
      <c r="G198" s="227"/>
      <c r="H198" s="231">
        <v>3.135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184</v>
      </c>
      <c r="AU198" s="237" t="s">
        <v>81</v>
      </c>
      <c r="AV198" s="13" t="s">
        <v>81</v>
      </c>
      <c r="AW198" s="13" t="s">
        <v>33</v>
      </c>
      <c r="AX198" s="13" t="s">
        <v>72</v>
      </c>
      <c r="AY198" s="237" t="s">
        <v>155</v>
      </c>
    </row>
    <row r="199" spans="1:51" s="13" customFormat="1" ht="12">
      <c r="A199" s="13"/>
      <c r="B199" s="226"/>
      <c r="C199" s="227"/>
      <c r="D199" s="228" t="s">
        <v>184</v>
      </c>
      <c r="E199" s="229" t="s">
        <v>19</v>
      </c>
      <c r="F199" s="230" t="s">
        <v>1520</v>
      </c>
      <c r="G199" s="227"/>
      <c r="H199" s="231">
        <v>3.135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184</v>
      </c>
      <c r="AU199" s="237" t="s">
        <v>81</v>
      </c>
      <c r="AV199" s="13" t="s">
        <v>81</v>
      </c>
      <c r="AW199" s="13" t="s">
        <v>33</v>
      </c>
      <c r="AX199" s="13" t="s">
        <v>72</v>
      </c>
      <c r="AY199" s="237" t="s">
        <v>155</v>
      </c>
    </row>
    <row r="200" spans="1:51" s="14" customFormat="1" ht="12">
      <c r="A200" s="14"/>
      <c r="B200" s="254"/>
      <c r="C200" s="255"/>
      <c r="D200" s="228" t="s">
        <v>184</v>
      </c>
      <c r="E200" s="256" t="s">
        <v>19</v>
      </c>
      <c r="F200" s="257" t="s">
        <v>1022</v>
      </c>
      <c r="G200" s="255"/>
      <c r="H200" s="258">
        <v>6.27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4" t="s">
        <v>184</v>
      </c>
      <c r="AU200" s="264" t="s">
        <v>81</v>
      </c>
      <c r="AV200" s="14" t="s">
        <v>163</v>
      </c>
      <c r="AW200" s="14" t="s">
        <v>33</v>
      </c>
      <c r="AX200" s="14" t="s">
        <v>79</v>
      </c>
      <c r="AY200" s="264" t="s">
        <v>155</v>
      </c>
    </row>
    <row r="201" spans="1:65" s="2" customFormat="1" ht="12">
      <c r="A201" s="39"/>
      <c r="B201" s="40"/>
      <c r="C201" s="213" t="s">
        <v>411</v>
      </c>
      <c r="D201" s="213" t="s">
        <v>158</v>
      </c>
      <c r="E201" s="214" t="s">
        <v>1521</v>
      </c>
      <c r="F201" s="215" t="s">
        <v>1522</v>
      </c>
      <c r="G201" s="216" t="s">
        <v>161</v>
      </c>
      <c r="H201" s="217">
        <v>6.27</v>
      </c>
      <c r="I201" s="218"/>
      <c r="J201" s="219">
        <f>ROUND(I201*H201,2)</f>
        <v>0</v>
      </c>
      <c r="K201" s="215" t="s">
        <v>162</v>
      </c>
      <c r="L201" s="45"/>
      <c r="M201" s="220" t="s">
        <v>19</v>
      </c>
      <c r="N201" s="221" t="s">
        <v>43</v>
      </c>
      <c r="O201" s="85"/>
      <c r="P201" s="222">
        <f>O201*H201</f>
        <v>0</v>
      </c>
      <c r="Q201" s="222">
        <v>0.0001</v>
      </c>
      <c r="R201" s="222">
        <f>Q201*H201</f>
        <v>0.000627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223</v>
      </c>
      <c r="AT201" s="224" t="s">
        <v>158</v>
      </c>
      <c r="AU201" s="224" t="s">
        <v>81</v>
      </c>
      <c r="AY201" s="18" t="s">
        <v>155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223</v>
      </c>
      <c r="BM201" s="224" t="s">
        <v>1523</v>
      </c>
    </row>
    <row r="202" spans="1:51" s="13" customFormat="1" ht="12">
      <c r="A202" s="13"/>
      <c r="B202" s="226"/>
      <c r="C202" s="227"/>
      <c r="D202" s="228" t="s">
        <v>184</v>
      </c>
      <c r="E202" s="229" t="s">
        <v>19</v>
      </c>
      <c r="F202" s="230" t="s">
        <v>1519</v>
      </c>
      <c r="G202" s="227"/>
      <c r="H202" s="231">
        <v>3.135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184</v>
      </c>
      <c r="AU202" s="237" t="s">
        <v>81</v>
      </c>
      <c r="AV202" s="13" t="s">
        <v>81</v>
      </c>
      <c r="AW202" s="13" t="s">
        <v>33</v>
      </c>
      <c r="AX202" s="13" t="s">
        <v>72</v>
      </c>
      <c r="AY202" s="237" t="s">
        <v>155</v>
      </c>
    </row>
    <row r="203" spans="1:51" s="13" customFormat="1" ht="12">
      <c r="A203" s="13"/>
      <c r="B203" s="226"/>
      <c r="C203" s="227"/>
      <c r="D203" s="228" t="s">
        <v>184</v>
      </c>
      <c r="E203" s="229" t="s">
        <v>19</v>
      </c>
      <c r="F203" s="230" t="s">
        <v>1520</v>
      </c>
      <c r="G203" s="227"/>
      <c r="H203" s="231">
        <v>3.135</v>
      </c>
      <c r="I203" s="232"/>
      <c r="J203" s="227"/>
      <c r="K203" s="227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184</v>
      </c>
      <c r="AU203" s="237" t="s">
        <v>81</v>
      </c>
      <c r="AV203" s="13" t="s">
        <v>81</v>
      </c>
      <c r="AW203" s="13" t="s">
        <v>33</v>
      </c>
      <c r="AX203" s="13" t="s">
        <v>72</v>
      </c>
      <c r="AY203" s="237" t="s">
        <v>155</v>
      </c>
    </row>
    <row r="204" spans="1:51" s="14" customFormat="1" ht="12">
      <c r="A204" s="14"/>
      <c r="B204" s="254"/>
      <c r="C204" s="255"/>
      <c r="D204" s="228" t="s">
        <v>184</v>
      </c>
      <c r="E204" s="256" t="s">
        <v>19</v>
      </c>
      <c r="F204" s="257" t="s">
        <v>1022</v>
      </c>
      <c r="G204" s="255"/>
      <c r="H204" s="258">
        <v>6.27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4" t="s">
        <v>184</v>
      </c>
      <c r="AU204" s="264" t="s">
        <v>81</v>
      </c>
      <c r="AV204" s="14" t="s">
        <v>163</v>
      </c>
      <c r="AW204" s="14" t="s">
        <v>33</v>
      </c>
      <c r="AX204" s="14" t="s">
        <v>79</v>
      </c>
      <c r="AY204" s="264" t="s">
        <v>155</v>
      </c>
    </row>
    <row r="205" spans="1:65" s="2" customFormat="1" ht="33" customHeight="1">
      <c r="A205" s="39"/>
      <c r="B205" s="40"/>
      <c r="C205" s="213" t="s">
        <v>415</v>
      </c>
      <c r="D205" s="213" t="s">
        <v>158</v>
      </c>
      <c r="E205" s="214" t="s">
        <v>1524</v>
      </c>
      <c r="F205" s="215" t="s">
        <v>1525</v>
      </c>
      <c r="G205" s="216" t="s">
        <v>171</v>
      </c>
      <c r="H205" s="217">
        <v>2</v>
      </c>
      <c r="I205" s="218"/>
      <c r="J205" s="219">
        <f>ROUND(I205*H205,2)</f>
        <v>0</v>
      </c>
      <c r="K205" s="215" t="s">
        <v>162</v>
      </c>
      <c r="L205" s="45"/>
      <c r="M205" s="220" t="s">
        <v>19</v>
      </c>
      <c r="N205" s="221" t="s">
        <v>43</v>
      </c>
      <c r="O205" s="85"/>
      <c r="P205" s="222">
        <f>O205*H205</f>
        <v>0</v>
      </c>
      <c r="Q205" s="222">
        <v>7E-05</v>
      </c>
      <c r="R205" s="222">
        <f>Q205*H205</f>
        <v>0.00014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223</v>
      </c>
      <c r="AT205" s="224" t="s">
        <v>158</v>
      </c>
      <c r="AU205" s="224" t="s">
        <v>81</v>
      </c>
      <c r="AY205" s="18" t="s">
        <v>155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223</v>
      </c>
      <c r="BM205" s="224" t="s">
        <v>1526</v>
      </c>
    </row>
    <row r="206" spans="1:51" s="15" customFormat="1" ht="12">
      <c r="A206" s="15"/>
      <c r="B206" s="265"/>
      <c r="C206" s="266"/>
      <c r="D206" s="228" t="s">
        <v>184</v>
      </c>
      <c r="E206" s="267" t="s">
        <v>19</v>
      </c>
      <c r="F206" s="268" t="s">
        <v>1527</v>
      </c>
      <c r="G206" s="266"/>
      <c r="H206" s="267" t="s">
        <v>19</v>
      </c>
      <c r="I206" s="269"/>
      <c r="J206" s="266"/>
      <c r="K206" s="266"/>
      <c r="L206" s="270"/>
      <c r="M206" s="271"/>
      <c r="N206" s="272"/>
      <c r="O206" s="272"/>
      <c r="P206" s="272"/>
      <c r="Q206" s="272"/>
      <c r="R206" s="272"/>
      <c r="S206" s="272"/>
      <c r="T206" s="273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4" t="s">
        <v>184</v>
      </c>
      <c r="AU206" s="274" t="s">
        <v>81</v>
      </c>
      <c r="AV206" s="15" t="s">
        <v>79</v>
      </c>
      <c r="AW206" s="15" t="s">
        <v>33</v>
      </c>
      <c r="AX206" s="15" t="s">
        <v>72</v>
      </c>
      <c r="AY206" s="274" t="s">
        <v>155</v>
      </c>
    </row>
    <row r="207" spans="1:51" s="13" customFormat="1" ht="12">
      <c r="A207" s="13"/>
      <c r="B207" s="226"/>
      <c r="C207" s="227"/>
      <c r="D207" s="228" t="s">
        <v>184</v>
      </c>
      <c r="E207" s="229" t="s">
        <v>19</v>
      </c>
      <c r="F207" s="230" t="s">
        <v>1528</v>
      </c>
      <c r="G207" s="227"/>
      <c r="H207" s="231">
        <v>1</v>
      </c>
      <c r="I207" s="232"/>
      <c r="J207" s="227"/>
      <c r="K207" s="227"/>
      <c r="L207" s="233"/>
      <c r="M207" s="234"/>
      <c r="N207" s="235"/>
      <c r="O207" s="235"/>
      <c r="P207" s="235"/>
      <c r="Q207" s="235"/>
      <c r="R207" s="235"/>
      <c r="S207" s="235"/>
      <c r="T207" s="23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7" t="s">
        <v>184</v>
      </c>
      <c r="AU207" s="237" t="s">
        <v>81</v>
      </c>
      <c r="AV207" s="13" t="s">
        <v>81</v>
      </c>
      <c r="AW207" s="13" t="s">
        <v>33</v>
      </c>
      <c r="AX207" s="13" t="s">
        <v>72</v>
      </c>
      <c r="AY207" s="237" t="s">
        <v>155</v>
      </c>
    </row>
    <row r="208" spans="1:51" s="13" customFormat="1" ht="12">
      <c r="A208" s="13"/>
      <c r="B208" s="226"/>
      <c r="C208" s="227"/>
      <c r="D208" s="228" t="s">
        <v>184</v>
      </c>
      <c r="E208" s="229" t="s">
        <v>19</v>
      </c>
      <c r="F208" s="230" t="s">
        <v>1529</v>
      </c>
      <c r="G208" s="227"/>
      <c r="H208" s="231">
        <v>1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184</v>
      </c>
      <c r="AU208" s="237" t="s">
        <v>81</v>
      </c>
      <c r="AV208" s="13" t="s">
        <v>81</v>
      </c>
      <c r="AW208" s="13" t="s">
        <v>33</v>
      </c>
      <c r="AX208" s="13" t="s">
        <v>72</v>
      </c>
      <c r="AY208" s="237" t="s">
        <v>155</v>
      </c>
    </row>
    <row r="209" spans="1:51" s="14" customFormat="1" ht="12">
      <c r="A209" s="14"/>
      <c r="B209" s="254"/>
      <c r="C209" s="255"/>
      <c r="D209" s="228" t="s">
        <v>184</v>
      </c>
      <c r="E209" s="256" t="s">
        <v>19</v>
      </c>
      <c r="F209" s="257" t="s">
        <v>1022</v>
      </c>
      <c r="G209" s="255"/>
      <c r="H209" s="258">
        <v>2</v>
      </c>
      <c r="I209" s="259"/>
      <c r="J209" s="255"/>
      <c r="K209" s="255"/>
      <c r="L209" s="260"/>
      <c r="M209" s="261"/>
      <c r="N209" s="262"/>
      <c r="O209" s="262"/>
      <c r="P209" s="262"/>
      <c r="Q209" s="262"/>
      <c r="R209" s="262"/>
      <c r="S209" s="262"/>
      <c r="T209" s="26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4" t="s">
        <v>184</v>
      </c>
      <c r="AU209" s="264" t="s">
        <v>81</v>
      </c>
      <c r="AV209" s="14" t="s">
        <v>163</v>
      </c>
      <c r="AW209" s="14" t="s">
        <v>33</v>
      </c>
      <c r="AX209" s="14" t="s">
        <v>79</v>
      </c>
      <c r="AY209" s="264" t="s">
        <v>155</v>
      </c>
    </row>
    <row r="210" spans="1:65" s="2" customFormat="1" ht="21.75" customHeight="1">
      <c r="A210" s="39"/>
      <c r="B210" s="40"/>
      <c r="C210" s="244" t="s">
        <v>419</v>
      </c>
      <c r="D210" s="244" t="s">
        <v>599</v>
      </c>
      <c r="E210" s="245" t="s">
        <v>1530</v>
      </c>
      <c r="F210" s="246" t="s">
        <v>1531</v>
      </c>
      <c r="G210" s="247" t="s">
        <v>171</v>
      </c>
      <c r="H210" s="248">
        <v>2</v>
      </c>
      <c r="I210" s="249"/>
      <c r="J210" s="250">
        <f>ROUND(I210*H210,2)</f>
        <v>0</v>
      </c>
      <c r="K210" s="246" t="s">
        <v>162</v>
      </c>
      <c r="L210" s="251"/>
      <c r="M210" s="252" t="s">
        <v>19</v>
      </c>
      <c r="N210" s="253" t="s">
        <v>43</v>
      </c>
      <c r="O210" s="85"/>
      <c r="P210" s="222">
        <f>O210*H210</f>
        <v>0</v>
      </c>
      <c r="Q210" s="222">
        <v>0.0042</v>
      </c>
      <c r="R210" s="222">
        <f>Q210*H210</f>
        <v>0.0084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297</v>
      </c>
      <c r="AT210" s="224" t="s">
        <v>599</v>
      </c>
      <c r="AU210" s="224" t="s">
        <v>81</v>
      </c>
      <c r="AY210" s="18" t="s">
        <v>155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79</v>
      </c>
      <c r="BK210" s="225">
        <f>ROUND(I210*H210,2)</f>
        <v>0</v>
      </c>
      <c r="BL210" s="18" t="s">
        <v>223</v>
      </c>
      <c r="BM210" s="224" t="s">
        <v>1532</v>
      </c>
    </row>
    <row r="211" spans="1:51" s="15" customFormat="1" ht="12">
      <c r="A211" s="15"/>
      <c r="B211" s="265"/>
      <c r="C211" s="266"/>
      <c r="D211" s="228" t="s">
        <v>184</v>
      </c>
      <c r="E211" s="267" t="s">
        <v>19</v>
      </c>
      <c r="F211" s="268" t="s">
        <v>1533</v>
      </c>
      <c r="G211" s="266"/>
      <c r="H211" s="267" t="s">
        <v>19</v>
      </c>
      <c r="I211" s="269"/>
      <c r="J211" s="266"/>
      <c r="K211" s="266"/>
      <c r="L211" s="270"/>
      <c r="M211" s="271"/>
      <c r="N211" s="272"/>
      <c r="O211" s="272"/>
      <c r="P211" s="272"/>
      <c r="Q211" s="272"/>
      <c r="R211" s="272"/>
      <c r="S211" s="272"/>
      <c r="T211" s="273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4" t="s">
        <v>184</v>
      </c>
      <c r="AU211" s="274" t="s">
        <v>81</v>
      </c>
      <c r="AV211" s="15" t="s">
        <v>79</v>
      </c>
      <c r="AW211" s="15" t="s">
        <v>33</v>
      </c>
      <c r="AX211" s="15" t="s">
        <v>72</v>
      </c>
      <c r="AY211" s="274" t="s">
        <v>155</v>
      </c>
    </row>
    <row r="212" spans="1:51" s="13" customFormat="1" ht="12">
      <c r="A212" s="13"/>
      <c r="B212" s="226"/>
      <c r="C212" s="227"/>
      <c r="D212" s="228" t="s">
        <v>184</v>
      </c>
      <c r="E212" s="229" t="s">
        <v>19</v>
      </c>
      <c r="F212" s="230" t="s">
        <v>1528</v>
      </c>
      <c r="G212" s="227"/>
      <c r="H212" s="231">
        <v>1</v>
      </c>
      <c r="I212" s="232"/>
      <c r="J212" s="227"/>
      <c r="K212" s="227"/>
      <c r="L212" s="233"/>
      <c r="M212" s="234"/>
      <c r="N212" s="235"/>
      <c r="O212" s="235"/>
      <c r="P212" s="235"/>
      <c r="Q212" s="235"/>
      <c r="R212" s="235"/>
      <c r="S212" s="235"/>
      <c r="T212" s="23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7" t="s">
        <v>184</v>
      </c>
      <c r="AU212" s="237" t="s">
        <v>81</v>
      </c>
      <c r="AV212" s="13" t="s">
        <v>81</v>
      </c>
      <c r="AW212" s="13" t="s">
        <v>33</v>
      </c>
      <c r="AX212" s="13" t="s">
        <v>72</v>
      </c>
      <c r="AY212" s="237" t="s">
        <v>155</v>
      </c>
    </row>
    <row r="213" spans="1:51" s="13" customFormat="1" ht="12">
      <c r="A213" s="13"/>
      <c r="B213" s="226"/>
      <c r="C213" s="227"/>
      <c r="D213" s="228" t="s">
        <v>184</v>
      </c>
      <c r="E213" s="229" t="s">
        <v>19</v>
      </c>
      <c r="F213" s="230" t="s">
        <v>1529</v>
      </c>
      <c r="G213" s="227"/>
      <c r="H213" s="231">
        <v>1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184</v>
      </c>
      <c r="AU213" s="237" t="s">
        <v>81</v>
      </c>
      <c r="AV213" s="13" t="s">
        <v>81</v>
      </c>
      <c r="AW213" s="13" t="s">
        <v>33</v>
      </c>
      <c r="AX213" s="13" t="s">
        <v>72</v>
      </c>
      <c r="AY213" s="237" t="s">
        <v>155</v>
      </c>
    </row>
    <row r="214" spans="1:51" s="14" customFormat="1" ht="12">
      <c r="A214" s="14"/>
      <c r="B214" s="254"/>
      <c r="C214" s="255"/>
      <c r="D214" s="228" t="s">
        <v>184</v>
      </c>
      <c r="E214" s="256" t="s">
        <v>19</v>
      </c>
      <c r="F214" s="257" t="s">
        <v>1022</v>
      </c>
      <c r="G214" s="255"/>
      <c r="H214" s="258">
        <v>2</v>
      </c>
      <c r="I214" s="259"/>
      <c r="J214" s="255"/>
      <c r="K214" s="255"/>
      <c r="L214" s="260"/>
      <c r="M214" s="261"/>
      <c r="N214" s="262"/>
      <c r="O214" s="262"/>
      <c r="P214" s="262"/>
      <c r="Q214" s="262"/>
      <c r="R214" s="262"/>
      <c r="S214" s="262"/>
      <c r="T214" s="26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4" t="s">
        <v>184</v>
      </c>
      <c r="AU214" s="264" t="s">
        <v>81</v>
      </c>
      <c r="AV214" s="14" t="s">
        <v>163</v>
      </c>
      <c r="AW214" s="14" t="s">
        <v>33</v>
      </c>
      <c r="AX214" s="14" t="s">
        <v>79</v>
      </c>
      <c r="AY214" s="264" t="s">
        <v>155</v>
      </c>
    </row>
    <row r="215" spans="1:65" s="2" customFormat="1" ht="12">
      <c r="A215" s="39"/>
      <c r="B215" s="40"/>
      <c r="C215" s="213" t="s">
        <v>423</v>
      </c>
      <c r="D215" s="213" t="s">
        <v>158</v>
      </c>
      <c r="E215" s="214" t="s">
        <v>973</v>
      </c>
      <c r="F215" s="215" t="s">
        <v>974</v>
      </c>
      <c r="G215" s="216" t="s">
        <v>555</v>
      </c>
      <c r="H215" s="238"/>
      <c r="I215" s="218"/>
      <c r="J215" s="219">
        <f>ROUND(I215*H215,2)</f>
        <v>0</v>
      </c>
      <c r="K215" s="215" t="s">
        <v>162</v>
      </c>
      <c r="L215" s="45"/>
      <c r="M215" s="220" t="s">
        <v>19</v>
      </c>
      <c r="N215" s="221" t="s">
        <v>43</v>
      </c>
      <c r="O215" s="85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223</v>
      </c>
      <c r="AT215" s="224" t="s">
        <v>158</v>
      </c>
      <c r="AU215" s="224" t="s">
        <v>81</v>
      </c>
      <c r="AY215" s="18" t="s">
        <v>155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79</v>
      </c>
      <c r="BK215" s="225">
        <f>ROUND(I215*H215,2)</f>
        <v>0</v>
      </c>
      <c r="BL215" s="18" t="s">
        <v>223</v>
      </c>
      <c r="BM215" s="224" t="s">
        <v>1534</v>
      </c>
    </row>
    <row r="216" spans="1:63" s="12" customFormat="1" ht="22.8" customHeight="1">
      <c r="A216" s="12"/>
      <c r="B216" s="197"/>
      <c r="C216" s="198"/>
      <c r="D216" s="199" t="s">
        <v>71</v>
      </c>
      <c r="E216" s="211" t="s">
        <v>976</v>
      </c>
      <c r="F216" s="211" t="s">
        <v>977</v>
      </c>
      <c r="G216" s="198"/>
      <c r="H216" s="198"/>
      <c r="I216" s="201"/>
      <c r="J216" s="212">
        <f>BK216</f>
        <v>0</v>
      </c>
      <c r="K216" s="198"/>
      <c r="L216" s="203"/>
      <c r="M216" s="204"/>
      <c r="N216" s="205"/>
      <c r="O216" s="205"/>
      <c r="P216" s="206">
        <f>SUM(P217:P245)</f>
        <v>0</v>
      </c>
      <c r="Q216" s="205"/>
      <c r="R216" s="206">
        <f>SUM(R217:R245)</f>
        <v>0.0367</v>
      </c>
      <c r="S216" s="205"/>
      <c r="T216" s="207">
        <f>SUM(T217:T245)</f>
        <v>0.048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8" t="s">
        <v>81</v>
      </c>
      <c r="AT216" s="209" t="s">
        <v>71</v>
      </c>
      <c r="AU216" s="209" t="s">
        <v>79</v>
      </c>
      <c r="AY216" s="208" t="s">
        <v>155</v>
      </c>
      <c r="BK216" s="210">
        <f>SUM(BK217:BK245)</f>
        <v>0</v>
      </c>
    </row>
    <row r="217" spans="1:65" s="2" customFormat="1" ht="12">
      <c r="A217" s="39"/>
      <c r="B217" s="40"/>
      <c r="C217" s="213" t="s">
        <v>425</v>
      </c>
      <c r="D217" s="213" t="s">
        <v>158</v>
      </c>
      <c r="E217" s="214" t="s">
        <v>1535</v>
      </c>
      <c r="F217" s="215" t="s">
        <v>1536</v>
      </c>
      <c r="G217" s="216" t="s">
        <v>171</v>
      </c>
      <c r="H217" s="217">
        <v>2</v>
      </c>
      <c r="I217" s="218"/>
      <c r="J217" s="219">
        <f>ROUND(I217*H217,2)</f>
        <v>0</v>
      </c>
      <c r="K217" s="215" t="s">
        <v>162</v>
      </c>
      <c r="L217" s="45"/>
      <c r="M217" s="220" t="s">
        <v>19</v>
      </c>
      <c r="N217" s="221" t="s">
        <v>43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223</v>
      </c>
      <c r="AT217" s="224" t="s">
        <v>158</v>
      </c>
      <c r="AU217" s="224" t="s">
        <v>81</v>
      </c>
      <c r="AY217" s="18" t="s">
        <v>155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79</v>
      </c>
      <c r="BK217" s="225">
        <f>ROUND(I217*H217,2)</f>
        <v>0</v>
      </c>
      <c r="BL217" s="18" t="s">
        <v>223</v>
      </c>
      <c r="BM217" s="224" t="s">
        <v>1537</v>
      </c>
    </row>
    <row r="218" spans="1:51" s="13" customFormat="1" ht="12">
      <c r="A218" s="13"/>
      <c r="B218" s="226"/>
      <c r="C218" s="227"/>
      <c r="D218" s="228" t="s">
        <v>184</v>
      </c>
      <c r="E218" s="229" t="s">
        <v>19</v>
      </c>
      <c r="F218" s="230" t="s">
        <v>1538</v>
      </c>
      <c r="G218" s="227"/>
      <c r="H218" s="231">
        <v>1</v>
      </c>
      <c r="I218" s="232"/>
      <c r="J218" s="227"/>
      <c r="K218" s="227"/>
      <c r="L218" s="233"/>
      <c r="M218" s="234"/>
      <c r="N218" s="235"/>
      <c r="O218" s="235"/>
      <c r="P218" s="235"/>
      <c r="Q218" s="235"/>
      <c r="R218" s="235"/>
      <c r="S218" s="235"/>
      <c r="T218" s="23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7" t="s">
        <v>184</v>
      </c>
      <c r="AU218" s="237" t="s">
        <v>81</v>
      </c>
      <c r="AV218" s="13" t="s">
        <v>81</v>
      </c>
      <c r="AW218" s="13" t="s">
        <v>33</v>
      </c>
      <c r="AX218" s="13" t="s">
        <v>72</v>
      </c>
      <c r="AY218" s="237" t="s">
        <v>155</v>
      </c>
    </row>
    <row r="219" spans="1:51" s="13" customFormat="1" ht="12">
      <c r="A219" s="13"/>
      <c r="B219" s="226"/>
      <c r="C219" s="227"/>
      <c r="D219" s="228" t="s">
        <v>184</v>
      </c>
      <c r="E219" s="229" t="s">
        <v>19</v>
      </c>
      <c r="F219" s="230" t="s">
        <v>1539</v>
      </c>
      <c r="G219" s="227"/>
      <c r="H219" s="231">
        <v>1</v>
      </c>
      <c r="I219" s="232"/>
      <c r="J219" s="227"/>
      <c r="K219" s="227"/>
      <c r="L219" s="233"/>
      <c r="M219" s="234"/>
      <c r="N219" s="235"/>
      <c r="O219" s="235"/>
      <c r="P219" s="235"/>
      <c r="Q219" s="235"/>
      <c r="R219" s="235"/>
      <c r="S219" s="235"/>
      <c r="T219" s="23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7" t="s">
        <v>184</v>
      </c>
      <c r="AU219" s="237" t="s">
        <v>81</v>
      </c>
      <c r="AV219" s="13" t="s">
        <v>81</v>
      </c>
      <c r="AW219" s="13" t="s">
        <v>33</v>
      </c>
      <c r="AX219" s="13" t="s">
        <v>72</v>
      </c>
      <c r="AY219" s="237" t="s">
        <v>155</v>
      </c>
    </row>
    <row r="220" spans="1:51" s="14" customFormat="1" ht="12">
      <c r="A220" s="14"/>
      <c r="B220" s="254"/>
      <c r="C220" s="255"/>
      <c r="D220" s="228" t="s">
        <v>184</v>
      </c>
      <c r="E220" s="256" t="s">
        <v>19</v>
      </c>
      <c r="F220" s="257" t="s">
        <v>1022</v>
      </c>
      <c r="G220" s="255"/>
      <c r="H220" s="258">
        <v>2</v>
      </c>
      <c r="I220" s="259"/>
      <c r="J220" s="255"/>
      <c r="K220" s="255"/>
      <c r="L220" s="260"/>
      <c r="M220" s="261"/>
      <c r="N220" s="262"/>
      <c r="O220" s="262"/>
      <c r="P220" s="262"/>
      <c r="Q220" s="262"/>
      <c r="R220" s="262"/>
      <c r="S220" s="262"/>
      <c r="T220" s="26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4" t="s">
        <v>184</v>
      </c>
      <c r="AU220" s="264" t="s">
        <v>81</v>
      </c>
      <c r="AV220" s="14" t="s">
        <v>163</v>
      </c>
      <c r="AW220" s="14" t="s">
        <v>33</v>
      </c>
      <c r="AX220" s="14" t="s">
        <v>79</v>
      </c>
      <c r="AY220" s="264" t="s">
        <v>155</v>
      </c>
    </row>
    <row r="221" spans="1:65" s="2" customFormat="1" ht="12">
      <c r="A221" s="39"/>
      <c r="B221" s="40"/>
      <c r="C221" s="244" t="s">
        <v>429</v>
      </c>
      <c r="D221" s="244" t="s">
        <v>599</v>
      </c>
      <c r="E221" s="245" t="s">
        <v>1540</v>
      </c>
      <c r="F221" s="246" t="s">
        <v>1541</v>
      </c>
      <c r="G221" s="247" t="s">
        <v>171</v>
      </c>
      <c r="H221" s="248">
        <v>2</v>
      </c>
      <c r="I221" s="249"/>
      <c r="J221" s="250">
        <f>ROUND(I221*H221,2)</f>
        <v>0</v>
      </c>
      <c r="K221" s="246" t="s">
        <v>162</v>
      </c>
      <c r="L221" s="251"/>
      <c r="M221" s="252" t="s">
        <v>19</v>
      </c>
      <c r="N221" s="253" t="s">
        <v>43</v>
      </c>
      <c r="O221" s="85"/>
      <c r="P221" s="222">
        <f>O221*H221</f>
        <v>0</v>
      </c>
      <c r="Q221" s="222">
        <v>0.016</v>
      </c>
      <c r="R221" s="222">
        <f>Q221*H221</f>
        <v>0.032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297</v>
      </c>
      <c r="AT221" s="224" t="s">
        <v>599</v>
      </c>
      <c r="AU221" s="224" t="s">
        <v>81</v>
      </c>
      <c r="AY221" s="18" t="s">
        <v>155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79</v>
      </c>
      <c r="BK221" s="225">
        <f>ROUND(I221*H221,2)</f>
        <v>0</v>
      </c>
      <c r="BL221" s="18" t="s">
        <v>223</v>
      </c>
      <c r="BM221" s="224" t="s">
        <v>1542</v>
      </c>
    </row>
    <row r="222" spans="1:51" s="13" customFormat="1" ht="12">
      <c r="A222" s="13"/>
      <c r="B222" s="226"/>
      <c r="C222" s="227"/>
      <c r="D222" s="228" t="s">
        <v>184</v>
      </c>
      <c r="E222" s="229" t="s">
        <v>19</v>
      </c>
      <c r="F222" s="230" t="s">
        <v>1538</v>
      </c>
      <c r="G222" s="227"/>
      <c r="H222" s="231">
        <v>1</v>
      </c>
      <c r="I222" s="232"/>
      <c r="J222" s="227"/>
      <c r="K222" s="227"/>
      <c r="L222" s="233"/>
      <c r="M222" s="234"/>
      <c r="N222" s="235"/>
      <c r="O222" s="235"/>
      <c r="P222" s="235"/>
      <c r="Q222" s="235"/>
      <c r="R222" s="235"/>
      <c r="S222" s="235"/>
      <c r="T222" s="23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7" t="s">
        <v>184</v>
      </c>
      <c r="AU222" s="237" t="s">
        <v>81</v>
      </c>
      <c r="AV222" s="13" t="s">
        <v>81</v>
      </c>
      <c r="AW222" s="13" t="s">
        <v>33</v>
      </c>
      <c r="AX222" s="13" t="s">
        <v>72</v>
      </c>
      <c r="AY222" s="237" t="s">
        <v>155</v>
      </c>
    </row>
    <row r="223" spans="1:51" s="13" customFormat="1" ht="12">
      <c r="A223" s="13"/>
      <c r="B223" s="226"/>
      <c r="C223" s="227"/>
      <c r="D223" s="228" t="s">
        <v>184</v>
      </c>
      <c r="E223" s="229" t="s">
        <v>19</v>
      </c>
      <c r="F223" s="230" t="s">
        <v>1539</v>
      </c>
      <c r="G223" s="227"/>
      <c r="H223" s="231">
        <v>1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7" t="s">
        <v>184</v>
      </c>
      <c r="AU223" s="237" t="s">
        <v>81</v>
      </c>
      <c r="AV223" s="13" t="s">
        <v>81</v>
      </c>
      <c r="AW223" s="13" t="s">
        <v>33</v>
      </c>
      <c r="AX223" s="13" t="s">
        <v>72</v>
      </c>
      <c r="AY223" s="237" t="s">
        <v>155</v>
      </c>
    </row>
    <row r="224" spans="1:51" s="14" customFormat="1" ht="12">
      <c r="A224" s="14"/>
      <c r="B224" s="254"/>
      <c r="C224" s="255"/>
      <c r="D224" s="228" t="s">
        <v>184</v>
      </c>
      <c r="E224" s="256" t="s">
        <v>19</v>
      </c>
      <c r="F224" s="257" t="s">
        <v>1022</v>
      </c>
      <c r="G224" s="255"/>
      <c r="H224" s="258">
        <v>2</v>
      </c>
      <c r="I224" s="259"/>
      <c r="J224" s="255"/>
      <c r="K224" s="255"/>
      <c r="L224" s="260"/>
      <c r="M224" s="261"/>
      <c r="N224" s="262"/>
      <c r="O224" s="262"/>
      <c r="P224" s="262"/>
      <c r="Q224" s="262"/>
      <c r="R224" s="262"/>
      <c r="S224" s="262"/>
      <c r="T224" s="26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4" t="s">
        <v>184</v>
      </c>
      <c r="AU224" s="264" t="s">
        <v>81</v>
      </c>
      <c r="AV224" s="14" t="s">
        <v>163</v>
      </c>
      <c r="AW224" s="14" t="s">
        <v>33</v>
      </c>
      <c r="AX224" s="14" t="s">
        <v>79</v>
      </c>
      <c r="AY224" s="264" t="s">
        <v>155</v>
      </c>
    </row>
    <row r="225" spans="1:65" s="2" customFormat="1" ht="12">
      <c r="A225" s="39"/>
      <c r="B225" s="40"/>
      <c r="C225" s="213" t="s">
        <v>433</v>
      </c>
      <c r="D225" s="213" t="s">
        <v>158</v>
      </c>
      <c r="E225" s="214" t="s">
        <v>1543</v>
      </c>
      <c r="F225" s="215" t="s">
        <v>1544</v>
      </c>
      <c r="G225" s="216" t="s">
        <v>171</v>
      </c>
      <c r="H225" s="217">
        <v>2</v>
      </c>
      <c r="I225" s="218"/>
      <c r="J225" s="219">
        <f>ROUND(I225*H225,2)</f>
        <v>0</v>
      </c>
      <c r="K225" s="215" t="s">
        <v>162</v>
      </c>
      <c r="L225" s="45"/>
      <c r="M225" s="220" t="s">
        <v>19</v>
      </c>
      <c r="N225" s="221" t="s">
        <v>43</v>
      </c>
      <c r="O225" s="85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223</v>
      </c>
      <c r="AT225" s="224" t="s">
        <v>158</v>
      </c>
      <c r="AU225" s="224" t="s">
        <v>81</v>
      </c>
      <c r="AY225" s="18" t="s">
        <v>155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79</v>
      </c>
      <c r="BK225" s="225">
        <f>ROUND(I225*H225,2)</f>
        <v>0</v>
      </c>
      <c r="BL225" s="18" t="s">
        <v>223</v>
      </c>
      <c r="BM225" s="224" t="s">
        <v>1545</v>
      </c>
    </row>
    <row r="226" spans="1:51" s="13" customFormat="1" ht="12">
      <c r="A226" s="13"/>
      <c r="B226" s="226"/>
      <c r="C226" s="227"/>
      <c r="D226" s="228" t="s">
        <v>184</v>
      </c>
      <c r="E226" s="229" t="s">
        <v>19</v>
      </c>
      <c r="F226" s="230" t="s">
        <v>1538</v>
      </c>
      <c r="G226" s="227"/>
      <c r="H226" s="231">
        <v>1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184</v>
      </c>
      <c r="AU226" s="237" t="s">
        <v>81</v>
      </c>
      <c r="AV226" s="13" t="s">
        <v>81</v>
      </c>
      <c r="AW226" s="13" t="s">
        <v>33</v>
      </c>
      <c r="AX226" s="13" t="s">
        <v>72</v>
      </c>
      <c r="AY226" s="237" t="s">
        <v>155</v>
      </c>
    </row>
    <row r="227" spans="1:51" s="13" customFormat="1" ht="12">
      <c r="A227" s="13"/>
      <c r="B227" s="226"/>
      <c r="C227" s="227"/>
      <c r="D227" s="228" t="s">
        <v>184</v>
      </c>
      <c r="E227" s="229" t="s">
        <v>19</v>
      </c>
      <c r="F227" s="230" t="s">
        <v>1539</v>
      </c>
      <c r="G227" s="227"/>
      <c r="H227" s="231">
        <v>1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184</v>
      </c>
      <c r="AU227" s="237" t="s">
        <v>81</v>
      </c>
      <c r="AV227" s="13" t="s">
        <v>81</v>
      </c>
      <c r="AW227" s="13" t="s">
        <v>33</v>
      </c>
      <c r="AX227" s="13" t="s">
        <v>72</v>
      </c>
      <c r="AY227" s="237" t="s">
        <v>155</v>
      </c>
    </row>
    <row r="228" spans="1:51" s="14" customFormat="1" ht="12">
      <c r="A228" s="14"/>
      <c r="B228" s="254"/>
      <c r="C228" s="255"/>
      <c r="D228" s="228" t="s">
        <v>184</v>
      </c>
      <c r="E228" s="256" t="s">
        <v>19</v>
      </c>
      <c r="F228" s="257" t="s">
        <v>1022</v>
      </c>
      <c r="G228" s="255"/>
      <c r="H228" s="258">
        <v>2</v>
      </c>
      <c r="I228" s="259"/>
      <c r="J228" s="255"/>
      <c r="K228" s="255"/>
      <c r="L228" s="260"/>
      <c r="M228" s="261"/>
      <c r="N228" s="262"/>
      <c r="O228" s="262"/>
      <c r="P228" s="262"/>
      <c r="Q228" s="262"/>
      <c r="R228" s="262"/>
      <c r="S228" s="262"/>
      <c r="T228" s="26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4" t="s">
        <v>184</v>
      </c>
      <c r="AU228" s="264" t="s">
        <v>81</v>
      </c>
      <c r="AV228" s="14" t="s">
        <v>163</v>
      </c>
      <c r="AW228" s="14" t="s">
        <v>33</v>
      </c>
      <c r="AX228" s="14" t="s">
        <v>79</v>
      </c>
      <c r="AY228" s="264" t="s">
        <v>155</v>
      </c>
    </row>
    <row r="229" spans="1:65" s="2" customFormat="1" ht="16.5" customHeight="1">
      <c r="A229" s="39"/>
      <c r="B229" s="40"/>
      <c r="C229" s="244" t="s">
        <v>439</v>
      </c>
      <c r="D229" s="244" t="s">
        <v>599</v>
      </c>
      <c r="E229" s="245" t="s">
        <v>1546</v>
      </c>
      <c r="F229" s="246" t="s">
        <v>1547</v>
      </c>
      <c r="G229" s="247" t="s">
        <v>171</v>
      </c>
      <c r="H229" s="248">
        <v>2</v>
      </c>
      <c r="I229" s="249"/>
      <c r="J229" s="250">
        <f>ROUND(I229*H229,2)</f>
        <v>0</v>
      </c>
      <c r="K229" s="246" t="s">
        <v>162</v>
      </c>
      <c r="L229" s="251"/>
      <c r="M229" s="252" t="s">
        <v>19</v>
      </c>
      <c r="N229" s="253" t="s">
        <v>43</v>
      </c>
      <c r="O229" s="85"/>
      <c r="P229" s="222">
        <f>O229*H229</f>
        <v>0</v>
      </c>
      <c r="Q229" s="222">
        <v>0.00015</v>
      </c>
      <c r="R229" s="222">
        <f>Q229*H229</f>
        <v>0.0003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297</v>
      </c>
      <c r="AT229" s="224" t="s">
        <v>599</v>
      </c>
      <c r="AU229" s="224" t="s">
        <v>81</v>
      </c>
      <c r="AY229" s="18" t="s">
        <v>155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79</v>
      </c>
      <c r="BK229" s="225">
        <f>ROUND(I229*H229,2)</f>
        <v>0</v>
      </c>
      <c r="BL229" s="18" t="s">
        <v>223</v>
      </c>
      <c r="BM229" s="224" t="s">
        <v>1548</v>
      </c>
    </row>
    <row r="230" spans="1:51" s="13" customFormat="1" ht="12">
      <c r="A230" s="13"/>
      <c r="B230" s="226"/>
      <c r="C230" s="227"/>
      <c r="D230" s="228" t="s">
        <v>184</v>
      </c>
      <c r="E230" s="229" t="s">
        <v>19</v>
      </c>
      <c r="F230" s="230" t="s">
        <v>1538</v>
      </c>
      <c r="G230" s="227"/>
      <c r="H230" s="231">
        <v>1</v>
      </c>
      <c r="I230" s="232"/>
      <c r="J230" s="227"/>
      <c r="K230" s="227"/>
      <c r="L230" s="233"/>
      <c r="M230" s="234"/>
      <c r="N230" s="235"/>
      <c r="O230" s="235"/>
      <c r="P230" s="235"/>
      <c r="Q230" s="235"/>
      <c r="R230" s="235"/>
      <c r="S230" s="235"/>
      <c r="T230" s="23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7" t="s">
        <v>184</v>
      </c>
      <c r="AU230" s="237" t="s">
        <v>81</v>
      </c>
      <c r="AV230" s="13" t="s">
        <v>81</v>
      </c>
      <c r="AW230" s="13" t="s">
        <v>33</v>
      </c>
      <c r="AX230" s="13" t="s">
        <v>72</v>
      </c>
      <c r="AY230" s="237" t="s">
        <v>155</v>
      </c>
    </row>
    <row r="231" spans="1:51" s="13" customFormat="1" ht="12">
      <c r="A231" s="13"/>
      <c r="B231" s="226"/>
      <c r="C231" s="227"/>
      <c r="D231" s="228" t="s">
        <v>184</v>
      </c>
      <c r="E231" s="229" t="s">
        <v>19</v>
      </c>
      <c r="F231" s="230" t="s">
        <v>1539</v>
      </c>
      <c r="G231" s="227"/>
      <c r="H231" s="231">
        <v>1</v>
      </c>
      <c r="I231" s="232"/>
      <c r="J231" s="227"/>
      <c r="K231" s="227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184</v>
      </c>
      <c r="AU231" s="237" t="s">
        <v>81</v>
      </c>
      <c r="AV231" s="13" t="s">
        <v>81</v>
      </c>
      <c r="AW231" s="13" t="s">
        <v>33</v>
      </c>
      <c r="AX231" s="13" t="s">
        <v>72</v>
      </c>
      <c r="AY231" s="237" t="s">
        <v>155</v>
      </c>
    </row>
    <row r="232" spans="1:51" s="14" customFormat="1" ht="12">
      <c r="A232" s="14"/>
      <c r="B232" s="254"/>
      <c r="C232" s="255"/>
      <c r="D232" s="228" t="s">
        <v>184</v>
      </c>
      <c r="E232" s="256" t="s">
        <v>19</v>
      </c>
      <c r="F232" s="257" t="s">
        <v>1022</v>
      </c>
      <c r="G232" s="255"/>
      <c r="H232" s="258">
        <v>2</v>
      </c>
      <c r="I232" s="259"/>
      <c r="J232" s="255"/>
      <c r="K232" s="255"/>
      <c r="L232" s="260"/>
      <c r="M232" s="261"/>
      <c r="N232" s="262"/>
      <c r="O232" s="262"/>
      <c r="P232" s="262"/>
      <c r="Q232" s="262"/>
      <c r="R232" s="262"/>
      <c r="S232" s="262"/>
      <c r="T232" s="26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4" t="s">
        <v>184</v>
      </c>
      <c r="AU232" s="264" t="s">
        <v>81</v>
      </c>
      <c r="AV232" s="14" t="s">
        <v>163</v>
      </c>
      <c r="AW232" s="14" t="s">
        <v>33</v>
      </c>
      <c r="AX232" s="14" t="s">
        <v>79</v>
      </c>
      <c r="AY232" s="264" t="s">
        <v>155</v>
      </c>
    </row>
    <row r="233" spans="1:65" s="2" customFormat="1" ht="12">
      <c r="A233" s="39"/>
      <c r="B233" s="40"/>
      <c r="C233" s="213" t="s">
        <v>443</v>
      </c>
      <c r="D233" s="213" t="s">
        <v>158</v>
      </c>
      <c r="E233" s="214" t="s">
        <v>1549</v>
      </c>
      <c r="F233" s="215" t="s">
        <v>1550</v>
      </c>
      <c r="G233" s="216" t="s">
        <v>171</v>
      </c>
      <c r="H233" s="217">
        <v>2</v>
      </c>
      <c r="I233" s="218"/>
      <c r="J233" s="219">
        <f>ROUND(I233*H233,2)</f>
        <v>0</v>
      </c>
      <c r="K233" s="215" t="s">
        <v>162</v>
      </c>
      <c r="L233" s="45"/>
      <c r="M233" s="220" t="s">
        <v>19</v>
      </c>
      <c r="N233" s="221" t="s">
        <v>43</v>
      </c>
      <c r="O233" s="85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223</v>
      </c>
      <c r="AT233" s="224" t="s">
        <v>158</v>
      </c>
      <c r="AU233" s="224" t="s">
        <v>81</v>
      </c>
      <c r="AY233" s="18" t="s">
        <v>155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79</v>
      </c>
      <c r="BK233" s="225">
        <f>ROUND(I233*H233,2)</f>
        <v>0</v>
      </c>
      <c r="BL233" s="18" t="s">
        <v>223</v>
      </c>
      <c r="BM233" s="224" t="s">
        <v>1551</v>
      </c>
    </row>
    <row r="234" spans="1:51" s="13" customFormat="1" ht="12">
      <c r="A234" s="13"/>
      <c r="B234" s="226"/>
      <c r="C234" s="227"/>
      <c r="D234" s="228" t="s">
        <v>184</v>
      </c>
      <c r="E234" s="229" t="s">
        <v>19</v>
      </c>
      <c r="F234" s="230" t="s">
        <v>1538</v>
      </c>
      <c r="G234" s="227"/>
      <c r="H234" s="231">
        <v>1</v>
      </c>
      <c r="I234" s="232"/>
      <c r="J234" s="227"/>
      <c r="K234" s="227"/>
      <c r="L234" s="233"/>
      <c r="M234" s="234"/>
      <c r="N234" s="235"/>
      <c r="O234" s="235"/>
      <c r="P234" s="235"/>
      <c r="Q234" s="235"/>
      <c r="R234" s="235"/>
      <c r="S234" s="235"/>
      <c r="T234" s="23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7" t="s">
        <v>184</v>
      </c>
      <c r="AU234" s="237" t="s">
        <v>81</v>
      </c>
      <c r="AV234" s="13" t="s">
        <v>81</v>
      </c>
      <c r="AW234" s="13" t="s">
        <v>33</v>
      </c>
      <c r="AX234" s="13" t="s">
        <v>72</v>
      </c>
      <c r="AY234" s="237" t="s">
        <v>155</v>
      </c>
    </row>
    <row r="235" spans="1:51" s="13" customFormat="1" ht="12">
      <c r="A235" s="13"/>
      <c r="B235" s="226"/>
      <c r="C235" s="227"/>
      <c r="D235" s="228" t="s">
        <v>184</v>
      </c>
      <c r="E235" s="229" t="s">
        <v>19</v>
      </c>
      <c r="F235" s="230" t="s">
        <v>1539</v>
      </c>
      <c r="G235" s="227"/>
      <c r="H235" s="231">
        <v>1</v>
      </c>
      <c r="I235" s="232"/>
      <c r="J235" s="227"/>
      <c r="K235" s="227"/>
      <c r="L235" s="233"/>
      <c r="M235" s="234"/>
      <c r="N235" s="235"/>
      <c r="O235" s="235"/>
      <c r="P235" s="235"/>
      <c r="Q235" s="235"/>
      <c r="R235" s="235"/>
      <c r="S235" s="235"/>
      <c r="T235" s="23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7" t="s">
        <v>184</v>
      </c>
      <c r="AU235" s="237" t="s">
        <v>81</v>
      </c>
      <c r="AV235" s="13" t="s">
        <v>81</v>
      </c>
      <c r="AW235" s="13" t="s">
        <v>33</v>
      </c>
      <c r="AX235" s="13" t="s">
        <v>72</v>
      </c>
      <c r="AY235" s="237" t="s">
        <v>155</v>
      </c>
    </row>
    <row r="236" spans="1:51" s="14" customFormat="1" ht="12">
      <c r="A236" s="14"/>
      <c r="B236" s="254"/>
      <c r="C236" s="255"/>
      <c r="D236" s="228" t="s">
        <v>184</v>
      </c>
      <c r="E236" s="256" t="s">
        <v>19</v>
      </c>
      <c r="F236" s="257" t="s">
        <v>1022</v>
      </c>
      <c r="G236" s="255"/>
      <c r="H236" s="258">
        <v>2</v>
      </c>
      <c r="I236" s="259"/>
      <c r="J236" s="255"/>
      <c r="K236" s="255"/>
      <c r="L236" s="260"/>
      <c r="M236" s="261"/>
      <c r="N236" s="262"/>
      <c r="O236" s="262"/>
      <c r="P236" s="262"/>
      <c r="Q236" s="262"/>
      <c r="R236" s="262"/>
      <c r="S236" s="262"/>
      <c r="T236" s="26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4" t="s">
        <v>184</v>
      </c>
      <c r="AU236" s="264" t="s">
        <v>81</v>
      </c>
      <c r="AV236" s="14" t="s">
        <v>163</v>
      </c>
      <c r="AW236" s="14" t="s">
        <v>33</v>
      </c>
      <c r="AX236" s="14" t="s">
        <v>79</v>
      </c>
      <c r="AY236" s="264" t="s">
        <v>155</v>
      </c>
    </row>
    <row r="237" spans="1:65" s="2" customFormat="1" ht="16.5" customHeight="1">
      <c r="A237" s="39"/>
      <c r="B237" s="40"/>
      <c r="C237" s="244" t="s">
        <v>447</v>
      </c>
      <c r="D237" s="244" t="s">
        <v>599</v>
      </c>
      <c r="E237" s="245" t="s">
        <v>1552</v>
      </c>
      <c r="F237" s="246" t="s">
        <v>1553</v>
      </c>
      <c r="G237" s="247" t="s">
        <v>171</v>
      </c>
      <c r="H237" s="248">
        <v>2</v>
      </c>
      <c r="I237" s="249"/>
      <c r="J237" s="250">
        <f>ROUND(I237*H237,2)</f>
        <v>0</v>
      </c>
      <c r="K237" s="246" t="s">
        <v>162</v>
      </c>
      <c r="L237" s="251"/>
      <c r="M237" s="252" t="s">
        <v>19</v>
      </c>
      <c r="N237" s="253" t="s">
        <v>43</v>
      </c>
      <c r="O237" s="85"/>
      <c r="P237" s="222">
        <f>O237*H237</f>
        <v>0</v>
      </c>
      <c r="Q237" s="222">
        <v>0.0022</v>
      </c>
      <c r="R237" s="222">
        <f>Q237*H237</f>
        <v>0.0044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297</v>
      </c>
      <c r="AT237" s="224" t="s">
        <v>599</v>
      </c>
      <c r="AU237" s="224" t="s">
        <v>81</v>
      </c>
      <c r="AY237" s="18" t="s">
        <v>155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79</v>
      </c>
      <c r="BK237" s="225">
        <f>ROUND(I237*H237,2)</f>
        <v>0</v>
      </c>
      <c r="BL237" s="18" t="s">
        <v>223</v>
      </c>
      <c r="BM237" s="224" t="s">
        <v>1554</v>
      </c>
    </row>
    <row r="238" spans="1:51" s="13" customFormat="1" ht="12">
      <c r="A238" s="13"/>
      <c r="B238" s="226"/>
      <c r="C238" s="227"/>
      <c r="D238" s="228" t="s">
        <v>184</v>
      </c>
      <c r="E238" s="229" t="s">
        <v>19</v>
      </c>
      <c r="F238" s="230" t="s">
        <v>1538</v>
      </c>
      <c r="G238" s="227"/>
      <c r="H238" s="231">
        <v>1</v>
      </c>
      <c r="I238" s="232"/>
      <c r="J238" s="227"/>
      <c r="K238" s="227"/>
      <c r="L238" s="233"/>
      <c r="M238" s="234"/>
      <c r="N238" s="235"/>
      <c r="O238" s="235"/>
      <c r="P238" s="235"/>
      <c r="Q238" s="235"/>
      <c r="R238" s="235"/>
      <c r="S238" s="235"/>
      <c r="T238" s="23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7" t="s">
        <v>184</v>
      </c>
      <c r="AU238" s="237" t="s">
        <v>81</v>
      </c>
      <c r="AV238" s="13" t="s">
        <v>81</v>
      </c>
      <c r="AW238" s="13" t="s">
        <v>33</v>
      </c>
      <c r="AX238" s="13" t="s">
        <v>72</v>
      </c>
      <c r="AY238" s="237" t="s">
        <v>155</v>
      </c>
    </row>
    <row r="239" spans="1:51" s="13" customFormat="1" ht="12">
      <c r="A239" s="13"/>
      <c r="B239" s="226"/>
      <c r="C239" s="227"/>
      <c r="D239" s="228" t="s">
        <v>184</v>
      </c>
      <c r="E239" s="229" t="s">
        <v>19</v>
      </c>
      <c r="F239" s="230" t="s">
        <v>1539</v>
      </c>
      <c r="G239" s="227"/>
      <c r="H239" s="231">
        <v>1</v>
      </c>
      <c r="I239" s="232"/>
      <c r="J239" s="227"/>
      <c r="K239" s="227"/>
      <c r="L239" s="233"/>
      <c r="M239" s="234"/>
      <c r="N239" s="235"/>
      <c r="O239" s="235"/>
      <c r="P239" s="235"/>
      <c r="Q239" s="235"/>
      <c r="R239" s="235"/>
      <c r="S239" s="235"/>
      <c r="T239" s="23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7" t="s">
        <v>184</v>
      </c>
      <c r="AU239" s="237" t="s">
        <v>81</v>
      </c>
      <c r="AV239" s="13" t="s">
        <v>81</v>
      </c>
      <c r="AW239" s="13" t="s">
        <v>33</v>
      </c>
      <c r="AX239" s="13" t="s">
        <v>72</v>
      </c>
      <c r="AY239" s="237" t="s">
        <v>155</v>
      </c>
    </row>
    <row r="240" spans="1:51" s="14" customFormat="1" ht="12">
      <c r="A240" s="14"/>
      <c r="B240" s="254"/>
      <c r="C240" s="255"/>
      <c r="D240" s="228" t="s">
        <v>184</v>
      </c>
      <c r="E240" s="256" t="s">
        <v>19</v>
      </c>
      <c r="F240" s="257" t="s">
        <v>1022</v>
      </c>
      <c r="G240" s="255"/>
      <c r="H240" s="258">
        <v>2</v>
      </c>
      <c r="I240" s="259"/>
      <c r="J240" s="255"/>
      <c r="K240" s="255"/>
      <c r="L240" s="260"/>
      <c r="M240" s="261"/>
      <c r="N240" s="262"/>
      <c r="O240" s="262"/>
      <c r="P240" s="262"/>
      <c r="Q240" s="262"/>
      <c r="R240" s="262"/>
      <c r="S240" s="262"/>
      <c r="T240" s="26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4" t="s">
        <v>184</v>
      </c>
      <c r="AU240" s="264" t="s">
        <v>81</v>
      </c>
      <c r="AV240" s="14" t="s">
        <v>163</v>
      </c>
      <c r="AW240" s="14" t="s">
        <v>33</v>
      </c>
      <c r="AX240" s="14" t="s">
        <v>79</v>
      </c>
      <c r="AY240" s="264" t="s">
        <v>155</v>
      </c>
    </row>
    <row r="241" spans="1:65" s="2" customFormat="1" ht="12">
      <c r="A241" s="39"/>
      <c r="B241" s="40"/>
      <c r="C241" s="213" t="s">
        <v>451</v>
      </c>
      <c r="D241" s="213" t="s">
        <v>158</v>
      </c>
      <c r="E241" s="214" t="s">
        <v>1555</v>
      </c>
      <c r="F241" s="215" t="s">
        <v>1556</v>
      </c>
      <c r="G241" s="216" t="s">
        <v>171</v>
      </c>
      <c r="H241" s="217">
        <v>2</v>
      </c>
      <c r="I241" s="218"/>
      <c r="J241" s="219">
        <f>ROUND(I241*H241,2)</f>
        <v>0</v>
      </c>
      <c r="K241" s="215" t="s">
        <v>162</v>
      </c>
      <c r="L241" s="45"/>
      <c r="M241" s="220" t="s">
        <v>19</v>
      </c>
      <c r="N241" s="221" t="s">
        <v>43</v>
      </c>
      <c r="O241" s="85"/>
      <c r="P241" s="222">
        <f>O241*H241</f>
        <v>0</v>
      </c>
      <c r="Q241" s="222">
        <v>0</v>
      </c>
      <c r="R241" s="222">
        <f>Q241*H241</f>
        <v>0</v>
      </c>
      <c r="S241" s="222">
        <v>0.024</v>
      </c>
      <c r="T241" s="223">
        <f>S241*H241</f>
        <v>0.048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223</v>
      </c>
      <c r="AT241" s="224" t="s">
        <v>158</v>
      </c>
      <c r="AU241" s="224" t="s">
        <v>81</v>
      </c>
      <c r="AY241" s="18" t="s">
        <v>155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79</v>
      </c>
      <c r="BK241" s="225">
        <f>ROUND(I241*H241,2)</f>
        <v>0</v>
      </c>
      <c r="BL241" s="18" t="s">
        <v>223</v>
      </c>
      <c r="BM241" s="224" t="s">
        <v>1557</v>
      </c>
    </row>
    <row r="242" spans="1:51" s="13" customFormat="1" ht="12">
      <c r="A242" s="13"/>
      <c r="B242" s="226"/>
      <c r="C242" s="227"/>
      <c r="D242" s="228" t="s">
        <v>184</v>
      </c>
      <c r="E242" s="229" t="s">
        <v>19</v>
      </c>
      <c r="F242" s="230" t="s">
        <v>1538</v>
      </c>
      <c r="G242" s="227"/>
      <c r="H242" s="231">
        <v>1</v>
      </c>
      <c r="I242" s="232"/>
      <c r="J242" s="227"/>
      <c r="K242" s="227"/>
      <c r="L242" s="233"/>
      <c r="M242" s="234"/>
      <c r="N242" s="235"/>
      <c r="O242" s="235"/>
      <c r="P242" s="235"/>
      <c r="Q242" s="235"/>
      <c r="R242" s="235"/>
      <c r="S242" s="235"/>
      <c r="T242" s="23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7" t="s">
        <v>184</v>
      </c>
      <c r="AU242" s="237" t="s">
        <v>81</v>
      </c>
      <c r="AV242" s="13" t="s">
        <v>81</v>
      </c>
      <c r="AW242" s="13" t="s">
        <v>33</v>
      </c>
      <c r="AX242" s="13" t="s">
        <v>72</v>
      </c>
      <c r="AY242" s="237" t="s">
        <v>155</v>
      </c>
    </row>
    <row r="243" spans="1:51" s="13" customFormat="1" ht="12">
      <c r="A243" s="13"/>
      <c r="B243" s="226"/>
      <c r="C243" s="227"/>
      <c r="D243" s="228" t="s">
        <v>184</v>
      </c>
      <c r="E243" s="229" t="s">
        <v>19</v>
      </c>
      <c r="F243" s="230" t="s">
        <v>1539</v>
      </c>
      <c r="G243" s="227"/>
      <c r="H243" s="231">
        <v>1</v>
      </c>
      <c r="I243" s="232"/>
      <c r="J243" s="227"/>
      <c r="K243" s="227"/>
      <c r="L243" s="233"/>
      <c r="M243" s="234"/>
      <c r="N243" s="235"/>
      <c r="O243" s="235"/>
      <c r="P243" s="235"/>
      <c r="Q243" s="235"/>
      <c r="R243" s="235"/>
      <c r="S243" s="235"/>
      <c r="T243" s="23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7" t="s">
        <v>184</v>
      </c>
      <c r="AU243" s="237" t="s">
        <v>81</v>
      </c>
      <c r="AV243" s="13" t="s">
        <v>81</v>
      </c>
      <c r="AW243" s="13" t="s">
        <v>33</v>
      </c>
      <c r="AX243" s="13" t="s">
        <v>72</v>
      </c>
      <c r="AY243" s="237" t="s">
        <v>155</v>
      </c>
    </row>
    <row r="244" spans="1:51" s="14" customFormat="1" ht="12">
      <c r="A244" s="14"/>
      <c r="B244" s="254"/>
      <c r="C244" s="255"/>
      <c r="D244" s="228" t="s">
        <v>184</v>
      </c>
      <c r="E244" s="256" t="s">
        <v>19</v>
      </c>
      <c r="F244" s="257" t="s">
        <v>1022</v>
      </c>
      <c r="G244" s="255"/>
      <c r="H244" s="258">
        <v>2</v>
      </c>
      <c r="I244" s="259"/>
      <c r="J244" s="255"/>
      <c r="K244" s="255"/>
      <c r="L244" s="260"/>
      <c r="M244" s="261"/>
      <c r="N244" s="262"/>
      <c r="O244" s="262"/>
      <c r="P244" s="262"/>
      <c r="Q244" s="262"/>
      <c r="R244" s="262"/>
      <c r="S244" s="262"/>
      <c r="T244" s="26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4" t="s">
        <v>184</v>
      </c>
      <c r="AU244" s="264" t="s">
        <v>81</v>
      </c>
      <c r="AV244" s="14" t="s">
        <v>163</v>
      </c>
      <c r="AW244" s="14" t="s">
        <v>33</v>
      </c>
      <c r="AX244" s="14" t="s">
        <v>79</v>
      </c>
      <c r="AY244" s="264" t="s">
        <v>155</v>
      </c>
    </row>
    <row r="245" spans="1:65" s="2" customFormat="1" ht="44.25" customHeight="1">
      <c r="A245" s="39"/>
      <c r="B245" s="40"/>
      <c r="C245" s="213" t="s">
        <v>455</v>
      </c>
      <c r="D245" s="213" t="s">
        <v>158</v>
      </c>
      <c r="E245" s="214" t="s">
        <v>1191</v>
      </c>
      <c r="F245" s="215" t="s">
        <v>1192</v>
      </c>
      <c r="G245" s="216" t="s">
        <v>555</v>
      </c>
      <c r="H245" s="238"/>
      <c r="I245" s="218"/>
      <c r="J245" s="219">
        <f>ROUND(I245*H245,2)</f>
        <v>0</v>
      </c>
      <c r="K245" s="215" t="s">
        <v>162</v>
      </c>
      <c r="L245" s="45"/>
      <c r="M245" s="220" t="s">
        <v>19</v>
      </c>
      <c r="N245" s="221" t="s">
        <v>43</v>
      </c>
      <c r="O245" s="85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223</v>
      </c>
      <c r="AT245" s="224" t="s">
        <v>158</v>
      </c>
      <c r="AU245" s="224" t="s">
        <v>81</v>
      </c>
      <c r="AY245" s="18" t="s">
        <v>155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79</v>
      </c>
      <c r="BK245" s="225">
        <f>ROUND(I245*H245,2)</f>
        <v>0</v>
      </c>
      <c r="BL245" s="18" t="s">
        <v>223</v>
      </c>
      <c r="BM245" s="224" t="s">
        <v>1558</v>
      </c>
    </row>
    <row r="246" spans="1:63" s="12" customFormat="1" ht="22.8" customHeight="1">
      <c r="A246" s="12"/>
      <c r="B246" s="197"/>
      <c r="C246" s="198"/>
      <c r="D246" s="199" t="s">
        <v>71</v>
      </c>
      <c r="E246" s="211" t="s">
        <v>995</v>
      </c>
      <c r="F246" s="211" t="s">
        <v>996</v>
      </c>
      <c r="G246" s="198"/>
      <c r="H246" s="198"/>
      <c r="I246" s="201"/>
      <c r="J246" s="212">
        <f>BK246</f>
        <v>0</v>
      </c>
      <c r="K246" s="198"/>
      <c r="L246" s="203"/>
      <c r="M246" s="204"/>
      <c r="N246" s="205"/>
      <c r="O246" s="205"/>
      <c r="P246" s="206">
        <f>SUM(P247:P261)</f>
        <v>0</v>
      </c>
      <c r="Q246" s="205"/>
      <c r="R246" s="206">
        <f>SUM(R247:R261)</f>
        <v>0.5519556000000001</v>
      </c>
      <c r="S246" s="205"/>
      <c r="T246" s="207">
        <f>SUM(T247:T261)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8" t="s">
        <v>81</v>
      </c>
      <c r="AT246" s="209" t="s">
        <v>71</v>
      </c>
      <c r="AU246" s="209" t="s">
        <v>79</v>
      </c>
      <c r="AY246" s="208" t="s">
        <v>155</v>
      </c>
      <c r="BK246" s="210">
        <f>SUM(BK247:BK261)</f>
        <v>0</v>
      </c>
    </row>
    <row r="247" spans="1:65" s="2" customFormat="1" ht="12">
      <c r="A247" s="39"/>
      <c r="B247" s="40"/>
      <c r="C247" s="213" t="s">
        <v>459</v>
      </c>
      <c r="D247" s="213" t="s">
        <v>158</v>
      </c>
      <c r="E247" s="214" t="s">
        <v>997</v>
      </c>
      <c r="F247" s="215" t="s">
        <v>998</v>
      </c>
      <c r="G247" s="216" t="s">
        <v>161</v>
      </c>
      <c r="H247" s="217">
        <v>26.46</v>
      </c>
      <c r="I247" s="218"/>
      <c r="J247" s="219">
        <f>ROUND(I247*H247,2)</f>
        <v>0</v>
      </c>
      <c r="K247" s="215" t="s">
        <v>162</v>
      </c>
      <c r="L247" s="45"/>
      <c r="M247" s="220" t="s">
        <v>19</v>
      </c>
      <c r="N247" s="221" t="s">
        <v>43</v>
      </c>
      <c r="O247" s="85"/>
      <c r="P247" s="222">
        <f>O247*H247</f>
        <v>0</v>
      </c>
      <c r="Q247" s="222">
        <v>0.0003</v>
      </c>
      <c r="R247" s="222">
        <f>Q247*H247</f>
        <v>0.007937999999999999</v>
      </c>
      <c r="S247" s="222">
        <v>0</v>
      </c>
      <c r="T247" s="223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4" t="s">
        <v>223</v>
      </c>
      <c r="AT247" s="224" t="s">
        <v>158</v>
      </c>
      <c r="AU247" s="224" t="s">
        <v>81</v>
      </c>
      <c r="AY247" s="18" t="s">
        <v>155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8" t="s">
        <v>79</v>
      </c>
      <c r="BK247" s="225">
        <f>ROUND(I247*H247,2)</f>
        <v>0</v>
      </c>
      <c r="BL247" s="18" t="s">
        <v>223</v>
      </c>
      <c r="BM247" s="224" t="s">
        <v>1559</v>
      </c>
    </row>
    <row r="248" spans="1:51" s="13" customFormat="1" ht="12">
      <c r="A248" s="13"/>
      <c r="B248" s="226"/>
      <c r="C248" s="227"/>
      <c r="D248" s="228" t="s">
        <v>184</v>
      </c>
      <c r="E248" s="229" t="s">
        <v>19</v>
      </c>
      <c r="F248" s="230" t="s">
        <v>1560</v>
      </c>
      <c r="G248" s="227"/>
      <c r="H248" s="231">
        <v>13.23</v>
      </c>
      <c r="I248" s="232"/>
      <c r="J248" s="227"/>
      <c r="K248" s="227"/>
      <c r="L248" s="233"/>
      <c r="M248" s="234"/>
      <c r="N248" s="235"/>
      <c r="O248" s="235"/>
      <c r="P248" s="235"/>
      <c r="Q248" s="235"/>
      <c r="R248" s="235"/>
      <c r="S248" s="235"/>
      <c r="T248" s="23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7" t="s">
        <v>184</v>
      </c>
      <c r="AU248" s="237" t="s">
        <v>81</v>
      </c>
      <c r="AV248" s="13" t="s">
        <v>81</v>
      </c>
      <c r="AW248" s="13" t="s">
        <v>33</v>
      </c>
      <c r="AX248" s="13" t="s">
        <v>72</v>
      </c>
      <c r="AY248" s="237" t="s">
        <v>155</v>
      </c>
    </row>
    <row r="249" spans="1:51" s="13" customFormat="1" ht="12">
      <c r="A249" s="13"/>
      <c r="B249" s="226"/>
      <c r="C249" s="227"/>
      <c r="D249" s="228" t="s">
        <v>184</v>
      </c>
      <c r="E249" s="229" t="s">
        <v>19</v>
      </c>
      <c r="F249" s="230" t="s">
        <v>1561</v>
      </c>
      <c r="G249" s="227"/>
      <c r="H249" s="231">
        <v>13.23</v>
      </c>
      <c r="I249" s="232"/>
      <c r="J249" s="227"/>
      <c r="K249" s="227"/>
      <c r="L249" s="233"/>
      <c r="M249" s="234"/>
      <c r="N249" s="235"/>
      <c r="O249" s="235"/>
      <c r="P249" s="235"/>
      <c r="Q249" s="235"/>
      <c r="R249" s="235"/>
      <c r="S249" s="235"/>
      <c r="T249" s="23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7" t="s">
        <v>184</v>
      </c>
      <c r="AU249" s="237" t="s">
        <v>81</v>
      </c>
      <c r="AV249" s="13" t="s">
        <v>81</v>
      </c>
      <c r="AW249" s="13" t="s">
        <v>33</v>
      </c>
      <c r="AX249" s="13" t="s">
        <v>72</v>
      </c>
      <c r="AY249" s="237" t="s">
        <v>155</v>
      </c>
    </row>
    <row r="250" spans="1:51" s="14" customFormat="1" ht="12">
      <c r="A250" s="14"/>
      <c r="B250" s="254"/>
      <c r="C250" s="255"/>
      <c r="D250" s="228" t="s">
        <v>184</v>
      </c>
      <c r="E250" s="256" t="s">
        <v>19</v>
      </c>
      <c r="F250" s="257" t="s">
        <v>1022</v>
      </c>
      <c r="G250" s="255"/>
      <c r="H250" s="258">
        <v>26.46</v>
      </c>
      <c r="I250" s="259"/>
      <c r="J250" s="255"/>
      <c r="K250" s="255"/>
      <c r="L250" s="260"/>
      <c r="M250" s="261"/>
      <c r="N250" s="262"/>
      <c r="O250" s="262"/>
      <c r="P250" s="262"/>
      <c r="Q250" s="262"/>
      <c r="R250" s="262"/>
      <c r="S250" s="262"/>
      <c r="T250" s="26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4" t="s">
        <v>184</v>
      </c>
      <c r="AU250" s="264" t="s">
        <v>81</v>
      </c>
      <c r="AV250" s="14" t="s">
        <v>163</v>
      </c>
      <c r="AW250" s="14" t="s">
        <v>33</v>
      </c>
      <c r="AX250" s="14" t="s">
        <v>79</v>
      </c>
      <c r="AY250" s="264" t="s">
        <v>155</v>
      </c>
    </row>
    <row r="251" spans="1:65" s="2" customFormat="1" ht="12">
      <c r="A251" s="39"/>
      <c r="B251" s="40"/>
      <c r="C251" s="213" t="s">
        <v>463</v>
      </c>
      <c r="D251" s="213" t="s">
        <v>158</v>
      </c>
      <c r="E251" s="214" t="s">
        <v>1001</v>
      </c>
      <c r="F251" s="215" t="s">
        <v>1002</v>
      </c>
      <c r="G251" s="216" t="s">
        <v>161</v>
      </c>
      <c r="H251" s="217">
        <v>26.46</v>
      </c>
      <c r="I251" s="218"/>
      <c r="J251" s="219">
        <f>ROUND(I251*H251,2)</f>
        <v>0</v>
      </c>
      <c r="K251" s="215" t="s">
        <v>162</v>
      </c>
      <c r="L251" s="45"/>
      <c r="M251" s="220" t="s">
        <v>19</v>
      </c>
      <c r="N251" s="221" t="s">
        <v>43</v>
      </c>
      <c r="O251" s="85"/>
      <c r="P251" s="222">
        <f>O251*H251</f>
        <v>0</v>
      </c>
      <c r="Q251" s="222">
        <v>0.0015</v>
      </c>
      <c r="R251" s="222">
        <f>Q251*H251</f>
        <v>0.03969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223</v>
      </c>
      <c r="AT251" s="224" t="s">
        <v>158</v>
      </c>
      <c r="AU251" s="224" t="s">
        <v>81</v>
      </c>
      <c r="AY251" s="18" t="s">
        <v>155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79</v>
      </c>
      <c r="BK251" s="225">
        <f>ROUND(I251*H251,2)</f>
        <v>0</v>
      </c>
      <c r="BL251" s="18" t="s">
        <v>223</v>
      </c>
      <c r="BM251" s="224" t="s">
        <v>1562</v>
      </c>
    </row>
    <row r="252" spans="1:51" s="13" customFormat="1" ht="12">
      <c r="A252" s="13"/>
      <c r="B252" s="226"/>
      <c r="C252" s="227"/>
      <c r="D252" s="228" t="s">
        <v>184</v>
      </c>
      <c r="E252" s="229" t="s">
        <v>19</v>
      </c>
      <c r="F252" s="230" t="s">
        <v>1560</v>
      </c>
      <c r="G252" s="227"/>
      <c r="H252" s="231">
        <v>13.23</v>
      </c>
      <c r="I252" s="232"/>
      <c r="J252" s="227"/>
      <c r="K252" s="227"/>
      <c r="L252" s="233"/>
      <c r="M252" s="234"/>
      <c r="N252" s="235"/>
      <c r="O252" s="235"/>
      <c r="P252" s="235"/>
      <c r="Q252" s="235"/>
      <c r="R252" s="235"/>
      <c r="S252" s="235"/>
      <c r="T252" s="23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7" t="s">
        <v>184</v>
      </c>
      <c r="AU252" s="237" t="s">
        <v>81</v>
      </c>
      <c r="AV252" s="13" t="s">
        <v>81</v>
      </c>
      <c r="AW252" s="13" t="s">
        <v>33</v>
      </c>
      <c r="AX252" s="13" t="s">
        <v>72</v>
      </c>
      <c r="AY252" s="237" t="s">
        <v>155</v>
      </c>
    </row>
    <row r="253" spans="1:51" s="13" customFormat="1" ht="12">
      <c r="A253" s="13"/>
      <c r="B253" s="226"/>
      <c r="C253" s="227"/>
      <c r="D253" s="228" t="s">
        <v>184</v>
      </c>
      <c r="E253" s="229" t="s">
        <v>19</v>
      </c>
      <c r="F253" s="230" t="s">
        <v>1561</v>
      </c>
      <c r="G253" s="227"/>
      <c r="H253" s="231">
        <v>13.23</v>
      </c>
      <c r="I253" s="232"/>
      <c r="J253" s="227"/>
      <c r="K253" s="227"/>
      <c r="L253" s="233"/>
      <c r="M253" s="234"/>
      <c r="N253" s="235"/>
      <c r="O253" s="235"/>
      <c r="P253" s="235"/>
      <c r="Q253" s="235"/>
      <c r="R253" s="235"/>
      <c r="S253" s="235"/>
      <c r="T253" s="23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7" t="s">
        <v>184</v>
      </c>
      <c r="AU253" s="237" t="s">
        <v>81</v>
      </c>
      <c r="AV253" s="13" t="s">
        <v>81</v>
      </c>
      <c r="AW253" s="13" t="s">
        <v>33</v>
      </c>
      <c r="AX253" s="13" t="s">
        <v>72</v>
      </c>
      <c r="AY253" s="237" t="s">
        <v>155</v>
      </c>
    </row>
    <row r="254" spans="1:51" s="14" customFormat="1" ht="12">
      <c r="A254" s="14"/>
      <c r="B254" s="254"/>
      <c r="C254" s="255"/>
      <c r="D254" s="228" t="s">
        <v>184</v>
      </c>
      <c r="E254" s="256" t="s">
        <v>19</v>
      </c>
      <c r="F254" s="257" t="s">
        <v>1022</v>
      </c>
      <c r="G254" s="255"/>
      <c r="H254" s="258">
        <v>26.46</v>
      </c>
      <c r="I254" s="259"/>
      <c r="J254" s="255"/>
      <c r="K254" s="255"/>
      <c r="L254" s="260"/>
      <c r="M254" s="261"/>
      <c r="N254" s="262"/>
      <c r="O254" s="262"/>
      <c r="P254" s="262"/>
      <c r="Q254" s="262"/>
      <c r="R254" s="262"/>
      <c r="S254" s="262"/>
      <c r="T254" s="26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4" t="s">
        <v>184</v>
      </c>
      <c r="AU254" s="264" t="s">
        <v>81</v>
      </c>
      <c r="AV254" s="14" t="s">
        <v>163</v>
      </c>
      <c r="AW254" s="14" t="s">
        <v>33</v>
      </c>
      <c r="AX254" s="14" t="s">
        <v>79</v>
      </c>
      <c r="AY254" s="264" t="s">
        <v>155</v>
      </c>
    </row>
    <row r="255" spans="1:65" s="2" customFormat="1" ht="12">
      <c r="A255" s="39"/>
      <c r="B255" s="40"/>
      <c r="C255" s="213" t="s">
        <v>467</v>
      </c>
      <c r="D255" s="213" t="s">
        <v>158</v>
      </c>
      <c r="E255" s="214" t="s">
        <v>1004</v>
      </c>
      <c r="F255" s="215" t="s">
        <v>1005</v>
      </c>
      <c r="G255" s="216" t="s">
        <v>161</v>
      </c>
      <c r="H255" s="217">
        <v>26.46</v>
      </c>
      <c r="I255" s="218"/>
      <c r="J255" s="219">
        <f>ROUND(I255*H255,2)</f>
        <v>0</v>
      </c>
      <c r="K255" s="215" t="s">
        <v>162</v>
      </c>
      <c r="L255" s="45"/>
      <c r="M255" s="220" t="s">
        <v>19</v>
      </c>
      <c r="N255" s="221" t="s">
        <v>43</v>
      </c>
      <c r="O255" s="85"/>
      <c r="P255" s="222">
        <f>O255*H255</f>
        <v>0</v>
      </c>
      <c r="Q255" s="222">
        <v>0.0052</v>
      </c>
      <c r="R255" s="222">
        <f>Q255*H255</f>
        <v>0.137592</v>
      </c>
      <c r="S255" s="222">
        <v>0</v>
      </c>
      <c r="T255" s="22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223</v>
      </c>
      <c r="AT255" s="224" t="s">
        <v>158</v>
      </c>
      <c r="AU255" s="224" t="s">
        <v>81</v>
      </c>
      <c r="AY255" s="18" t="s">
        <v>155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79</v>
      </c>
      <c r="BK255" s="225">
        <f>ROUND(I255*H255,2)</f>
        <v>0</v>
      </c>
      <c r="BL255" s="18" t="s">
        <v>223</v>
      </c>
      <c r="BM255" s="224" t="s">
        <v>1563</v>
      </c>
    </row>
    <row r="256" spans="1:51" s="13" customFormat="1" ht="12">
      <c r="A256" s="13"/>
      <c r="B256" s="226"/>
      <c r="C256" s="227"/>
      <c r="D256" s="228" t="s">
        <v>184</v>
      </c>
      <c r="E256" s="229" t="s">
        <v>19</v>
      </c>
      <c r="F256" s="230" t="s">
        <v>1560</v>
      </c>
      <c r="G256" s="227"/>
      <c r="H256" s="231">
        <v>13.23</v>
      </c>
      <c r="I256" s="232"/>
      <c r="J256" s="227"/>
      <c r="K256" s="227"/>
      <c r="L256" s="233"/>
      <c r="M256" s="234"/>
      <c r="N256" s="235"/>
      <c r="O256" s="235"/>
      <c r="P256" s="235"/>
      <c r="Q256" s="235"/>
      <c r="R256" s="235"/>
      <c r="S256" s="235"/>
      <c r="T256" s="23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7" t="s">
        <v>184</v>
      </c>
      <c r="AU256" s="237" t="s">
        <v>81</v>
      </c>
      <c r="AV256" s="13" t="s">
        <v>81</v>
      </c>
      <c r="AW256" s="13" t="s">
        <v>33</v>
      </c>
      <c r="AX256" s="13" t="s">
        <v>72</v>
      </c>
      <c r="AY256" s="237" t="s">
        <v>155</v>
      </c>
    </row>
    <row r="257" spans="1:51" s="13" customFormat="1" ht="12">
      <c r="A257" s="13"/>
      <c r="B257" s="226"/>
      <c r="C257" s="227"/>
      <c r="D257" s="228" t="s">
        <v>184</v>
      </c>
      <c r="E257" s="229" t="s">
        <v>19</v>
      </c>
      <c r="F257" s="230" t="s">
        <v>1561</v>
      </c>
      <c r="G257" s="227"/>
      <c r="H257" s="231">
        <v>13.23</v>
      </c>
      <c r="I257" s="232"/>
      <c r="J257" s="227"/>
      <c r="K257" s="227"/>
      <c r="L257" s="233"/>
      <c r="M257" s="234"/>
      <c r="N257" s="235"/>
      <c r="O257" s="235"/>
      <c r="P257" s="235"/>
      <c r="Q257" s="235"/>
      <c r="R257" s="235"/>
      <c r="S257" s="235"/>
      <c r="T257" s="23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7" t="s">
        <v>184</v>
      </c>
      <c r="AU257" s="237" t="s">
        <v>81</v>
      </c>
      <c r="AV257" s="13" t="s">
        <v>81</v>
      </c>
      <c r="AW257" s="13" t="s">
        <v>33</v>
      </c>
      <c r="AX257" s="13" t="s">
        <v>72</v>
      </c>
      <c r="AY257" s="237" t="s">
        <v>155</v>
      </c>
    </row>
    <row r="258" spans="1:51" s="14" customFormat="1" ht="12">
      <c r="A258" s="14"/>
      <c r="B258" s="254"/>
      <c r="C258" s="255"/>
      <c r="D258" s="228" t="s">
        <v>184</v>
      </c>
      <c r="E258" s="256" t="s">
        <v>19</v>
      </c>
      <c r="F258" s="257" t="s">
        <v>1022</v>
      </c>
      <c r="G258" s="255"/>
      <c r="H258" s="258">
        <v>26.46</v>
      </c>
      <c r="I258" s="259"/>
      <c r="J258" s="255"/>
      <c r="K258" s="255"/>
      <c r="L258" s="260"/>
      <c r="M258" s="261"/>
      <c r="N258" s="262"/>
      <c r="O258" s="262"/>
      <c r="P258" s="262"/>
      <c r="Q258" s="262"/>
      <c r="R258" s="262"/>
      <c r="S258" s="262"/>
      <c r="T258" s="26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4" t="s">
        <v>184</v>
      </c>
      <c r="AU258" s="264" t="s">
        <v>81</v>
      </c>
      <c r="AV258" s="14" t="s">
        <v>163</v>
      </c>
      <c r="AW258" s="14" t="s">
        <v>33</v>
      </c>
      <c r="AX258" s="14" t="s">
        <v>79</v>
      </c>
      <c r="AY258" s="264" t="s">
        <v>155</v>
      </c>
    </row>
    <row r="259" spans="1:65" s="2" customFormat="1" ht="16.5" customHeight="1">
      <c r="A259" s="39"/>
      <c r="B259" s="40"/>
      <c r="C259" s="244" t="s">
        <v>471</v>
      </c>
      <c r="D259" s="244" t="s">
        <v>599</v>
      </c>
      <c r="E259" s="245" t="s">
        <v>1007</v>
      </c>
      <c r="F259" s="246" t="s">
        <v>1008</v>
      </c>
      <c r="G259" s="247" t="s">
        <v>161</v>
      </c>
      <c r="H259" s="248">
        <v>29.106</v>
      </c>
      <c r="I259" s="249"/>
      <c r="J259" s="250">
        <f>ROUND(I259*H259,2)</f>
        <v>0</v>
      </c>
      <c r="K259" s="246" t="s">
        <v>162</v>
      </c>
      <c r="L259" s="251"/>
      <c r="M259" s="252" t="s">
        <v>19</v>
      </c>
      <c r="N259" s="253" t="s">
        <v>43</v>
      </c>
      <c r="O259" s="85"/>
      <c r="P259" s="222">
        <f>O259*H259</f>
        <v>0</v>
      </c>
      <c r="Q259" s="222">
        <v>0.0126</v>
      </c>
      <c r="R259" s="222">
        <f>Q259*H259</f>
        <v>0.36673560000000005</v>
      </c>
      <c r="S259" s="222">
        <v>0</v>
      </c>
      <c r="T259" s="22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4" t="s">
        <v>297</v>
      </c>
      <c r="AT259" s="224" t="s">
        <v>599</v>
      </c>
      <c r="AU259" s="224" t="s">
        <v>81</v>
      </c>
      <c r="AY259" s="18" t="s">
        <v>155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8" t="s">
        <v>79</v>
      </c>
      <c r="BK259" s="225">
        <f>ROUND(I259*H259,2)</f>
        <v>0</v>
      </c>
      <c r="BL259" s="18" t="s">
        <v>223</v>
      </c>
      <c r="BM259" s="224" t="s">
        <v>1564</v>
      </c>
    </row>
    <row r="260" spans="1:51" s="13" customFormat="1" ht="12">
      <c r="A260" s="13"/>
      <c r="B260" s="226"/>
      <c r="C260" s="227"/>
      <c r="D260" s="228" t="s">
        <v>184</v>
      </c>
      <c r="E260" s="229" t="s">
        <v>19</v>
      </c>
      <c r="F260" s="230" t="s">
        <v>1565</v>
      </c>
      <c r="G260" s="227"/>
      <c r="H260" s="231">
        <v>29.106</v>
      </c>
      <c r="I260" s="232"/>
      <c r="J260" s="227"/>
      <c r="K260" s="227"/>
      <c r="L260" s="233"/>
      <c r="M260" s="234"/>
      <c r="N260" s="235"/>
      <c r="O260" s="235"/>
      <c r="P260" s="235"/>
      <c r="Q260" s="235"/>
      <c r="R260" s="235"/>
      <c r="S260" s="235"/>
      <c r="T260" s="23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7" t="s">
        <v>184</v>
      </c>
      <c r="AU260" s="237" t="s">
        <v>81</v>
      </c>
      <c r="AV260" s="13" t="s">
        <v>81</v>
      </c>
      <c r="AW260" s="13" t="s">
        <v>33</v>
      </c>
      <c r="AX260" s="13" t="s">
        <v>79</v>
      </c>
      <c r="AY260" s="237" t="s">
        <v>155</v>
      </c>
    </row>
    <row r="261" spans="1:65" s="2" customFormat="1" ht="44.25" customHeight="1">
      <c r="A261" s="39"/>
      <c r="B261" s="40"/>
      <c r="C261" s="213" t="s">
        <v>473</v>
      </c>
      <c r="D261" s="213" t="s">
        <v>158</v>
      </c>
      <c r="E261" s="214" t="s">
        <v>1014</v>
      </c>
      <c r="F261" s="215" t="s">
        <v>1015</v>
      </c>
      <c r="G261" s="216" t="s">
        <v>555</v>
      </c>
      <c r="H261" s="238"/>
      <c r="I261" s="218"/>
      <c r="J261" s="219">
        <f>ROUND(I261*H261,2)</f>
        <v>0</v>
      </c>
      <c r="K261" s="215" t="s">
        <v>162</v>
      </c>
      <c r="L261" s="45"/>
      <c r="M261" s="220" t="s">
        <v>19</v>
      </c>
      <c r="N261" s="221" t="s">
        <v>43</v>
      </c>
      <c r="O261" s="85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4" t="s">
        <v>223</v>
      </c>
      <c r="AT261" s="224" t="s">
        <v>158</v>
      </c>
      <c r="AU261" s="224" t="s">
        <v>81</v>
      </c>
      <c r="AY261" s="18" t="s">
        <v>155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79</v>
      </c>
      <c r="BK261" s="225">
        <f>ROUND(I261*H261,2)</f>
        <v>0</v>
      </c>
      <c r="BL261" s="18" t="s">
        <v>223</v>
      </c>
      <c r="BM261" s="224" t="s">
        <v>1566</v>
      </c>
    </row>
    <row r="262" spans="1:63" s="12" customFormat="1" ht="22.8" customHeight="1">
      <c r="A262" s="12"/>
      <c r="B262" s="197"/>
      <c r="C262" s="198"/>
      <c r="D262" s="199" t="s">
        <v>71</v>
      </c>
      <c r="E262" s="211" t="s">
        <v>557</v>
      </c>
      <c r="F262" s="211" t="s">
        <v>558</v>
      </c>
      <c r="G262" s="198"/>
      <c r="H262" s="198"/>
      <c r="I262" s="201"/>
      <c r="J262" s="212">
        <f>BK262</f>
        <v>0</v>
      </c>
      <c r="K262" s="198"/>
      <c r="L262" s="203"/>
      <c r="M262" s="204"/>
      <c r="N262" s="205"/>
      <c r="O262" s="205"/>
      <c r="P262" s="206">
        <f>SUM(P263:P278)</f>
        <v>0</v>
      </c>
      <c r="Q262" s="205"/>
      <c r="R262" s="206">
        <f>SUM(R263:R278)</f>
        <v>0.009453</v>
      </c>
      <c r="S262" s="205"/>
      <c r="T262" s="207">
        <f>SUM(T263:T278)</f>
        <v>0.0020211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08" t="s">
        <v>81</v>
      </c>
      <c r="AT262" s="209" t="s">
        <v>71</v>
      </c>
      <c r="AU262" s="209" t="s">
        <v>79</v>
      </c>
      <c r="AY262" s="208" t="s">
        <v>155</v>
      </c>
      <c r="BK262" s="210">
        <f>SUM(BK263:BK278)</f>
        <v>0</v>
      </c>
    </row>
    <row r="263" spans="1:65" s="2" customFormat="1" ht="12">
      <c r="A263" s="39"/>
      <c r="B263" s="40"/>
      <c r="C263" s="213" t="s">
        <v>477</v>
      </c>
      <c r="D263" s="213" t="s">
        <v>158</v>
      </c>
      <c r="E263" s="214" t="s">
        <v>1567</v>
      </c>
      <c r="F263" s="215" t="s">
        <v>1568</v>
      </c>
      <c r="G263" s="216" t="s">
        <v>161</v>
      </c>
      <c r="H263" s="217">
        <v>13.474</v>
      </c>
      <c r="I263" s="218"/>
      <c r="J263" s="219">
        <f>ROUND(I263*H263,2)</f>
        <v>0</v>
      </c>
      <c r="K263" s="215" t="s">
        <v>162</v>
      </c>
      <c r="L263" s="45"/>
      <c r="M263" s="220" t="s">
        <v>19</v>
      </c>
      <c r="N263" s="221" t="s">
        <v>43</v>
      </c>
      <c r="O263" s="85"/>
      <c r="P263" s="222">
        <f>O263*H263</f>
        <v>0</v>
      </c>
      <c r="Q263" s="222">
        <v>0</v>
      </c>
      <c r="R263" s="222">
        <f>Q263*H263</f>
        <v>0</v>
      </c>
      <c r="S263" s="222">
        <v>0.00015</v>
      </c>
      <c r="T263" s="223">
        <f>S263*H263</f>
        <v>0.0020211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223</v>
      </c>
      <c r="AT263" s="224" t="s">
        <v>158</v>
      </c>
      <c r="AU263" s="224" t="s">
        <v>81</v>
      </c>
      <c r="AY263" s="18" t="s">
        <v>155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79</v>
      </c>
      <c r="BK263" s="225">
        <f>ROUND(I263*H263,2)</f>
        <v>0</v>
      </c>
      <c r="BL263" s="18" t="s">
        <v>223</v>
      </c>
      <c r="BM263" s="224" t="s">
        <v>1569</v>
      </c>
    </row>
    <row r="264" spans="1:51" s="13" customFormat="1" ht="12">
      <c r="A264" s="13"/>
      <c r="B264" s="226"/>
      <c r="C264" s="227"/>
      <c r="D264" s="228" t="s">
        <v>184</v>
      </c>
      <c r="E264" s="229" t="s">
        <v>19</v>
      </c>
      <c r="F264" s="230" t="s">
        <v>1570</v>
      </c>
      <c r="G264" s="227"/>
      <c r="H264" s="231">
        <v>6.737</v>
      </c>
      <c r="I264" s="232"/>
      <c r="J264" s="227"/>
      <c r="K264" s="227"/>
      <c r="L264" s="233"/>
      <c r="M264" s="234"/>
      <c r="N264" s="235"/>
      <c r="O264" s="235"/>
      <c r="P264" s="235"/>
      <c r="Q264" s="235"/>
      <c r="R264" s="235"/>
      <c r="S264" s="235"/>
      <c r="T264" s="23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7" t="s">
        <v>184</v>
      </c>
      <c r="AU264" s="237" t="s">
        <v>81</v>
      </c>
      <c r="AV264" s="13" t="s">
        <v>81</v>
      </c>
      <c r="AW264" s="13" t="s">
        <v>33</v>
      </c>
      <c r="AX264" s="13" t="s">
        <v>72</v>
      </c>
      <c r="AY264" s="237" t="s">
        <v>155</v>
      </c>
    </row>
    <row r="265" spans="1:51" s="13" customFormat="1" ht="12">
      <c r="A265" s="13"/>
      <c r="B265" s="226"/>
      <c r="C265" s="227"/>
      <c r="D265" s="228" t="s">
        <v>184</v>
      </c>
      <c r="E265" s="229" t="s">
        <v>19</v>
      </c>
      <c r="F265" s="230" t="s">
        <v>1571</v>
      </c>
      <c r="G265" s="227"/>
      <c r="H265" s="231">
        <v>6.737</v>
      </c>
      <c r="I265" s="232"/>
      <c r="J265" s="227"/>
      <c r="K265" s="227"/>
      <c r="L265" s="233"/>
      <c r="M265" s="234"/>
      <c r="N265" s="235"/>
      <c r="O265" s="235"/>
      <c r="P265" s="235"/>
      <c r="Q265" s="235"/>
      <c r="R265" s="235"/>
      <c r="S265" s="235"/>
      <c r="T265" s="23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7" t="s">
        <v>184</v>
      </c>
      <c r="AU265" s="237" t="s">
        <v>81</v>
      </c>
      <c r="AV265" s="13" t="s">
        <v>81</v>
      </c>
      <c r="AW265" s="13" t="s">
        <v>33</v>
      </c>
      <c r="AX265" s="13" t="s">
        <v>72</v>
      </c>
      <c r="AY265" s="237" t="s">
        <v>155</v>
      </c>
    </row>
    <row r="266" spans="1:51" s="14" customFormat="1" ht="12">
      <c r="A266" s="14"/>
      <c r="B266" s="254"/>
      <c r="C266" s="255"/>
      <c r="D266" s="228" t="s">
        <v>184</v>
      </c>
      <c r="E266" s="256" t="s">
        <v>19</v>
      </c>
      <c r="F266" s="257" t="s">
        <v>1022</v>
      </c>
      <c r="G266" s="255"/>
      <c r="H266" s="258">
        <v>13.474</v>
      </c>
      <c r="I266" s="259"/>
      <c r="J266" s="255"/>
      <c r="K266" s="255"/>
      <c r="L266" s="260"/>
      <c r="M266" s="261"/>
      <c r="N266" s="262"/>
      <c r="O266" s="262"/>
      <c r="P266" s="262"/>
      <c r="Q266" s="262"/>
      <c r="R266" s="262"/>
      <c r="S266" s="262"/>
      <c r="T266" s="26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4" t="s">
        <v>184</v>
      </c>
      <c r="AU266" s="264" t="s">
        <v>81</v>
      </c>
      <c r="AV266" s="14" t="s">
        <v>163</v>
      </c>
      <c r="AW266" s="14" t="s">
        <v>33</v>
      </c>
      <c r="AX266" s="14" t="s">
        <v>79</v>
      </c>
      <c r="AY266" s="264" t="s">
        <v>155</v>
      </c>
    </row>
    <row r="267" spans="1:65" s="2" customFormat="1" ht="12">
      <c r="A267" s="39"/>
      <c r="B267" s="40"/>
      <c r="C267" s="213" t="s">
        <v>485</v>
      </c>
      <c r="D267" s="213" t="s">
        <v>158</v>
      </c>
      <c r="E267" s="214" t="s">
        <v>572</v>
      </c>
      <c r="F267" s="215" t="s">
        <v>573</v>
      </c>
      <c r="G267" s="216" t="s">
        <v>161</v>
      </c>
      <c r="H267" s="217">
        <v>20.55</v>
      </c>
      <c r="I267" s="218"/>
      <c r="J267" s="219">
        <f>ROUND(I267*H267,2)</f>
        <v>0</v>
      </c>
      <c r="K267" s="215" t="s">
        <v>162</v>
      </c>
      <c r="L267" s="45"/>
      <c r="M267" s="220" t="s">
        <v>19</v>
      </c>
      <c r="N267" s="221" t="s">
        <v>43</v>
      </c>
      <c r="O267" s="85"/>
      <c r="P267" s="222">
        <f>O267*H267</f>
        <v>0</v>
      </c>
      <c r="Q267" s="222">
        <v>0.0002</v>
      </c>
      <c r="R267" s="222">
        <f>Q267*H267</f>
        <v>0.00411</v>
      </c>
      <c r="S267" s="222">
        <v>0</v>
      </c>
      <c r="T267" s="22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4" t="s">
        <v>223</v>
      </c>
      <c r="AT267" s="224" t="s">
        <v>158</v>
      </c>
      <c r="AU267" s="224" t="s">
        <v>81</v>
      </c>
      <c r="AY267" s="18" t="s">
        <v>155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8" t="s">
        <v>79</v>
      </c>
      <c r="BK267" s="225">
        <f>ROUND(I267*H267,2)</f>
        <v>0</v>
      </c>
      <c r="BL267" s="18" t="s">
        <v>223</v>
      </c>
      <c r="BM267" s="224" t="s">
        <v>1572</v>
      </c>
    </row>
    <row r="268" spans="1:51" s="13" customFormat="1" ht="12">
      <c r="A268" s="13"/>
      <c r="B268" s="226"/>
      <c r="C268" s="227"/>
      <c r="D268" s="228" t="s">
        <v>184</v>
      </c>
      <c r="E268" s="229" t="s">
        <v>19</v>
      </c>
      <c r="F268" s="230" t="s">
        <v>1573</v>
      </c>
      <c r="G268" s="227"/>
      <c r="H268" s="231">
        <v>3.175</v>
      </c>
      <c r="I268" s="232"/>
      <c r="J268" s="227"/>
      <c r="K268" s="227"/>
      <c r="L268" s="233"/>
      <c r="M268" s="234"/>
      <c r="N268" s="235"/>
      <c r="O268" s="235"/>
      <c r="P268" s="235"/>
      <c r="Q268" s="235"/>
      <c r="R268" s="235"/>
      <c r="S268" s="235"/>
      <c r="T268" s="23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7" t="s">
        <v>184</v>
      </c>
      <c r="AU268" s="237" t="s">
        <v>81</v>
      </c>
      <c r="AV268" s="13" t="s">
        <v>81</v>
      </c>
      <c r="AW268" s="13" t="s">
        <v>33</v>
      </c>
      <c r="AX268" s="13" t="s">
        <v>72</v>
      </c>
      <c r="AY268" s="237" t="s">
        <v>155</v>
      </c>
    </row>
    <row r="269" spans="1:51" s="13" customFormat="1" ht="12">
      <c r="A269" s="13"/>
      <c r="B269" s="226"/>
      <c r="C269" s="227"/>
      <c r="D269" s="228" t="s">
        <v>184</v>
      </c>
      <c r="E269" s="229" t="s">
        <v>19</v>
      </c>
      <c r="F269" s="230" t="s">
        <v>1574</v>
      </c>
      <c r="G269" s="227"/>
      <c r="H269" s="231">
        <v>3.175</v>
      </c>
      <c r="I269" s="232"/>
      <c r="J269" s="227"/>
      <c r="K269" s="227"/>
      <c r="L269" s="233"/>
      <c r="M269" s="234"/>
      <c r="N269" s="235"/>
      <c r="O269" s="235"/>
      <c r="P269" s="235"/>
      <c r="Q269" s="235"/>
      <c r="R269" s="235"/>
      <c r="S269" s="235"/>
      <c r="T269" s="23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7" t="s">
        <v>184</v>
      </c>
      <c r="AU269" s="237" t="s">
        <v>81</v>
      </c>
      <c r="AV269" s="13" t="s">
        <v>81</v>
      </c>
      <c r="AW269" s="13" t="s">
        <v>33</v>
      </c>
      <c r="AX269" s="13" t="s">
        <v>72</v>
      </c>
      <c r="AY269" s="237" t="s">
        <v>155</v>
      </c>
    </row>
    <row r="270" spans="1:51" s="13" customFormat="1" ht="12">
      <c r="A270" s="13"/>
      <c r="B270" s="226"/>
      <c r="C270" s="227"/>
      <c r="D270" s="228" t="s">
        <v>184</v>
      </c>
      <c r="E270" s="229" t="s">
        <v>19</v>
      </c>
      <c r="F270" s="230" t="s">
        <v>1575</v>
      </c>
      <c r="G270" s="227"/>
      <c r="H270" s="231">
        <v>7.1</v>
      </c>
      <c r="I270" s="232"/>
      <c r="J270" s="227"/>
      <c r="K270" s="227"/>
      <c r="L270" s="233"/>
      <c r="M270" s="234"/>
      <c r="N270" s="235"/>
      <c r="O270" s="235"/>
      <c r="P270" s="235"/>
      <c r="Q270" s="235"/>
      <c r="R270" s="235"/>
      <c r="S270" s="235"/>
      <c r="T270" s="23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7" t="s">
        <v>184</v>
      </c>
      <c r="AU270" s="237" t="s">
        <v>81</v>
      </c>
      <c r="AV270" s="13" t="s">
        <v>81</v>
      </c>
      <c r="AW270" s="13" t="s">
        <v>33</v>
      </c>
      <c r="AX270" s="13" t="s">
        <v>72</v>
      </c>
      <c r="AY270" s="237" t="s">
        <v>155</v>
      </c>
    </row>
    <row r="271" spans="1:51" s="13" customFormat="1" ht="12">
      <c r="A271" s="13"/>
      <c r="B271" s="226"/>
      <c r="C271" s="227"/>
      <c r="D271" s="228" t="s">
        <v>184</v>
      </c>
      <c r="E271" s="229" t="s">
        <v>19</v>
      </c>
      <c r="F271" s="230" t="s">
        <v>1576</v>
      </c>
      <c r="G271" s="227"/>
      <c r="H271" s="231">
        <v>7.1</v>
      </c>
      <c r="I271" s="232"/>
      <c r="J271" s="227"/>
      <c r="K271" s="227"/>
      <c r="L271" s="233"/>
      <c r="M271" s="234"/>
      <c r="N271" s="235"/>
      <c r="O271" s="235"/>
      <c r="P271" s="235"/>
      <c r="Q271" s="235"/>
      <c r="R271" s="235"/>
      <c r="S271" s="235"/>
      <c r="T271" s="23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7" t="s">
        <v>184</v>
      </c>
      <c r="AU271" s="237" t="s">
        <v>81</v>
      </c>
      <c r="AV271" s="13" t="s">
        <v>81</v>
      </c>
      <c r="AW271" s="13" t="s">
        <v>33</v>
      </c>
      <c r="AX271" s="13" t="s">
        <v>72</v>
      </c>
      <c r="AY271" s="237" t="s">
        <v>155</v>
      </c>
    </row>
    <row r="272" spans="1:51" s="14" customFormat="1" ht="12">
      <c r="A272" s="14"/>
      <c r="B272" s="254"/>
      <c r="C272" s="255"/>
      <c r="D272" s="228" t="s">
        <v>184</v>
      </c>
      <c r="E272" s="256" t="s">
        <v>19</v>
      </c>
      <c r="F272" s="257" t="s">
        <v>1022</v>
      </c>
      <c r="G272" s="255"/>
      <c r="H272" s="258">
        <v>20.549999999999997</v>
      </c>
      <c r="I272" s="259"/>
      <c r="J272" s="255"/>
      <c r="K272" s="255"/>
      <c r="L272" s="260"/>
      <c r="M272" s="261"/>
      <c r="N272" s="262"/>
      <c r="O272" s="262"/>
      <c r="P272" s="262"/>
      <c r="Q272" s="262"/>
      <c r="R272" s="262"/>
      <c r="S272" s="262"/>
      <c r="T272" s="26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4" t="s">
        <v>184</v>
      </c>
      <c r="AU272" s="264" t="s">
        <v>81</v>
      </c>
      <c r="AV272" s="14" t="s">
        <v>163</v>
      </c>
      <c r="AW272" s="14" t="s">
        <v>33</v>
      </c>
      <c r="AX272" s="14" t="s">
        <v>79</v>
      </c>
      <c r="AY272" s="264" t="s">
        <v>155</v>
      </c>
    </row>
    <row r="273" spans="1:65" s="2" customFormat="1" ht="12">
      <c r="A273" s="39"/>
      <c r="B273" s="40"/>
      <c r="C273" s="213" t="s">
        <v>490</v>
      </c>
      <c r="D273" s="213" t="s">
        <v>158</v>
      </c>
      <c r="E273" s="214" t="s">
        <v>1024</v>
      </c>
      <c r="F273" s="215" t="s">
        <v>1025</v>
      </c>
      <c r="G273" s="216" t="s">
        <v>161</v>
      </c>
      <c r="H273" s="217">
        <v>20.55</v>
      </c>
      <c r="I273" s="218"/>
      <c r="J273" s="219">
        <f>ROUND(I273*H273,2)</f>
        <v>0</v>
      </c>
      <c r="K273" s="215" t="s">
        <v>162</v>
      </c>
      <c r="L273" s="45"/>
      <c r="M273" s="220" t="s">
        <v>19</v>
      </c>
      <c r="N273" s="221" t="s">
        <v>43</v>
      </c>
      <c r="O273" s="85"/>
      <c r="P273" s="222">
        <f>O273*H273</f>
        <v>0</v>
      </c>
      <c r="Q273" s="222">
        <v>0.00026</v>
      </c>
      <c r="R273" s="222">
        <f>Q273*H273</f>
        <v>0.005343</v>
      </c>
      <c r="S273" s="222">
        <v>0</v>
      </c>
      <c r="T273" s="22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4" t="s">
        <v>223</v>
      </c>
      <c r="AT273" s="224" t="s">
        <v>158</v>
      </c>
      <c r="AU273" s="224" t="s">
        <v>81</v>
      </c>
      <c r="AY273" s="18" t="s">
        <v>155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79</v>
      </c>
      <c r="BK273" s="225">
        <f>ROUND(I273*H273,2)</f>
        <v>0</v>
      </c>
      <c r="BL273" s="18" t="s">
        <v>223</v>
      </c>
      <c r="BM273" s="224" t="s">
        <v>1577</v>
      </c>
    </row>
    <row r="274" spans="1:51" s="13" customFormat="1" ht="12">
      <c r="A274" s="13"/>
      <c r="B274" s="226"/>
      <c r="C274" s="227"/>
      <c r="D274" s="228" t="s">
        <v>184</v>
      </c>
      <c r="E274" s="229" t="s">
        <v>19</v>
      </c>
      <c r="F274" s="230" t="s">
        <v>1573</v>
      </c>
      <c r="G274" s="227"/>
      <c r="H274" s="231">
        <v>3.175</v>
      </c>
      <c r="I274" s="232"/>
      <c r="J274" s="227"/>
      <c r="K274" s="227"/>
      <c r="L274" s="233"/>
      <c r="M274" s="234"/>
      <c r="N274" s="235"/>
      <c r="O274" s="235"/>
      <c r="P274" s="235"/>
      <c r="Q274" s="235"/>
      <c r="R274" s="235"/>
      <c r="S274" s="235"/>
      <c r="T274" s="23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7" t="s">
        <v>184</v>
      </c>
      <c r="AU274" s="237" t="s">
        <v>81</v>
      </c>
      <c r="AV274" s="13" t="s">
        <v>81</v>
      </c>
      <c r="AW274" s="13" t="s">
        <v>33</v>
      </c>
      <c r="AX274" s="13" t="s">
        <v>72</v>
      </c>
      <c r="AY274" s="237" t="s">
        <v>155</v>
      </c>
    </row>
    <row r="275" spans="1:51" s="13" customFormat="1" ht="12">
      <c r="A275" s="13"/>
      <c r="B275" s="226"/>
      <c r="C275" s="227"/>
      <c r="D275" s="228" t="s">
        <v>184</v>
      </c>
      <c r="E275" s="229" t="s">
        <v>19</v>
      </c>
      <c r="F275" s="230" t="s">
        <v>1574</v>
      </c>
      <c r="G275" s="227"/>
      <c r="H275" s="231">
        <v>3.175</v>
      </c>
      <c r="I275" s="232"/>
      <c r="J275" s="227"/>
      <c r="K275" s="227"/>
      <c r="L275" s="233"/>
      <c r="M275" s="234"/>
      <c r="N275" s="235"/>
      <c r="O275" s="235"/>
      <c r="P275" s="235"/>
      <c r="Q275" s="235"/>
      <c r="R275" s="235"/>
      <c r="S275" s="235"/>
      <c r="T275" s="23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7" t="s">
        <v>184</v>
      </c>
      <c r="AU275" s="237" t="s">
        <v>81</v>
      </c>
      <c r="AV275" s="13" t="s">
        <v>81</v>
      </c>
      <c r="AW275" s="13" t="s">
        <v>33</v>
      </c>
      <c r="AX275" s="13" t="s">
        <v>72</v>
      </c>
      <c r="AY275" s="237" t="s">
        <v>155</v>
      </c>
    </row>
    <row r="276" spans="1:51" s="13" customFormat="1" ht="12">
      <c r="A276" s="13"/>
      <c r="B276" s="226"/>
      <c r="C276" s="227"/>
      <c r="D276" s="228" t="s">
        <v>184</v>
      </c>
      <c r="E276" s="229" t="s">
        <v>19</v>
      </c>
      <c r="F276" s="230" t="s">
        <v>1575</v>
      </c>
      <c r="G276" s="227"/>
      <c r="H276" s="231">
        <v>7.1</v>
      </c>
      <c r="I276" s="232"/>
      <c r="J276" s="227"/>
      <c r="K276" s="227"/>
      <c r="L276" s="233"/>
      <c r="M276" s="234"/>
      <c r="N276" s="235"/>
      <c r="O276" s="235"/>
      <c r="P276" s="235"/>
      <c r="Q276" s="235"/>
      <c r="R276" s="235"/>
      <c r="S276" s="235"/>
      <c r="T276" s="23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7" t="s">
        <v>184</v>
      </c>
      <c r="AU276" s="237" t="s">
        <v>81</v>
      </c>
      <c r="AV276" s="13" t="s">
        <v>81</v>
      </c>
      <c r="AW276" s="13" t="s">
        <v>33</v>
      </c>
      <c r="AX276" s="13" t="s">
        <v>72</v>
      </c>
      <c r="AY276" s="237" t="s">
        <v>155</v>
      </c>
    </row>
    <row r="277" spans="1:51" s="13" customFormat="1" ht="12">
      <c r="A277" s="13"/>
      <c r="B277" s="226"/>
      <c r="C277" s="227"/>
      <c r="D277" s="228" t="s">
        <v>184</v>
      </c>
      <c r="E277" s="229" t="s">
        <v>19</v>
      </c>
      <c r="F277" s="230" t="s">
        <v>1576</v>
      </c>
      <c r="G277" s="227"/>
      <c r="H277" s="231">
        <v>7.1</v>
      </c>
      <c r="I277" s="232"/>
      <c r="J277" s="227"/>
      <c r="K277" s="227"/>
      <c r="L277" s="233"/>
      <c r="M277" s="234"/>
      <c r="N277" s="235"/>
      <c r="O277" s="235"/>
      <c r="P277" s="235"/>
      <c r="Q277" s="235"/>
      <c r="R277" s="235"/>
      <c r="S277" s="235"/>
      <c r="T277" s="23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7" t="s">
        <v>184</v>
      </c>
      <c r="AU277" s="237" t="s">
        <v>81</v>
      </c>
      <c r="AV277" s="13" t="s">
        <v>81</v>
      </c>
      <c r="AW277" s="13" t="s">
        <v>33</v>
      </c>
      <c r="AX277" s="13" t="s">
        <v>72</v>
      </c>
      <c r="AY277" s="237" t="s">
        <v>155</v>
      </c>
    </row>
    <row r="278" spans="1:51" s="14" customFormat="1" ht="12">
      <c r="A278" s="14"/>
      <c r="B278" s="254"/>
      <c r="C278" s="255"/>
      <c r="D278" s="228" t="s">
        <v>184</v>
      </c>
      <c r="E278" s="256" t="s">
        <v>19</v>
      </c>
      <c r="F278" s="257" t="s">
        <v>1022</v>
      </c>
      <c r="G278" s="255"/>
      <c r="H278" s="258">
        <v>20.549999999999997</v>
      </c>
      <c r="I278" s="259"/>
      <c r="J278" s="255"/>
      <c r="K278" s="255"/>
      <c r="L278" s="260"/>
      <c r="M278" s="261"/>
      <c r="N278" s="262"/>
      <c r="O278" s="262"/>
      <c r="P278" s="262"/>
      <c r="Q278" s="262"/>
      <c r="R278" s="262"/>
      <c r="S278" s="262"/>
      <c r="T278" s="263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4" t="s">
        <v>184</v>
      </c>
      <c r="AU278" s="264" t="s">
        <v>81</v>
      </c>
      <c r="AV278" s="14" t="s">
        <v>163</v>
      </c>
      <c r="AW278" s="14" t="s">
        <v>33</v>
      </c>
      <c r="AX278" s="14" t="s">
        <v>79</v>
      </c>
      <c r="AY278" s="264" t="s">
        <v>155</v>
      </c>
    </row>
    <row r="279" spans="1:63" s="12" customFormat="1" ht="25.9" customHeight="1">
      <c r="A279" s="12"/>
      <c r="B279" s="197"/>
      <c r="C279" s="198"/>
      <c r="D279" s="199" t="s">
        <v>71</v>
      </c>
      <c r="E279" s="200" t="s">
        <v>599</v>
      </c>
      <c r="F279" s="200" t="s">
        <v>638</v>
      </c>
      <c r="G279" s="198"/>
      <c r="H279" s="198"/>
      <c r="I279" s="201"/>
      <c r="J279" s="202">
        <f>BK279</f>
        <v>0</v>
      </c>
      <c r="K279" s="198"/>
      <c r="L279" s="203"/>
      <c r="M279" s="204"/>
      <c r="N279" s="205"/>
      <c r="O279" s="205"/>
      <c r="P279" s="206">
        <f>P280+P284</f>
        <v>0</v>
      </c>
      <c r="Q279" s="205"/>
      <c r="R279" s="206">
        <f>R280+R284</f>
        <v>0.019979999999999998</v>
      </c>
      <c r="S279" s="205"/>
      <c r="T279" s="207">
        <f>T280+T284</f>
        <v>0.2394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8" t="s">
        <v>168</v>
      </c>
      <c r="AT279" s="209" t="s">
        <v>71</v>
      </c>
      <c r="AU279" s="209" t="s">
        <v>72</v>
      </c>
      <c r="AY279" s="208" t="s">
        <v>155</v>
      </c>
      <c r="BK279" s="210">
        <f>BK280+BK284</f>
        <v>0</v>
      </c>
    </row>
    <row r="280" spans="1:63" s="12" customFormat="1" ht="22.8" customHeight="1">
      <c r="A280" s="12"/>
      <c r="B280" s="197"/>
      <c r="C280" s="198"/>
      <c r="D280" s="199" t="s">
        <v>71</v>
      </c>
      <c r="E280" s="211" t="s">
        <v>1027</v>
      </c>
      <c r="F280" s="211" t="s">
        <v>1028</v>
      </c>
      <c r="G280" s="198"/>
      <c r="H280" s="198"/>
      <c r="I280" s="201"/>
      <c r="J280" s="212">
        <f>BK280</f>
        <v>0</v>
      </c>
      <c r="K280" s="198"/>
      <c r="L280" s="203"/>
      <c r="M280" s="204"/>
      <c r="N280" s="205"/>
      <c r="O280" s="205"/>
      <c r="P280" s="206">
        <f>SUM(P281:P283)</f>
        <v>0</v>
      </c>
      <c r="Q280" s="205"/>
      <c r="R280" s="206">
        <f>SUM(R281:R283)</f>
        <v>0.00282</v>
      </c>
      <c r="S280" s="205"/>
      <c r="T280" s="207">
        <f>SUM(T281:T283)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8" t="s">
        <v>168</v>
      </c>
      <c r="AT280" s="209" t="s">
        <v>71</v>
      </c>
      <c r="AU280" s="209" t="s">
        <v>79</v>
      </c>
      <c r="AY280" s="208" t="s">
        <v>155</v>
      </c>
      <c r="BK280" s="210">
        <f>SUM(BK281:BK283)</f>
        <v>0</v>
      </c>
    </row>
    <row r="281" spans="1:65" s="2" customFormat="1" ht="12">
      <c r="A281" s="39"/>
      <c r="B281" s="40"/>
      <c r="C281" s="213" t="s">
        <v>496</v>
      </c>
      <c r="D281" s="213" t="s">
        <v>158</v>
      </c>
      <c r="E281" s="214" t="s">
        <v>1029</v>
      </c>
      <c r="F281" s="215" t="s">
        <v>1030</v>
      </c>
      <c r="G281" s="216" t="s">
        <v>171</v>
      </c>
      <c r="H281" s="217">
        <v>38</v>
      </c>
      <c r="I281" s="218"/>
      <c r="J281" s="219">
        <f>ROUND(I281*H281,2)</f>
        <v>0</v>
      </c>
      <c r="K281" s="215" t="s">
        <v>609</v>
      </c>
      <c r="L281" s="45"/>
      <c r="M281" s="220" t="s">
        <v>19</v>
      </c>
      <c r="N281" s="221" t="s">
        <v>43</v>
      </c>
      <c r="O281" s="85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4" t="s">
        <v>423</v>
      </c>
      <c r="AT281" s="224" t="s">
        <v>158</v>
      </c>
      <c r="AU281" s="224" t="s">
        <v>81</v>
      </c>
      <c r="AY281" s="18" t="s">
        <v>155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79</v>
      </c>
      <c r="BK281" s="225">
        <f>ROUND(I281*H281,2)</f>
        <v>0</v>
      </c>
      <c r="BL281" s="18" t="s">
        <v>423</v>
      </c>
      <c r="BM281" s="224" t="s">
        <v>1578</v>
      </c>
    </row>
    <row r="282" spans="1:65" s="2" customFormat="1" ht="12">
      <c r="A282" s="39"/>
      <c r="B282" s="40"/>
      <c r="C282" s="244" t="s">
        <v>500</v>
      </c>
      <c r="D282" s="244" t="s">
        <v>599</v>
      </c>
      <c r="E282" s="245" t="s">
        <v>1032</v>
      </c>
      <c r="F282" s="246" t="s">
        <v>1033</v>
      </c>
      <c r="G282" s="247" t="s">
        <v>1034</v>
      </c>
      <c r="H282" s="248">
        <v>0.38</v>
      </c>
      <c r="I282" s="249"/>
      <c r="J282" s="250">
        <f>ROUND(I282*H282,2)</f>
        <v>0</v>
      </c>
      <c r="K282" s="246" t="s">
        <v>162</v>
      </c>
      <c r="L282" s="251"/>
      <c r="M282" s="252" t="s">
        <v>19</v>
      </c>
      <c r="N282" s="253" t="s">
        <v>43</v>
      </c>
      <c r="O282" s="85"/>
      <c r="P282" s="222">
        <f>O282*H282</f>
        <v>0</v>
      </c>
      <c r="Q282" s="222">
        <v>0.005</v>
      </c>
      <c r="R282" s="222">
        <f>Q282*H282</f>
        <v>0.0019</v>
      </c>
      <c r="S282" s="222">
        <v>0</v>
      </c>
      <c r="T282" s="223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4" t="s">
        <v>1035</v>
      </c>
      <c r="AT282" s="224" t="s">
        <v>599</v>
      </c>
      <c r="AU282" s="224" t="s">
        <v>81</v>
      </c>
      <c r="AY282" s="18" t="s">
        <v>155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8" t="s">
        <v>79</v>
      </c>
      <c r="BK282" s="225">
        <f>ROUND(I282*H282,2)</f>
        <v>0</v>
      </c>
      <c r="BL282" s="18" t="s">
        <v>1035</v>
      </c>
      <c r="BM282" s="224" t="s">
        <v>1579</v>
      </c>
    </row>
    <row r="283" spans="1:65" s="2" customFormat="1" ht="16.5" customHeight="1">
      <c r="A283" s="39"/>
      <c r="B283" s="40"/>
      <c r="C283" s="244" t="s">
        <v>504</v>
      </c>
      <c r="D283" s="244" t="s">
        <v>599</v>
      </c>
      <c r="E283" s="245" t="s">
        <v>1580</v>
      </c>
      <c r="F283" s="246" t="s">
        <v>1581</v>
      </c>
      <c r="G283" s="247" t="s">
        <v>171</v>
      </c>
      <c r="H283" s="248">
        <v>2</v>
      </c>
      <c r="I283" s="249"/>
      <c r="J283" s="250">
        <f>ROUND(I283*H283,2)</f>
        <v>0</v>
      </c>
      <c r="K283" s="246" t="s">
        <v>19</v>
      </c>
      <c r="L283" s="251"/>
      <c r="M283" s="252" t="s">
        <v>19</v>
      </c>
      <c r="N283" s="253" t="s">
        <v>43</v>
      </c>
      <c r="O283" s="85"/>
      <c r="P283" s="222">
        <f>O283*H283</f>
        <v>0</v>
      </c>
      <c r="Q283" s="222">
        <v>0.00046</v>
      </c>
      <c r="R283" s="222">
        <f>Q283*H283</f>
        <v>0.00092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1035</v>
      </c>
      <c r="AT283" s="224" t="s">
        <v>599</v>
      </c>
      <c r="AU283" s="224" t="s">
        <v>81</v>
      </c>
      <c r="AY283" s="18" t="s">
        <v>155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79</v>
      </c>
      <c r="BK283" s="225">
        <f>ROUND(I283*H283,2)</f>
        <v>0</v>
      </c>
      <c r="BL283" s="18" t="s">
        <v>1035</v>
      </c>
      <c r="BM283" s="224" t="s">
        <v>1582</v>
      </c>
    </row>
    <row r="284" spans="1:63" s="12" customFormat="1" ht="22.8" customHeight="1">
      <c r="A284" s="12"/>
      <c r="B284" s="197"/>
      <c r="C284" s="198"/>
      <c r="D284" s="199" t="s">
        <v>71</v>
      </c>
      <c r="E284" s="211" t="s">
        <v>639</v>
      </c>
      <c r="F284" s="211" t="s">
        <v>640</v>
      </c>
      <c r="G284" s="198"/>
      <c r="H284" s="198"/>
      <c r="I284" s="201"/>
      <c r="J284" s="212">
        <f>BK284</f>
        <v>0</v>
      </c>
      <c r="K284" s="198"/>
      <c r="L284" s="203"/>
      <c r="M284" s="204"/>
      <c r="N284" s="205"/>
      <c r="O284" s="205"/>
      <c r="P284" s="206">
        <f>SUM(P285:P289)</f>
        <v>0</v>
      </c>
      <c r="Q284" s="205"/>
      <c r="R284" s="206">
        <f>SUM(R285:R289)</f>
        <v>0.017159999999999998</v>
      </c>
      <c r="S284" s="205"/>
      <c r="T284" s="207">
        <f>SUM(T285:T289)</f>
        <v>0.2394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8" t="s">
        <v>168</v>
      </c>
      <c r="AT284" s="209" t="s">
        <v>71</v>
      </c>
      <c r="AU284" s="209" t="s">
        <v>79</v>
      </c>
      <c r="AY284" s="208" t="s">
        <v>155</v>
      </c>
      <c r="BK284" s="210">
        <f>SUM(BK285:BK289)</f>
        <v>0</v>
      </c>
    </row>
    <row r="285" spans="1:65" s="2" customFormat="1" ht="12">
      <c r="A285" s="39"/>
      <c r="B285" s="40"/>
      <c r="C285" s="213" t="s">
        <v>508</v>
      </c>
      <c r="D285" s="213" t="s">
        <v>158</v>
      </c>
      <c r="E285" s="214" t="s">
        <v>1037</v>
      </c>
      <c r="F285" s="215" t="s">
        <v>1038</v>
      </c>
      <c r="G285" s="216" t="s">
        <v>226</v>
      </c>
      <c r="H285" s="217">
        <v>66</v>
      </c>
      <c r="I285" s="218"/>
      <c r="J285" s="219">
        <f>ROUND(I285*H285,2)</f>
        <v>0</v>
      </c>
      <c r="K285" s="215" t="s">
        <v>609</v>
      </c>
      <c r="L285" s="45"/>
      <c r="M285" s="220" t="s">
        <v>19</v>
      </c>
      <c r="N285" s="221" t="s">
        <v>43</v>
      </c>
      <c r="O285" s="85"/>
      <c r="P285" s="222">
        <f>O285*H285</f>
        <v>0</v>
      </c>
      <c r="Q285" s="222">
        <v>0.00026</v>
      </c>
      <c r="R285" s="222">
        <f>Q285*H285</f>
        <v>0.017159999999999998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423</v>
      </c>
      <c r="AT285" s="224" t="s">
        <v>158</v>
      </c>
      <c r="AU285" s="224" t="s">
        <v>81</v>
      </c>
      <c r="AY285" s="18" t="s">
        <v>155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79</v>
      </c>
      <c r="BK285" s="225">
        <f>ROUND(I285*H285,2)</f>
        <v>0</v>
      </c>
      <c r="BL285" s="18" t="s">
        <v>423</v>
      </c>
      <c r="BM285" s="224" t="s">
        <v>1583</v>
      </c>
    </row>
    <row r="286" spans="1:65" s="2" customFormat="1" ht="33" customHeight="1">
      <c r="A286" s="39"/>
      <c r="B286" s="40"/>
      <c r="C286" s="213" t="s">
        <v>512</v>
      </c>
      <c r="D286" s="213" t="s">
        <v>158</v>
      </c>
      <c r="E286" s="214" t="s">
        <v>641</v>
      </c>
      <c r="F286" s="215" t="s">
        <v>642</v>
      </c>
      <c r="G286" s="216" t="s">
        <v>171</v>
      </c>
      <c r="H286" s="217">
        <v>1</v>
      </c>
      <c r="I286" s="218"/>
      <c r="J286" s="219">
        <f>ROUND(I286*H286,2)</f>
        <v>0</v>
      </c>
      <c r="K286" s="215" t="s">
        <v>609</v>
      </c>
      <c r="L286" s="45"/>
      <c r="M286" s="220" t="s">
        <v>19</v>
      </c>
      <c r="N286" s="221" t="s">
        <v>43</v>
      </c>
      <c r="O286" s="85"/>
      <c r="P286" s="222">
        <f>O286*H286</f>
        <v>0</v>
      </c>
      <c r="Q286" s="222">
        <v>0</v>
      </c>
      <c r="R286" s="222">
        <f>Q286*H286</f>
        <v>0</v>
      </c>
      <c r="S286" s="222">
        <v>0.002</v>
      </c>
      <c r="T286" s="223">
        <f>S286*H286</f>
        <v>0.002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4" t="s">
        <v>423</v>
      </c>
      <c r="AT286" s="224" t="s">
        <v>158</v>
      </c>
      <c r="AU286" s="224" t="s">
        <v>81</v>
      </c>
      <c r="AY286" s="18" t="s">
        <v>155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8" t="s">
        <v>79</v>
      </c>
      <c r="BK286" s="225">
        <f>ROUND(I286*H286,2)</f>
        <v>0</v>
      </c>
      <c r="BL286" s="18" t="s">
        <v>423</v>
      </c>
      <c r="BM286" s="224" t="s">
        <v>1584</v>
      </c>
    </row>
    <row r="287" spans="1:65" s="2" customFormat="1" ht="12">
      <c r="A287" s="39"/>
      <c r="B287" s="40"/>
      <c r="C287" s="213" t="s">
        <v>516</v>
      </c>
      <c r="D287" s="213" t="s">
        <v>158</v>
      </c>
      <c r="E287" s="214" t="s">
        <v>1044</v>
      </c>
      <c r="F287" s="215" t="s">
        <v>1045</v>
      </c>
      <c r="G287" s="216" t="s">
        <v>171</v>
      </c>
      <c r="H287" s="217">
        <v>8</v>
      </c>
      <c r="I287" s="218"/>
      <c r="J287" s="219">
        <f>ROUND(I287*H287,2)</f>
        <v>0</v>
      </c>
      <c r="K287" s="215" t="s">
        <v>609</v>
      </c>
      <c r="L287" s="45"/>
      <c r="M287" s="220" t="s">
        <v>19</v>
      </c>
      <c r="N287" s="221" t="s">
        <v>43</v>
      </c>
      <c r="O287" s="85"/>
      <c r="P287" s="222">
        <f>O287*H287</f>
        <v>0</v>
      </c>
      <c r="Q287" s="222">
        <v>0</v>
      </c>
      <c r="R287" s="222">
        <f>Q287*H287</f>
        <v>0</v>
      </c>
      <c r="S287" s="222">
        <v>5E-05</v>
      </c>
      <c r="T287" s="223">
        <f>S287*H287</f>
        <v>0.0004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4" t="s">
        <v>423</v>
      </c>
      <c r="AT287" s="224" t="s">
        <v>158</v>
      </c>
      <c r="AU287" s="224" t="s">
        <v>81</v>
      </c>
      <c r="AY287" s="18" t="s">
        <v>155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79</v>
      </c>
      <c r="BK287" s="225">
        <f>ROUND(I287*H287,2)</f>
        <v>0</v>
      </c>
      <c r="BL287" s="18" t="s">
        <v>423</v>
      </c>
      <c r="BM287" s="224" t="s">
        <v>1585</v>
      </c>
    </row>
    <row r="288" spans="1:65" s="2" customFormat="1" ht="12">
      <c r="A288" s="39"/>
      <c r="B288" s="40"/>
      <c r="C288" s="213" t="s">
        <v>520</v>
      </c>
      <c r="D288" s="213" t="s">
        <v>158</v>
      </c>
      <c r="E288" s="214" t="s">
        <v>1047</v>
      </c>
      <c r="F288" s="215" t="s">
        <v>1048</v>
      </c>
      <c r="G288" s="216" t="s">
        <v>171</v>
      </c>
      <c r="H288" s="217">
        <v>2</v>
      </c>
      <c r="I288" s="218"/>
      <c r="J288" s="219">
        <f>ROUND(I288*H288,2)</f>
        <v>0</v>
      </c>
      <c r="K288" s="215" t="s">
        <v>609</v>
      </c>
      <c r="L288" s="45"/>
      <c r="M288" s="220" t="s">
        <v>19</v>
      </c>
      <c r="N288" s="221" t="s">
        <v>43</v>
      </c>
      <c r="O288" s="85"/>
      <c r="P288" s="222">
        <f>O288*H288</f>
        <v>0</v>
      </c>
      <c r="Q288" s="222">
        <v>0</v>
      </c>
      <c r="R288" s="222">
        <f>Q288*H288</f>
        <v>0</v>
      </c>
      <c r="S288" s="222">
        <v>0.003</v>
      </c>
      <c r="T288" s="223">
        <f>S288*H288</f>
        <v>0.006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4" t="s">
        <v>423</v>
      </c>
      <c r="AT288" s="224" t="s">
        <v>158</v>
      </c>
      <c r="AU288" s="224" t="s">
        <v>81</v>
      </c>
      <c r="AY288" s="18" t="s">
        <v>155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8" t="s">
        <v>79</v>
      </c>
      <c r="BK288" s="225">
        <f>ROUND(I288*H288,2)</f>
        <v>0</v>
      </c>
      <c r="BL288" s="18" t="s">
        <v>423</v>
      </c>
      <c r="BM288" s="224" t="s">
        <v>1586</v>
      </c>
    </row>
    <row r="289" spans="1:65" s="2" customFormat="1" ht="12">
      <c r="A289" s="39"/>
      <c r="B289" s="40"/>
      <c r="C289" s="213" t="s">
        <v>524</v>
      </c>
      <c r="D289" s="213" t="s">
        <v>158</v>
      </c>
      <c r="E289" s="214" t="s">
        <v>1050</v>
      </c>
      <c r="F289" s="215" t="s">
        <v>1051</v>
      </c>
      <c r="G289" s="216" t="s">
        <v>226</v>
      </c>
      <c r="H289" s="217">
        <v>66</v>
      </c>
      <c r="I289" s="218"/>
      <c r="J289" s="219">
        <f>ROUND(I289*H289,2)</f>
        <v>0</v>
      </c>
      <c r="K289" s="215" t="s">
        <v>609</v>
      </c>
      <c r="L289" s="45"/>
      <c r="M289" s="220" t="s">
        <v>19</v>
      </c>
      <c r="N289" s="221" t="s">
        <v>43</v>
      </c>
      <c r="O289" s="85"/>
      <c r="P289" s="222">
        <f>O289*H289</f>
        <v>0</v>
      </c>
      <c r="Q289" s="222">
        <v>0</v>
      </c>
      <c r="R289" s="222">
        <f>Q289*H289</f>
        <v>0</v>
      </c>
      <c r="S289" s="222">
        <v>0.0035</v>
      </c>
      <c r="T289" s="223">
        <f>S289*H289</f>
        <v>0.231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423</v>
      </c>
      <c r="AT289" s="224" t="s">
        <v>158</v>
      </c>
      <c r="AU289" s="224" t="s">
        <v>81</v>
      </c>
      <c r="AY289" s="18" t="s">
        <v>155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79</v>
      </c>
      <c r="BK289" s="225">
        <f>ROUND(I289*H289,2)</f>
        <v>0</v>
      </c>
      <c r="BL289" s="18" t="s">
        <v>423</v>
      </c>
      <c r="BM289" s="224" t="s">
        <v>1587</v>
      </c>
    </row>
    <row r="290" spans="1:63" s="12" customFormat="1" ht="25.9" customHeight="1">
      <c r="A290" s="12"/>
      <c r="B290" s="197"/>
      <c r="C290" s="198"/>
      <c r="D290" s="199" t="s">
        <v>71</v>
      </c>
      <c r="E290" s="200" t="s">
        <v>1588</v>
      </c>
      <c r="F290" s="200" t="s">
        <v>1589</v>
      </c>
      <c r="G290" s="198"/>
      <c r="H290" s="198"/>
      <c r="I290" s="201"/>
      <c r="J290" s="202">
        <f>BK290</f>
        <v>0</v>
      </c>
      <c r="K290" s="198"/>
      <c r="L290" s="203"/>
      <c r="M290" s="204"/>
      <c r="N290" s="205"/>
      <c r="O290" s="205"/>
      <c r="P290" s="206">
        <f>P291</f>
        <v>0</v>
      </c>
      <c r="Q290" s="205"/>
      <c r="R290" s="206">
        <f>R291</f>
        <v>0</v>
      </c>
      <c r="S290" s="205"/>
      <c r="T290" s="207">
        <f>T291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08" t="s">
        <v>163</v>
      </c>
      <c r="AT290" s="209" t="s">
        <v>71</v>
      </c>
      <c r="AU290" s="209" t="s">
        <v>72</v>
      </c>
      <c r="AY290" s="208" t="s">
        <v>155</v>
      </c>
      <c r="BK290" s="210">
        <f>BK291</f>
        <v>0</v>
      </c>
    </row>
    <row r="291" spans="1:63" s="12" customFormat="1" ht="22.8" customHeight="1">
      <c r="A291" s="12"/>
      <c r="B291" s="197"/>
      <c r="C291" s="198"/>
      <c r="D291" s="199" t="s">
        <v>71</v>
      </c>
      <c r="E291" s="211" t="s">
        <v>1590</v>
      </c>
      <c r="F291" s="211" t="s">
        <v>1591</v>
      </c>
      <c r="G291" s="198"/>
      <c r="H291" s="198"/>
      <c r="I291" s="201"/>
      <c r="J291" s="212">
        <f>BK291</f>
        <v>0</v>
      </c>
      <c r="K291" s="198"/>
      <c r="L291" s="203"/>
      <c r="M291" s="275"/>
      <c r="N291" s="276"/>
      <c r="O291" s="276"/>
      <c r="P291" s="277">
        <v>0</v>
      </c>
      <c r="Q291" s="276"/>
      <c r="R291" s="277">
        <v>0</v>
      </c>
      <c r="S291" s="276"/>
      <c r="T291" s="278"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8" t="s">
        <v>163</v>
      </c>
      <c r="AT291" s="209" t="s">
        <v>71</v>
      </c>
      <c r="AU291" s="209" t="s">
        <v>79</v>
      </c>
      <c r="AY291" s="208" t="s">
        <v>155</v>
      </c>
      <c r="BK291" s="210">
        <v>0</v>
      </c>
    </row>
    <row r="292" spans="1:31" s="2" customFormat="1" ht="6.95" customHeight="1">
      <c r="A292" s="39"/>
      <c r="B292" s="60"/>
      <c r="C292" s="61"/>
      <c r="D292" s="61"/>
      <c r="E292" s="61"/>
      <c r="F292" s="61"/>
      <c r="G292" s="61"/>
      <c r="H292" s="61"/>
      <c r="I292" s="61"/>
      <c r="J292" s="61"/>
      <c r="K292" s="61"/>
      <c r="L292" s="45"/>
      <c r="M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</row>
  </sheetData>
  <sheetProtection password="CC35" sheet="1" objects="1" scenarios="1" formatColumns="0" formatRows="0" autoFilter="0"/>
  <autoFilter ref="C103:K29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2:H92"/>
    <mergeCell ref="E94:H94"/>
    <mergeCell ref="E96:H9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120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MODERNIZACE ODBORNÝCH UČEBEN ZŠ ŠLUKNOVSKÁ, ČESKÁ LÍPA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121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1592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4. 2. 2021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35</v>
      </c>
      <c r="F24" s="39"/>
      <c r="G24" s="39"/>
      <c r="H24" s="39"/>
      <c r="I24" s="143" t="s">
        <v>28</v>
      </c>
      <c r="J24" s="134" t="s">
        <v>19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36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38</v>
      </c>
      <c r="E30" s="39"/>
      <c r="F30" s="39"/>
      <c r="G30" s="39"/>
      <c r="H30" s="39"/>
      <c r="I30" s="39"/>
      <c r="J30" s="154">
        <f>ROUND(J81,2)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40</v>
      </c>
      <c r="G32" s="39"/>
      <c r="H32" s="39"/>
      <c r="I32" s="155" t="s">
        <v>39</v>
      </c>
      <c r="J32" s="155" t="s">
        <v>41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42</v>
      </c>
      <c r="E33" s="143" t="s">
        <v>43</v>
      </c>
      <c r="F33" s="157">
        <f>ROUND((SUM(BE81:BE92)),2)</f>
        <v>0</v>
      </c>
      <c r="G33" s="39"/>
      <c r="H33" s="39"/>
      <c r="I33" s="158">
        <v>0.21</v>
      </c>
      <c r="J33" s="157">
        <f>ROUND(((SUM(BE81:BE92))*I33),2)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44</v>
      </c>
      <c r="F34" s="157">
        <f>ROUND((SUM(BF81:BF92)),2)</f>
        <v>0</v>
      </c>
      <c r="G34" s="39"/>
      <c r="H34" s="39"/>
      <c r="I34" s="158">
        <v>0.15</v>
      </c>
      <c r="J34" s="157">
        <f>ROUND(((SUM(BF81:BF92))*I34),2)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45</v>
      </c>
      <c r="F35" s="157">
        <f>ROUND((SUM(BG81:BG92)),2)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46</v>
      </c>
      <c r="F36" s="157">
        <f>ROUND((SUM(BH81:BH92)),2)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ROUND((SUM(BI81:BI92)),2)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48</v>
      </c>
      <c r="E39" s="161"/>
      <c r="F39" s="161"/>
      <c r="G39" s="162" t="s">
        <v>49</v>
      </c>
      <c r="H39" s="163" t="s">
        <v>50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124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70" t="str">
        <f>E7</f>
        <v>MODERNIZACE ODBORNÝCH UČEBEN ZŠ ŠLUKNOVSKÁ, ČESKÁ LÍPA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ÚPRAVY SADOVÉ - ÚPRAVY SADOVÉ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ČESKÁ LÍPA</v>
      </c>
      <c r="G52" s="41"/>
      <c r="H52" s="41"/>
      <c r="I52" s="33" t="s">
        <v>23</v>
      </c>
      <c r="J52" s="73" t="str">
        <f>IF(J12="","",J12)</f>
        <v>4. 2. 2021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ČESKÁ LÍPA</v>
      </c>
      <c r="G54" s="41"/>
      <c r="H54" s="41"/>
      <c r="I54" s="33" t="s">
        <v>31</v>
      </c>
      <c r="J54" s="37" t="str">
        <f>E21</f>
        <v>Ing. Petr KUČERA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Jaroslav VALENTA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125</v>
      </c>
      <c r="D57" s="172"/>
      <c r="E57" s="172"/>
      <c r="F57" s="172"/>
      <c r="G57" s="172"/>
      <c r="H57" s="172"/>
      <c r="I57" s="172"/>
      <c r="J57" s="173" t="s">
        <v>126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70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127</v>
      </c>
    </row>
    <row r="60" spans="1:31" s="9" customFormat="1" ht="24.95" customHeight="1">
      <c r="A60" s="9"/>
      <c r="B60" s="175"/>
      <c r="C60" s="176"/>
      <c r="D60" s="177" t="s">
        <v>128</v>
      </c>
      <c r="E60" s="178"/>
      <c r="F60" s="178"/>
      <c r="G60" s="178"/>
      <c r="H60" s="178"/>
      <c r="I60" s="178"/>
      <c r="J60" s="179">
        <f>J82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1"/>
      <c r="C61" s="126"/>
      <c r="D61" s="182" t="s">
        <v>1593</v>
      </c>
      <c r="E61" s="183"/>
      <c r="F61" s="183"/>
      <c r="G61" s="183"/>
      <c r="H61" s="183"/>
      <c r="I61" s="183"/>
      <c r="J61" s="184">
        <f>J83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140</v>
      </c>
      <c r="D68" s="41"/>
      <c r="E68" s="41"/>
      <c r="F68" s="41"/>
      <c r="G68" s="41"/>
      <c r="H68" s="41"/>
      <c r="I68" s="41"/>
      <c r="J68" s="41"/>
      <c r="K68" s="4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6.25" customHeight="1">
      <c r="A71" s="39"/>
      <c r="B71" s="40"/>
      <c r="C71" s="41"/>
      <c r="D71" s="41"/>
      <c r="E71" s="170" t="str">
        <f>E7</f>
        <v>MODERNIZACE ODBORNÝCH UČEBEN ZŠ ŠLUKNOVSKÁ, ČESKÁ LÍPA</v>
      </c>
      <c r="F71" s="33"/>
      <c r="G71" s="33"/>
      <c r="H71" s="33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121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ÚPRAVY SADOVÉ - ÚPRAVY SADOVÉ</v>
      </c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>ČESKÁ LÍPA</v>
      </c>
      <c r="G75" s="41"/>
      <c r="H75" s="41"/>
      <c r="I75" s="33" t="s">
        <v>23</v>
      </c>
      <c r="J75" s="73" t="str">
        <f>IF(J12="","",J12)</f>
        <v>4. 2. 2021</v>
      </c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25</v>
      </c>
      <c r="D77" s="41"/>
      <c r="E77" s="41"/>
      <c r="F77" s="28" t="str">
        <f>E15</f>
        <v>MĚSTO ČESKÁ LÍPA</v>
      </c>
      <c r="G77" s="41"/>
      <c r="H77" s="41"/>
      <c r="I77" s="33" t="s">
        <v>31</v>
      </c>
      <c r="J77" s="37" t="str">
        <f>E21</f>
        <v>Ing. Petr KUČERA</v>
      </c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29</v>
      </c>
      <c r="D78" s="41"/>
      <c r="E78" s="41"/>
      <c r="F78" s="28" t="str">
        <f>IF(E18="","",E18)</f>
        <v>Vyplň údaj</v>
      </c>
      <c r="G78" s="41"/>
      <c r="H78" s="41"/>
      <c r="I78" s="33" t="s">
        <v>34</v>
      </c>
      <c r="J78" s="37" t="str">
        <f>E24</f>
        <v>Jaroslav VALENTA</v>
      </c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86"/>
      <c r="B80" s="187"/>
      <c r="C80" s="188" t="s">
        <v>141</v>
      </c>
      <c r="D80" s="189" t="s">
        <v>57</v>
      </c>
      <c r="E80" s="189" t="s">
        <v>53</v>
      </c>
      <c r="F80" s="189" t="s">
        <v>54</v>
      </c>
      <c r="G80" s="189" t="s">
        <v>142</v>
      </c>
      <c r="H80" s="189" t="s">
        <v>143</v>
      </c>
      <c r="I80" s="189" t="s">
        <v>144</v>
      </c>
      <c r="J80" s="189" t="s">
        <v>126</v>
      </c>
      <c r="K80" s="190" t="s">
        <v>145</v>
      </c>
      <c r="L80" s="191"/>
      <c r="M80" s="93" t="s">
        <v>19</v>
      </c>
      <c r="N80" s="94" t="s">
        <v>42</v>
      </c>
      <c r="O80" s="94" t="s">
        <v>146</v>
      </c>
      <c r="P80" s="94" t="s">
        <v>147</v>
      </c>
      <c r="Q80" s="94" t="s">
        <v>148</v>
      </c>
      <c r="R80" s="94" t="s">
        <v>149</v>
      </c>
      <c r="S80" s="94" t="s">
        <v>150</v>
      </c>
      <c r="T80" s="95" t="s">
        <v>151</v>
      </c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</row>
    <row r="81" spans="1:63" s="2" customFormat="1" ht="22.8" customHeight="1">
      <c r="A81" s="39"/>
      <c r="B81" s="40"/>
      <c r="C81" s="100" t="s">
        <v>152</v>
      </c>
      <c r="D81" s="41"/>
      <c r="E81" s="41"/>
      <c r="F81" s="41"/>
      <c r="G81" s="41"/>
      <c r="H81" s="41"/>
      <c r="I81" s="41"/>
      <c r="J81" s="192">
        <f>BK81</f>
        <v>0</v>
      </c>
      <c r="K81" s="41"/>
      <c r="L81" s="45"/>
      <c r="M81" s="96"/>
      <c r="N81" s="193"/>
      <c r="O81" s="97"/>
      <c r="P81" s="194">
        <f>P82</f>
        <v>0</v>
      </c>
      <c r="Q81" s="97"/>
      <c r="R81" s="194">
        <f>R82</f>
        <v>0.0454</v>
      </c>
      <c r="S81" s="97"/>
      <c r="T81" s="195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71</v>
      </c>
      <c r="AU81" s="18" t="s">
        <v>127</v>
      </c>
      <c r="BK81" s="196">
        <f>BK82</f>
        <v>0</v>
      </c>
    </row>
    <row r="82" spans="1:63" s="12" customFormat="1" ht="25.9" customHeight="1">
      <c r="A82" s="12"/>
      <c r="B82" s="197"/>
      <c r="C82" s="198"/>
      <c r="D82" s="199" t="s">
        <v>71</v>
      </c>
      <c r="E82" s="200" t="s">
        <v>153</v>
      </c>
      <c r="F82" s="200" t="s">
        <v>154</v>
      </c>
      <c r="G82" s="198"/>
      <c r="H82" s="198"/>
      <c r="I82" s="201"/>
      <c r="J82" s="202">
        <f>BK82</f>
        <v>0</v>
      </c>
      <c r="K82" s="198"/>
      <c r="L82" s="203"/>
      <c r="M82" s="204"/>
      <c r="N82" s="205"/>
      <c r="O82" s="205"/>
      <c r="P82" s="206">
        <f>P83</f>
        <v>0</v>
      </c>
      <c r="Q82" s="205"/>
      <c r="R82" s="206">
        <f>R83</f>
        <v>0.0454</v>
      </c>
      <c r="S82" s="205"/>
      <c r="T82" s="20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8" t="s">
        <v>79</v>
      </c>
      <c r="AT82" s="209" t="s">
        <v>71</v>
      </c>
      <c r="AU82" s="209" t="s">
        <v>72</v>
      </c>
      <c r="AY82" s="208" t="s">
        <v>155</v>
      </c>
      <c r="BK82" s="210">
        <f>BK83</f>
        <v>0</v>
      </c>
    </row>
    <row r="83" spans="1:63" s="12" customFormat="1" ht="22.8" customHeight="1">
      <c r="A83" s="12"/>
      <c r="B83" s="197"/>
      <c r="C83" s="198"/>
      <c r="D83" s="199" t="s">
        <v>71</v>
      </c>
      <c r="E83" s="211" t="s">
        <v>79</v>
      </c>
      <c r="F83" s="211" t="s">
        <v>1594</v>
      </c>
      <c r="G83" s="198"/>
      <c r="H83" s="198"/>
      <c r="I83" s="201"/>
      <c r="J83" s="212">
        <f>BK83</f>
        <v>0</v>
      </c>
      <c r="K83" s="198"/>
      <c r="L83" s="203"/>
      <c r="M83" s="204"/>
      <c r="N83" s="205"/>
      <c r="O83" s="205"/>
      <c r="P83" s="206">
        <f>SUM(P84:P92)</f>
        <v>0</v>
      </c>
      <c r="Q83" s="205"/>
      <c r="R83" s="206">
        <f>SUM(R84:R92)</f>
        <v>0.0454</v>
      </c>
      <c r="S83" s="205"/>
      <c r="T83" s="207">
        <f>SUM(T84:T92)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8" t="s">
        <v>79</v>
      </c>
      <c r="AT83" s="209" t="s">
        <v>71</v>
      </c>
      <c r="AU83" s="209" t="s">
        <v>79</v>
      </c>
      <c r="AY83" s="208" t="s">
        <v>155</v>
      </c>
      <c r="BK83" s="210">
        <f>SUM(BK84:BK92)</f>
        <v>0</v>
      </c>
    </row>
    <row r="84" spans="1:65" s="2" customFormat="1" ht="44.25" customHeight="1">
      <c r="A84" s="39"/>
      <c r="B84" s="40"/>
      <c r="C84" s="213" t="s">
        <v>79</v>
      </c>
      <c r="D84" s="213" t="s">
        <v>158</v>
      </c>
      <c r="E84" s="214" t="s">
        <v>1595</v>
      </c>
      <c r="F84" s="215" t="s">
        <v>1596</v>
      </c>
      <c r="G84" s="216" t="s">
        <v>171</v>
      </c>
      <c r="H84" s="217">
        <v>75</v>
      </c>
      <c r="I84" s="218"/>
      <c r="J84" s="219">
        <f>ROUND(I84*H84,2)</f>
        <v>0</v>
      </c>
      <c r="K84" s="215" t="s">
        <v>162</v>
      </c>
      <c r="L84" s="45"/>
      <c r="M84" s="220" t="s">
        <v>19</v>
      </c>
      <c r="N84" s="221" t="s">
        <v>43</v>
      </c>
      <c r="O84" s="85"/>
      <c r="P84" s="222">
        <f>O84*H84</f>
        <v>0</v>
      </c>
      <c r="Q84" s="222">
        <v>0</v>
      </c>
      <c r="R84" s="222">
        <f>Q84*H84</f>
        <v>0</v>
      </c>
      <c r="S84" s="222">
        <v>0</v>
      </c>
      <c r="T84" s="223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24" t="s">
        <v>163</v>
      </c>
      <c r="AT84" s="224" t="s">
        <v>158</v>
      </c>
      <c r="AU84" s="224" t="s">
        <v>81</v>
      </c>
      <c r="AY84" s="18" t="s">
        <v>155</v>
      </c>
      <c r="BE84" s="225">
        <f>IF(N84="základní",J84,0)</f>
        <v>0</v>
      </c>
      <c r="BF84" s="225">
        <f>IF(N84="snížená",J84,0)</f>
        <v>0</v>
      </c>
      <c r="BG84" s="225">
        <f>IF(N84="zákl. přenesená",J84,0)</f>
        <v>0</v>
      </c>
      <c r="BH84" s="225">
        <f>IF(N84="sníž. přenesená",J84,0)</f>
        <v>0</v>
      </c>
      <c r="BI84" s="225">
        <f>IF(N84="nulová",J84,0)</f>
        <v>0</v>
      </c>
      <c r="BJ84" s="18" t="s">
        <v>79</v>
      </c>
      <c r="BK84" s="225">
        <f>ROUND(I84*H84,2)</f>
        <v>0</v>
      </c>
      <c r="BL84" s="18" t="s">
        <v>163</v>
      </c>
      <c r="BM84" s="224" t="s">
        <v>1597</v>
      </c>
    </row>
    <row r="85" spans="1:65" s="2" customFormat="1" ht="12">
      <c r="A85" s="39"/>
      <c r="B85" s="40"/>
      <c r="C85" s="213" t="s">
        <v>81</v>
      </c>
      <c r="D85" s="213" t="s">
        <v>158</v>
      </c>
      <c r="E85" s="214" t="s">
        <v>1598</v>
      </c>
      <c r="F85" s="215" t="s">
        <v>1599</v>
      </c>
      <c r="G85" s="216" t="s">
        <v>171</v>
      </c>
      <c r="H85" s="217">
        <v>75</v>
      </c>
      <c r="I85" s="218"/>
      <c r="J85" s="219">
        <f>ROUND(I85*H85,2)</f>
        <v>0</v>
      </c>
      <c r="K85" s="215" t="s">
        <v>162</v>
      </c>
      <c r="L85" s="45"/>
      <c r="M85" s="220" t="s">
        <v>19</v>
      </c>
      <c r="N85" s="221" t="s">
        <v>43</v>
      </c>
      <c r="O85" s="85"/>
      <c r="P85" s="222">
        <f>O85*H85</f>
        <v>0</v>
      </c>
      <c r="Q85" s="222">
        <v>0</v>
      </c>
      <c r="R85" s="222">
        <f>Q85*H85</f>
        <v>0</v>
      </c>
      <c r="S85" s="222">
        <v>0</v>
      </c>
      <c r="T85" s="223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24" t="s">
        <v>163</v>
      </c>
      <c r="AT85" s="224" t="s">
        <v>158</v>
      </c>
      <c r="AU85" s="224" t="s">
        <v>81</v>
      </c>
      <c r="AY85" s="18" t="s">
        <v>155</v>
      </c>
      <c r="BE85" s="225">
        <f>IF(N85="základní",J85,0)</f>
        <v>0</v>
      </c>
      <c r="BF85" s="225">
        <f>IF(N85="snížená",J85,0)</f>
        <v>0</v>
      </c>
      <c r="BG85" s="225">
        <f>IF(N85="zákl. přenesená",J85,0)</f>
        <v>0</v>
      </c>
      <c r="BH85" s="225">
        <f>IF(N85="sníž. přenesená",J85,0)</f>
        <v>0</v>
      </c>
      <c r="BI85" s="225">
        <f>IF(N85="nulová",J85,0)</f>
        <v>0</v>
      </c>
      <c r="BJ85" s="18" t="s">
        <v>79</v>
      </c>
      <c r="BK85" s="225">
        <f>ROUND(I85*H85,2)</f>
        <v>0</v>
      </c>
      <c r="BL85" s="18" t="s">
        <v>163</v>
      </c>
      <c r="BM85" s="224" t="s">
        <v>1600</v>
      </c>
    </row>
    <row r="86" spans="1:65" s="2" customFormat="1" ht="21.75" customHeight="1">
      <c r="A86" s="39"/>
      <c r="B86" s="40"/>
      <c r="C86" s="244" t="s">
        <v>168</v>
      </c>
      <c r="D86" s="244" t="s">
        <v>599</v>
      </c>
      <c r="E86" s="245" t="s">
        <v>1601</v>
      </c>
      <c r="F86" s="246" t="s">
        <v>1602</v>
      </c>
      <c r="G86" s="247" t="s">
        <v>171</v>
      </c>
      <c r="H86" s="248">
        <v>40</v>
      </c>
      <c r="I86" s="249"/>
      <c r="J86" s="250">
        <f>ROUND(I86*H86,2)</f>
        <v>0</v>
      </c>
      <c r="K86" s="246" t="s">
        <v>19</v>
      </c>
      <c r="L86" s="251"/>
      <c r="M86" s="252" t="s">
        <v>19</v>
      </c>
      <c r="N86" s="253" t="s">
        <v>43</v>
      </c>
      <c r="O86" s="85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4" t="s">
        <v>190</v>
      </c>
      <c r="AT86" s="224" t="s">
        <v>599</v>
      </c>
      <c r="AU86" s="224" t="s">
        <v>81</v>
      </c>
      <c r="AY86" s="18" t="s">
        <v>155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8" t="s">
        <v>79</v>
      </c>
      <c r="BK86" s="225">
        <f>ROUND(I86*H86,2)</f>
        <v>0</v>
      </c>
      <c r="BL86" s="18" t="s">
        <v>163</v>
      </c>
      <c r="BM86" s="224" t="s">
        <v>1603</v>
      </c>
    </row>
    <row r="87" spans="1:65" s="2" customFormat="1" ht="16.5" customHeight="1">
      <c r="A87" s="39"/>
      <c r="B87" s="40"/>
      <c r="C87" s="244" t="s">
        <v>163</v>
      </c>
      <c r="D87" s="244" t="s">
        <v>599</v>
      </c>
      <c r="E87" s="245" t="s">
        <v>1604</v>
      </c>
      <c r="F87" s="246" t="s">
        <v>1605</v>
      </c>
      <c r="G87" s="247" t="s">
        <v>171</v>
      </c>
      <c r="H87" s="248">
        <v>35</v>
      </c>
      <c r="I87" s="249"/>
      <c r="J87" s="250">
        <f>ROUND(I87*H87,2)</f>
        <v>0</v>
      </c>
      <c r="K87" s="246" t="s">
        <v>19</v>
      </c>
      <c r="L87" s="251"/>
      <c r="M87" s="252" t="s">
        <v>19</v>
      </c>
      <c r="N87" s="253" t="s">
        <v>43</v>
      </c>
      <c r="O87" s="85"/>
      <c r="P87" s="222">
        <f>O87*H87</f>
        <v>0</v>
      </c>
      <c r="Q87" s="222">
        <v>0</v>
      </c>
      <c r="R87" s="222">
        <f>Q87*H87</f>
        <v>0</v>
      </c>
      <c r="S87" s="222">
        <v>0</v>
      </c>
      <c r="T87" s="223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4" t="s">
        <v>190</v>
      </c>
      <c r="AT87" s="224" t="s">
        <v>599</v>
      </c>
      <c r="AU87" s="224" t="s">
        <v>81</v>
      </c>
      <c r="AY87" s="18" t="s">
        <v>155</v>
      </c>
      <c r="BE87" s="225">
        <f>IF(N87="základní",J87,0)</f>
        <v>0</v>
      </c>
      <c r="BF87" s="225">
        <f>IF(N87="snížená",J87,0)</f>
        <v>0</v>
      </c>
      <c r="BG87" s="225">
        <f>IF(N87="zákl. přenesená",J87,0)</f>
        <v>0</v>
      </c>
      <c r="BH87" s="225">
        <f>IF(N87="sníž. přenesená",J87,0)</f>
        <v>0</v>
      </c>
      <c r="BI87" s="225">
        <f>IF(N87="nulová",J87,0)</f>
        <v>0</v>
      </c>
      <c r="BJ87" s="18" t="s">
        <v>79</v>
      </c>
      <c r="BK87" s="225">
        <f>ROUND(I87*H87,2)</f>
        <v>0</v>
      </c>
      <c r="BL87" s="18" t="s">
        <v>163</v>
      </c>
      <c r="BM87" s="224" t="s">
        <v>1606</v>
      </c>
    </row>
    <row r="88" spans="1:65" s="2" customFormat="1" ht="12">
      <c r="A88" s="39"/>
      <c r="B88" s="40"/>
      <c r="C88" s="213" t="s">
        <v>176</v>
      </c>
      <c r="D88" s="213" t="s">
        <v>158</v>
      </c>
      <c r="E88" s="214" t="s">
        <v>1607</v>
      </c>
      <c r="F88" s="215" t="s">
        <v>1608</v>
      </c>
      <c r="G88" s="216" t="s">
        <v>161</v>
      </c>
      <c r="H88" s="217">
        <v>22</v>
      </c>
      <c r="I88" s="218"/>
      <c r="J88" s="219">
        <f>ROUND(I88*H88,2)</f>
        <v>0</v>
      </c>
      <c r="K88" s="215" t="s">
        <v>162</v>
      </c>
      <c r="L88" s="45"/>
      <c r="M88" s="220" t="s">
        <v>19</v>
      </c>
      <c r="N88" s="221" t="s">
        <v>43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163</v>
      </c>
      <c r="AT88" s="224" t="s">
        <v>158</v>
      </c>
      <c r="AU88" s="224" t="s">
        <v>81</v>
      </c>
      <c r="AY88" s="18" t="s">
        <v>155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79</v>
      </c>
      <c r="BK88" s="225">
        <f>ROUND(I88*H88,2)</f>
        <v>0</v>
      </c>
      <c r="BL88" s="18" t="s">
        <v>163</v>
      </c>
      <c r="BM88" s="224" t="s">
        <v>1609</v>
      </c>
    </row>
    <row r="89" spans="1:51" s="13" customFormat="1" ht="12">
      <c r="A89" s="13"/>
      <c r="B89" s="226"/>
      <c r="C89" s="227"/>
      <c r="D89" s="228" t="s">
        <v>184</v>
      </c>
      <c r="E89" s="229" t="s">
        <v>19</v>
      </c>
      <c r="F89" s="230" t="s">
        <v>1610</v>
      </c>
      <c r="G89" s="227"/>
      <c r="H89" s="231">
        <v>22</v>
      </c>
      <c r="I89" s="232"/>
      <c r="J89" s="227"/>
      <c r="K89" s="227"/>
      <c r="L89" s="233"/>
      <c r="M89" s="234"/>
      <c r="N89" s="235"/>
      <c r="O89" s="235"/>
      <c r="P89" s="235"/>
      <c r="Q89" s="235"/>
      <c r="R89" s="235"/>
      <c r="S89" s="235"/>
      <c r="T89" s="236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7" t="s">
        <v>184</v>
      </c>
      <c r="AU89" s="237" t="s">
        <v>81</v>
      </c>
      <c r="AV89" s="13" t="s">
        <v>81</v>
      </c>
      <c r="AW89" s="13" t="s">
        <v>33</v>
      </c>
      <c r="AX89" s="13" t="s">
        <v>79</v>
      </c>
      <c r="AY89" s="237" t="s">
        <v>155</v>
      </c>
    </row>
    <row r="90" spans="1:65" s="2" customFormat="1" ht="16.5" customHeight="1">
      <c r="A90" s="39"/>
      <c r="B90" s="40"/>
      <c r="C90" s="244" t="s">
        <v>156</v>
      </c>
      <c r="D90" s="244" t="s">
        <v>599</v>
      </c>
      <c r="E90" s="245" t="s">
        <v>1611</v>
      </c>
      <c r="F90" s="246" t="s">
        <v>1612</v>
      </c>
      <c r="G90" s="247" t="s">
        <v>182</v>
      </c>
      <c r="H90" s="248">
        <v>0.227</v>
      </c>
      <c r="I90" s="249"/>
      <c r="J90" s="250">
        <f>ROUND(I90*H90,2)</f>
        <v>0</v>
      </c>
      <c r="K90" s="246" t="s">
        <v>162</v>
      </c>
      <c r="L90" s="251"/>
      <c r="M90" s="252" t="s">
        <v>19</v>
      </c>
      <c r="N90" s="253" t="s">
        <v>43</v>
      </c>
      <c r="O90" s="85"/>
      <c r="P90" s="222">
        <f>O90*H90</f>
        <v>0</v>
      </c>
      <c r="Q90" s="222">
        <v>0.2</v>
      </c>
      <c r="R90" s="222">
        <f>Q90*H90</f>
        <v>0.0454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190</v>
      </c>
      <c r="AT90" s="224" t="s">
        <v>599</v>
      </c>
      <c r="AU90" s="224" t="s">
        <v>81</v>
      </c>
      <c r="AY90" s="18" t="s">
        <v>155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163</v>
      </c>
      <c r="BM90" s="224" t="s">
        <v>1613</v>
      </c>
    </row>
    <row r="91" spans="1:51" s="13" customFormat="1" ht="12">
      <c r="A91" s="13"/>
      <c r="B91" s="226"/>
      <c r="C91" s="227"/>
      <c r="D91" s="228" t="s">
        <v>184</v>
      </c>
      <c r="E91" s="227"/>
      <c r="F91" s="230" t="s">
        <v>1614</v>
      </c>
      <c r="G91" s="227"/>
      <c r="H91" s="231">
        <v>0.227</v>
      </c>
      <c r="I91" s="232"/>
      <c r="J91" s="227"/>
      <c r="K91" s="227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184</v>
      </c>
      <c r="AU91" s="237" t="s">
        <v>81</v>
      </c>
      <c r="AV91" s="13" t="s">
        <v>81</v>
      </c>
      <c r="AW91" s="13" t="s">
        <v>4</v>
      </c>
      <c r="AX91" s="13" t="s">
        <v>79</v>
      </c>
      <c r="AY91" s="237" t="s">
        <v>155</v>
      </c>
    </row>
    <row r="92" spans="1:65" s="2" customFormat="1" ht="16.5" customHeight="1">
      <c r="A92" s="39"/>
      <c r="B92" s="40"/>
      <c r="C92" s="244" t="s">
        <v>186</v>
      </c>
      <c r="D92" s="244" t="s">
        <v>599</v>
      </c>
      <c r="E92" s="245" t="s">
        <v>1615</v>
      </c>
      <c r="F92" s="246" t="s">
        <v>1616</v>
      </c>
      <c r="G92" s="247" t="s">
        <v>161</v>
      </c>
      <c r="H92" s="248">
        <v>22</v>
      </c>
      <c r="I92" s="249"/>
      <c r="J92" s="250">
        <f>ROUND(I92*H92,2)</f>
        <v>0</v>
      </c>
      <c r="K92" s="246" t="s">
        <v>19</v>
      </c>
      <c r="L92" s="251"/>
      <c r="M92" s="279" t="s">
        <v>19</v>
      </c>
      <c r="N92" s="280" t="s">
        <v>43</v>
      </c>
      <c r="O92" s="241"/>
      <c r="P92" s="242">
        <f>O92*H92</f>
        <v>0</v>
      </c>
      <c r="Q92" s="242">
        <v>0</v>
      </c>
      <c r="R92" s="242">
        <f>Q92*H92</f>
        <v>0</v>
      </c>
      <c r="S92" s="242">
        <v>0</v>
      </c>
      <c r="T92" s="24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190</v>
      </c>
      <c r="AT92" s="224" t="s">
        <v>599</v>
      </c>
      <c r="AU92" s="224" t="s">
        <v>81</v>
      </c>
      <c r="AY92" s="18" t="s">
        <v>155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163</v>
      </c>
      <c r="BM92" s="224" t="s">
        <v>1617</v>
      </c>
    </row>
    <row r="93" spans="1:31" s="2" customFormat="1" ht="6.95" customHeight="1">
      <c r="A93" s="39"/>
      <c r="B93" s="60"/>
      <c r="C93" s="61"/>
      <c r="D93" s="61"/>
      <c r="E93" s="61"/>
      <c r="F93" s="61"/>
      <c r="G93" s="61"/>
      <c r="H93" s="61"/>
      <c r="I93" s="61"/>
      <c r="J93" s="61"/>
      <c r="K93" s="61"/>
      <c r="L93" s="45"/>
      <c r="M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</sheetData>
  <sheetProtection password="CC35" sheet="1" objects="1" scenarios="1" formatColumns="0" formatRows="0" autoFilter="0"/>
  <autoFilter ref="C80:K92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120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MODERNIZACE ODBORNÝCH UČEBEN ZŠ ŠLUKNOVSKÁ, ČESKÁ LÍPA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121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1618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4. 2. 2021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35</v>
      </c>
      <c r="F24" s="39"/>
      <c r="G24" s="39"/>
      <c r="H24" s="39"/>
      <c r="I24" s="143" t="s">
        <v>28</v>
      </c>
      <c r="J24" s="134" t="s">
        <v>19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36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38</v>
      </c>
      <c r="E30" s="39"/>
      <c r="F30" s="39"/>
      <c r="G30" s="39"/>
      <c r="H30" s="39"/>
      <c r="I30" s="39"/>
      <c r="J30" s="154">
        <f>ROUND(J83,2)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40</v>
      </c>
      <c r="G32" s="39"/>
      <c r="H32" s="39"/>
      <c r="I32" s="155" t="s">
        <v>39</v>
      </c>
      <c r="J32" s="155" t="s">
        <v>41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42</v>
      </c>
      <c r="E33" s="143" t="s">
        <v>43</v>
      </c>
      <c r="F33" s="157">
        <f>ROUND((SUM(BE83:BE99)),2)</f>
        <v>0</v>
      </c>
      <c r="G33" s="39"/>
      <c r="H33" s="39"/>
      <c r="I33" s="158">
        <v>0.21</v>
      </c>
      <c r="J33" s="157">
        <f>ROUND(((SUM(BE83:BE99))*I33),2)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44</v>
      </c>
      <c r="F34" s="157">
        <f>ROUND((SUM(BF83:BF99)),2)</f>
        <v>0</v>
      </c>
      <c r="G34" s="39"/>
      <c r="H34" s="39"/>
      <c r="I34" s="158">
        <v>0.15</v>
      </c>
      <c r="J34" s="157">
        <f>ROUND(((SUM(BF83:BF99))*I34),2)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45</v>
      </c>
      <c r="F35" s="157">
        <f>ROUND((SUM(BG83:BG99)),2)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46</v>
      </c>
      <c r="F36" s="157">
        <f>ROUND((SUM(BH83:BH99)),2)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ROUND((SUM(BI83:BI99)),2)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48</v>
      </c>
      <c r="E39" s="161"/>
      <c r="F39" s="161"/>
      <c r="G39" s="162" t="s">
        <v>49</v>
      </c>
      <c r="H39" s="163" t="s">
        <v>50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124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70" t="str">
        <f>E7</f>
        <v>MODERNIZACE ODBORNÝCH UČEBEN ZŠ ŠLUKNOVSKÁ, ČESKÁ LÍPA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VRN - VEDLEJŠÍ ROZPOČTOVÉ NÁKLADY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ČESKÁ LÍPA</v>
      </c>
      <c r="G52" s="41"/>
      <c r="H52" s="41"/>
      <c r="I52" s="33" t="s">
        <v>23</v>
      </c>
      <c r="J52" s="73" t="str">
        <f>IF(J12="","",J12)</f>
        <v>4. 2. 2021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ČESKÁ LÍPA</v>
      </c>
      <c r="G54" s="41"/>
      <c r="H54" s="41"/>
      <c r="I54" s="33" t="s">
        <v>31</v>
      </c>
      <c r="J54" s="37" t="str">
        <f>E21</f>
        <v>Ing. Petr KUČERA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Jaroslav VALENTA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125</v>
      </c>
      <c r="D57" s="172"/>
      <c r="E57" s="172"/>
      <c r="F57" s="172"/>
      <c r="G57" s="172"/>
      <c r="H57" s="172"/>
      <c r="I57" s="172"/>
      <c r="J57" s="173" t="s">
        <v>126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70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127</v>
      </c>
    </row>
    <row r="60" spans="1:31" s="9" customFormat="1" ht="24.95" customHeight="1">
      <c r="A60" s="9"/>
      <c r="B60" s="175"/>
      <c r="C60" s="176"/>
      <c r="D60" s="177" t="s">
        <v>1619</v>
      </c>
      <c r="E60" s="178"/>
      <c r="F60" s="178"/>
      <c r="G60" s="178"/>
      <c r="H60" s="178"/>
      <c r="I60" s="178"/>
      <c r="J60" s="179">
        <f>J84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1"/>
      <c r="C61" s="126"/>
      <c r="D61" s="182" t="s">
        <v>1620</v>
      </c>
      <c r="E61" s="183"/>
      <c r="F61" s="183"/>
      <c r="G61" s="183"/>
      <c r="H61" s="183"/>
      <c r="I61" s="183"/>
      <c r="J61" s="184">
        <f>J85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1"/>
      <c r="C62" s="126"/>
      <c r="D62" s="182" t="s">
        <v>1621</v>
      </c>
      <c r="E62" s="183"/>
      <c r="F62" s="183"/>
      <c r="G62" s="183"/>
      <c r="H62" s="183"/>
      <c r="I62" s="183"/>
      <c r="J62" s="184">
        <f>J90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1"/>
      <c r="C63" s="126"/>
      <c r="D63" s="182" t="s">
        <v>1622</v>
      </c>
      <c r="E63" s="183"/>
      <c r="F63" s="183"/>
      <c r="G63" s="183"/>
      <c r="H63" s="183"/>
      <c r="I63" s="183"/>
      <c r="J63" s="184">
        <f>J93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140</v>
      </c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6.25" customHeight="1">
      <c r="A73" s="39"/>
      <c r="B73" s="40"/>
      <c r="C73" s="41"/>
      <c r="D73" s="41"/>
      <c r="E73" s="170" t="str">
        <f>E7</f>
        <v>MODERNIZACE ODBORNÝCH UČEBEN ZŠ ŠLUKNOVSKÁ, ČESKÁ LÍPA</v>
      </c>
      <c r="F73" s="33"/>
      <c r="G73" s="33"/>
      <c r="H73" s="33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121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VRN - VEDLEJŠÍ ROZPOČTOVÉ NÁKLADY</v>
      </c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ČESKÁ LÍPA</v>
      </c>
      <c r="G77" s="41"/>
      <c r="H77" s="41"/>
      <c r="I77" s="33" t="s">
        <v>23</v>
      </c>
      <c r="J77" s="73" t="str">
        <f>IF(J12="","",J12)</f>
        <v>4. 2. 2021</v>
      </c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>MĚSTO ČESKÁ LÍPA</v>
      </c>
      <c r="G79" s="41"/>
      <c r="H79" s="41"/>
      <c r="I79" s="33" t="s">
        <v>31</v>
      </c>
      <c r="J79" s="37" t="str">
        <f>E21</f>
        <v>Ing. Petr KUČERA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34</v>
      </c>
      <c r="J80" s="37" t="str">
        <f>E24</f>
        <v>Jaroslav VALENTA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86"/>
      <c r="B82" s="187"/>
      <c r="C82" s="188" t="s">
        <v>141</v>
      </c>
      <c r="D82" s="189" t="s">
        <v>57</v>
      </c>
      <c r="E82" s="189" t="s">
        <v>53</v>
      </c>
      <c r="F82" s="189" t="s">
        <v>54</v>
      </c>
      <c r="G82" s="189" t="s">
        <v>142</v>
      </c>
      <c r="H82" s="189" t="s">
        <v>143</v>
      </c>
      <c r="I82" s="189" t="s">
        <v>144</v>
      </c>
      <c r="J82" s="189" t="s">
        <v>126</v>
      </c>
      <c r="K82" s="190" t="s">
        <v>145</v>
      </c>
      <c r="L82" s="191"/>
      <c r="M82" s="93" t="s">
        <v>19</v>
      </c>
      <c r="N82" s="94" t="s">
        <v>42</v>
      </c>
      <c r="O82" s="94" t="s">
        <v>146</v>
      </c>
      <c r="P82" s="94" t="s">
        <v>147</v>
      </c>
      <c r="Q82" s="94" t="s">
        <v>148</v>
      </c>
      <c r="R82" s="94" t="s">
        <v>149</v>
      </c>
      <c r="S82" s="94" t="s">
        <v>150</v>
      </c>
      <c r="T82" s="95" t="s">
        <v>151</v>
      </c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</row>
    <row r="83" spans="1:63" s="2" customFormat="1" ht="22.8" customHeight="1">
      <c r="A83" s="39"/>
      <c r="B83" s="40"/>
      <c r="C83" s="100" t="s">
        <v>152</v>
      </c>
      <c r="D83" s="41"/>
      <c r="E83" s="41"/>
      <c r="F83" s="41"/>
      <c r="G83" s="41"/>
      <c r="H83" s="41"/>
      <c r="I83" s="41"/>
      <c r="J83" s="192">
        <f>BK83</f>
        <v>0</v>
      </c>
      <c r="K83" s="41"/>
      <c r="L83" s="45"/>
      <c r="M83" s="96"/>
      <c r="N83" s="193"/>
      <c r="O83" s="97"/>
      <c r="P83" s="194">
        <f>P84</f>
        <v>0</v>
      </c>
      <c r="Q83" s="97"/>
      <c r="R83" s="194">
        <f>R84</f>
        <v>0</v>
      </c>
      <c r="S83" s="97"/>
      <c r="T83" s="195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71</v>
      </c>
      <c r="AU83" s="18" t="s">
        <v>127</v>
      </c>
      <c r="BK83" s="196">
        <f>BK84</f>
        <v>0</v>
      </c>
    </row>
    <row r="84" spans="1:63" s="12" customFormat="1" ht="25.9" customHeight="1">
      <c r="A84" s="12"/>
      <c r="B84" s="197"/>
      <c r="C84" s="198"/>
      <c r="D84" s="199" t="s">
        <v>71</v>
      </c>
      <c r="E84" s="200" t="s">
        <v>117</v>
      </c>
      <c r="F84" s="200" t="s">
        <v>1623</v>
      </c>
      <c r="G84" s="198"/>
      <c r="H84" s="198"/>
      <c r="I84" s="201"/>
      <c r="J84" s="202">
        <f>BK84</f>
        <v>0</v>
      </c>
      <c r="K84" s="198"/>
      <c r="L84" s="203"/>
      <c r="M84" s="204"/>
      <c r="N84" s="205"/>
      <c r="O84" s="205"/>
      <c r="P84" s="206">
        <f>P85+P90+P93</f>
        <v>0</v>
      </c>
      <c r="Q84" s="205"/>
      <c r="R84" s="206">
        <f>R85+R90+R93</f>
        <v>0</v>
      </c>
      <c r="S84" s="205"/>
      <c r="T84" s="207">
        <f>T85+T90+T93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8" t="s">
        <v>176</v>
      </c>
      <c r="AT84" s="209" t="s">
        <v>71</v>
      </c>
      <c r="AU84" s="209" t="s">
        <v>72</v>
      </c>
      <c r="AY84" s="208" t="s">
        <v>155</v>
      </c>
      <c r="BK84" s="210">
        <f>BK85+BK90+BK93</f>
        <v>0</v>
      </c>
    </row>
    <row r="85" spans="1:63" s="12" customFormat="1" ht="22.8" customHeight="1">
      <c r="A85" s="12"/>
      <c r="B85" s="197"/>
      <c r="C85" s="198"/>
      <c r="D85" s="199" t="s">
        <v>71</v>
      </c>
      <c r="E85" s="211" t="s">
        <v>1624</v>
      </c>
      <c r="F85" s="211" t="s">
        <v>1625</v>
      </c>
      <c r="G85" s="198"/>
      <c r="H85" s="198"/>
      <c r="I85" s="201"/>
      <c r="J85" s="212">
        <f>BK85</f>
        <v>0</v>
      </c>
      <c r="K85" s="198"/>
      <c r="L85" s="203"/>
      <c r="M85" s="204"/>
      <c r="N85" s="205"/>
      <c r="O85" s="205"/>
      <c r="P85" s="206">
        <f>SUM(P86:P89)</f>
        <v>0</v>
      </c>
      <c r="Q85" s="205"/>
      <c r="R85" s="206">
        <f>SUM(R86:R89)</f>
        <v>0</v>
      </c>
      <c r="S85" s="205"/>
      <c r="T85" s="207">
        <f>SUM(T86:T89)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8" t="s">
        <v>176</v>
      </c>
      <c r="AT85" s="209" t="s">
        <v>71</v>
      </c>
      <c r="AU85" s="209" t="s">
        <v>79</v>
      </c>
      <c r="AY85" s="208" t="s">
        <v>155</v>
      </c>
      <c r="BK85" s="210">
        <f>SUM(BK86:BK89)</f>
        <v>0</v>
      </c>
    </row>
    <row r="86" spans="1:65" s="2" customFormat="1" ht="16.5" customHeight="1">
      <c r="A86" s="39"/>
      <c r="B86" s="40"/>
      <c r="C86" s="213" t="s">
        <v>79</v>
      </c>
      <c r="D86" s="213" t="s">
        <v>158</v>
      </c>
      <c r="E86" s="214" t="s">
        <v>1626</v>
      </c>
      <c r="F86" s="215" t="s">
        <v>1627</v>
      </c>
      <c r="G86" s="216" t="s">
        <v>198</v>
      </c>
      <c r="H86" s="217">
        <v>1</v>
      </c>
      <c r="I86" s="218"/>
      <c r="J86" s="219">
        <f>ROUND(I86*H86,2)</f>
        <v>0</v>
      </c>
      <c r="K86" s="215" t="s">
        <v>162</v>
      </c>
      <c r="L86" s="45"/>
      <c r="M86" s="220" t="s">
        <v>19</v>
      </c>
      <c r="N86" s="221" t="s">
        <v>43</v>
      </c>
      <c r="O86" s="85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4" t="s">
        <v>1628</v>
      </c>
      <c r="AT86" s="224" t="s">
        <v>158</v>
      </c>
      <c r="AU86" s="224" t="s">
        <v>81</v>
      </c>
      <c r="AY86" s="18" t="s">
        <v>155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8" t="s">
        <v>79</v>
      </c>
      <c r="BK86" s="225">
        <f>ROUND(I86*H86,2)</f>
        <v>0</v>
      </c>
      <c r="BL86" s="18" t="s">
        <v>1628</v>
      </c>
      <c r="BM86" s="224" t="s">
        <v>1629</v>
      </c>
    </row>
    <row r="87" spans="1:51" s="13" customFormat="1" ht="12">
      <c r="A87" s="13"/>
      <c r="B87" s="226"/>
      <c r="C87" s="227"/>
      <c r="D87" s="228" t="s">
        <v>184</v>
      </c>
      <c r="E87" s="229" t="s">
        <v>19</v>
      </c>
      <c r="F87" s="230" t="s">
        <v>1630</v>
      </c>
      <c r="G87" s="227"/>
      <c r="H87" s="231">
        <v>1</v>
      </c>
      <c r="I87" s="232"/>
      <c r="J87" s="227"/>
      <c r="K87" s="227"/>
      <c r="L87" s="233"/>
      <c r="M87" s="234"/>
      <c r="N87" s="235"/>
      <c r="O87" s="235"/>
      <c r="P87" s="235"/>
      <c r="Q87" s="235"/>
      <c r="R87" s="235"/>
      <c r="S87" s="235"/>
      <c r="T87" s="236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7" t="s">
        <v>184</v>
      </c>
      <c r="AU87" s="237" t="s">
        <v>81</v>
      </c>
      <c r="AV87" s="13" t="s">
        <v>81</v>
      </c>
      <c r="AW87" s="13" t="s">
        <v>33</v>
      </c>
      <c r="AX87" s="13" t="s">
        <v>79</v>
      </c>
      <c r="AY87" s="237" t="s">
        <v>155</v>
      </c>
    </row>
    <row r="88" spans="1:65" s="2" customFormat="1" ht="16.5" customHeight="1">
      <c r="A88" s="39"/>
      <c r="B88" s="40"/>
      <c r="C88" s="213" t="s">
        <v>81</v>
      </c>
      <c r="D88" s="213" t="s">
        <v>158</v>
      </c>
      <c r="E88" s="214" t="s">
        <v>1631</v>
      </c>
      <c r="F88" s="215" t="s">
        <v>1632</v>
      </c>
      <c r="G88" s="216" t="s">
        <v>198</v>
      </c>
      <c r="H88" s="217">
        <v>1</v>
      </c>
      <c r="I88" s="218"/>
      <c r="J88" s="219">
        <f>ROUND(I88*H88,2)</f>
        <v>0</v>
      </c>
      <c r="K88" s="215" t="s">
        <v>162</v>
      </c>
      <c r="L88" s="45"/>
      <c r="M88" s="220" t="s">
        <v>19</v>
      </c>
      <c r="N88" s="221" t="s">
        <v>43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1628</v>
      </c>
      <c r="AT88" s="224" t="s">
        <v>158</v>
      </c>
      <c r="AU88" s="224" t="s">
        <v>81</v>
      </c>
      <c r="AY88" s="18" t="s">
        <v>155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79</v>
      </c>
      <c r="BK88" s="225">
        <f>ROUND(I88*H88,2)</f>
        <v>0</v>
      </c>
      <c r="BL88" s="18" t="s">
        <v>1628</v>
      </c>
      <c r="BM88" s="224" t="s">
        <v>1633</v>
      </c>
    </row>
    <row r="89" spans="1:51" s="13" customFormat="1" ht="12">
      <c r="A89" s="13"/>
      <c r="B89" s="226"/>
      <c r="C89" s="227"/>
      <c r="D89" s="228" t="s">
        <v>184</v>
      </c>
      <c r="E89" s="229" t="s">
        <v>19</v>
      </c>
      <c r="F89" s="230" t="s">
        <v>1634</v>
      </c>
      <c r="G89" s="227"/>
      <c r="H89" s="231">
        <v>1</v>
      </c>
      <c r="I89" s="232"/>
      <c r="J89" s="227"/>
      <c r="K89" s="227"/>
      <c r="L89" s="233"/>
      <c r="M89" s="234"/>
      <c r="N89" s="235"/>
      <c r="O89" s="235"/>
      <c r="P89" s="235"/>
      <c r="Q89" s="235"/>
      <c r="R89" s="235"/>
      <c r="S89" s="235"/>
      <c r="T89" s="236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7" t="s">
        <v>184</v>
      </c>
      <c r="AU89" s="237" t="s">
        <v>81</v>
      </c>
      <c r="AV89" s="13" t="s">
        <v>81</v>
      </c>
      <c r="AW89" s="13" t="s">
        <v>33</v>
      </c>
      <c r="AX89" s="13" t="s">
        <v>79</v>
      </c>
      <c r="AY89" s="237" t="s">
        <v>155</v>
      </c>
    </row>
    <row r="90" spans="1:63" s="12" customFormat="1" ht="22.8" customHeight="1">
      <c r="A90" s="12"/>
      <c r="B90" s="197"/>
      <c r="C90" s="198"/>
      <c r="D90" s="199" t="s">
        <v>71</v>
      </c>
      <c r="E90" s="211" t="s">
        <v>1635</v>
      </c>
      <c r="F90" s="211" t="s">
        <v>1636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SUM(P91:P92)</f>
        <v>0</v>
      </c>
      <c r="Q90" s="205"/>
      <c r="R90" s="206">
        <f>SUM(R91:R92)</f>
        <v>0</v>
      </c>
      <c r="S90" s="205"/>
      <c r="T90" s="207">
        <f>SUM(T91:T92)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176</v>
      </c>
      <c r="AT90" s="209" t="s">
        <v>71</v>
      </c>
      <c r="AU90" s="209" t="s">
        <v>79</v>
      </c>
      <c r="AY90" s="208" t="s">
        <v>155</v>
      </c>
      <c r="BK90" s="210">
        <f>SUM(BK91:BK92)</f>
        <v>0</v>
      </c>
    </row>
    <row r="91" spans="1:65" s="2" customFormat="1" ht="16.5" customHeight="1">
      <c r="A91" s="39"/>
      <c r="B91" s="40"/>
      <c r="C91" s="213" t="s">
        <v>168</v>
      </c>
      <c r="D91" s="213" t="s">
        <v>158</v>
      </c>
      <c r="E91" s="214" t="s">
        <v>1637</v>
      </c>
      <c r="F91" s="215" t="s">
        <v>1636</v>
      </c>
      <c r="G91" s="216" t="s">
        <v>198</v>
      </c>
      <c r="H91" s="217">
        <v>1</v>
      </c>
      <c r="I91" s="218"/>
      <c r="J91" s="219">
        <f>ROUND(I91*H91,2)</f>
        <v>0</v>
      </c>
      <c r="K91" s="215" t="s">
        <v>162</v>
      </c>
      <c r="L91" s="45"/>
      <c r="M91" s="220" t="s">
        <v>19</v>
      </c>
      <c r="N91" s="221" t="s">
        <v>43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1628</v>
      </c>
      <c r="AT91" s="224" t="s">
        <v>158</v>
      </c>
      <c r="AU91" s="224" t="s">
        <v>81</v>
      </c>
      <c r="AY91" s="18" t="s">
        <v>155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79</v>
      </c>
      <c r="BK91" s="225">
        <f>ROUND(I91*H91,2)</f>
        <v>0</v>
      </c>
      <c r="BL91" s="18" t="s">
        <v>1628</v>
      </c>
      <c r="BM91" s="224" t="s">
        <v>1638</v>
      </c>
    </row>
    <row r="92" spans="1:51" s="13" customFormat="1" ht="12">
      <c r="A92" s="13"/>
      <c r="B92" s="226"/>
      <c r="C92" s="227"/>
      <c r="D92" s="228" t="s">
        <v>184</v>
      </c>
      <c r="E92" s="229" t="s">
        <v>19</v>
      </c>
      <c r="F92" s="230" t="s">
        <v>1639</v>
      </c>
      <c r="G92" s="227"/>
      <c r="H92" s="231">
        <v>1</v>
      </c>
      <c r="I92" s="232"/>
      <c r="J92" s="227"/>
      <c r="K92" s="227"/>
      <c r="L92" s="233"/>
      <c r="M92" s="234"/>
      <c r="N92" s="235"/>
      <c r="O92" s="235"/>
      <c r="P92" s="235"/>
      <c r="Q92" s="235"/>
      <c r="R92" s="235"/>
      <c r="S92" s="235"/>
      <c r="T92" s="23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7" t="s">
        <v>184</v>
      </c>
      <c r="AU92" s="237" t="s">
        <v>81</v>
      </c>
      <c r="AV92" s="13" t="s">
        <v>81</v>
      </c>
      <c r="AW92" s="13" t="s">
        <v>33</v>
      </c>
      <c r="AX92" s="13" t="s">
        <v>79</v>
      </c>
      <c r="AY92" s="237" t="s">
        <v>155</v>
      </c>
    </row>
    <row r="93" spans="1:63" s="12" customFormat="1" ht="22.8" customHeight="1">
      <c r="A93" s="12"/>
      <c r="B93" s="197"/>
      <c r="C93" s="198"/>
      <c r="D93" s="199" t="s">
        <v>71</v>
      </c>
      <c r="E93" s="211" t="s">
        <v>1640</v>
      </c>
      <c r="F93" s="211" t="s">
        <v>1641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SUM(P94:P99)</f>
        <v>0</v>
      </c>
      <c r="Q93" s="205"/>
      <c r="R93" s="206">
        <f>SUM(R94:R99)</f>
        <v>0</v>
      </c>
      <c r="S93" s="205"/>
      <c r="T93" s="207">
        <f>SUM(T94:T99)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176</v>
      </c>
      <c r="AT93" s="209" t="s">
        <v>71</v>
      </c>
      <c r="AU93" s="209" t="s">
        <v>79</v>
      </c>
      <c r="AY93" s="208" t="s">
        <v>155</v>
      </c>
      <c r="BK93" s="210">
        <f>SUM(BK94:BK99)</f>
        <v>0</v>
      </c>
    </row>
    <row r="94" spans="1:65" s="2" customFormat="1" ht="16.5" customHeight="1">
      <c r="A94" s="39"/>
      <c r="B94" s="40"/>
      <c r="C94" s="213" t="s">
        <v>163</v>
      </c>
      <c r="D94" s="213" t="s">
        <v>158</v>
      </c>
      <c r="E94" s="214" t="s">
        <v>1642</v>
      </c>
      <c r="F94" s="215" t="s">
        <v>1643</v>
      </c>
      <c r="G94" s="216" t="s">
        <v>198</v>
      </c>
      <c r="H94" s="217">
        <v>1</v>
      </c>
      <c r="I94" s="218"/>
      <c r="J94" s="219">
        <f>ROUND(I94*H94,2)</f>
        <v>0</v>
      </c>
      <c r="K94" s="215" t="s">
        <v>162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1628</v>
      </c>
      <c r="AT94" s="224" t="s">
        <v>158</v>
      </c>
      <c r="AU94" s="224" t="s">
        <v>81</v>
      </c>
      <c r="AY94" s="18" t="s">
        <v>155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1628</v>
      </c>
      <c r="BM94" s="224" t="s">
        <v>1644</v>
      </c>
    </row>
    <row r="95" spans="1:51" s="13" customFormat="1" ht="12">
      <c r="A95" s="13"/>
      <c r="B95" s="226"/>
      <c r="C95" s="227"/>
      <c r="D95" s="228" t="s">
        <v>184</v>
      </c>
      <c r="E95" s="229" t="s">
        <v>19</v>
      </c>
      <c r="F95" s="230" t="s">
        <v>1645</v>
      </c>
      <c r="G95" s="227"/>
      <c r="H95" s="231">
        <v>1</v>
      </c>
      <c r="I95" s="232"/>
      <c r="J95" s="227"/>
      <c r="K95" s="227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184</v>
      </c>
      <c r="AU95" s="237" t="s">
        <v>81</v>
      </c>
      <c r="AV95" s="13" t="s">
        <v>81</v>
      </c>
      <c r="AW95" s="13" t="s">
        <v>33</v>
      </c>
      <c r="AX95" s="13" t="s">
        <v>79</v>
      </c>
      <c r="AY95" s="237" t="s">
        <v>155</v>
      </c>
    </row>
    <row r="96" spans="1:65" s="2" customFormat="1" ht="16.5" customHeight="1">
      <c r="A96" s="39"/>
      <c r="B96" s="40"/>
      <c r="C96" s="213" t="s">
        <v>176</v>
      </c>
      <c r="D96" s="213" t="s">
        <v>158</v>
      </c>
      <c r="E96" s="214" t="s">
        <v>1646</v>
      </c>
      <c r="F96" s="215" t="s">
        <v>1647</v>
      </c>
      <c r="G96" s="216" t="s">
        <v>198</v>
      </c>
      <c r="H96" s="217">
        <v>1</v>
      </c>
      <c r="I96" s="218"/>
      <c r="J96" s="219">
        <f>ROUND(I96*H96,2)</f>
        <v>0</v>
      </c>
      <c r="K96" s="215" t="s">
        <v>162</v>
      </c>
      <c r="L96" s="45"/>
      <c r="M96" s="220" t="s">
        <v>19</v>
      </c>
      <c r="N96" s="221" t="s">
        <v>43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1628</v>
      </c>
      <c r="AT96" s="224" t="s">
        <v>158</v>
      </c>
      <c r="AU96" s="224" t="s">
        <v>81</v>
      </c>
      <c r="AY96" s="18" t="s">
        <v>155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1628</v>
      </c>
      <c r="BM96" s="224" t="s">
        <v>1648</v>
      </c>
    </row>
    <row r="97" spans="1:51" s="13" customFormat="1" ht="12">
      <c r="A97" s="13"/>
      <c r="B97" s="226"/>
      <c r="C97" s="227"/>
      <c r="D97" s="228" t="s">
        <v>184</v>
      </c>
      <c r="E97" s="229" t="s">
        <v>19</v>
      </c>
      <c r="F97" s="230" t="s">
        <v>1649</v>
      </c>
      <c r="G97" s="227"/>
      <c r="H97" s="231">
        <v>1</v>
      </c>
      <c r="I97" s="232"/>
      <c r="J97" s="227"/>
      <c r="K97" s="227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184</v>
      </c>
      <c r="AU97" s="237" t="s">
        <v>81</v>
      </c>
      <c r="AV97" s="13" t="s">
        <v>81</v>
      </c>
      <c r="AW97" s="13" t="s">
        <v>33</v>
      </c>
      <c r="AX97" s="13" t="s">
        <v>79</v>
      </c>
      <c r="AY97" s="237" t="s">
        <v>155</v>
      </c>
    </row>
    <row r="98" spans="1:65" s="2" customFormat="1" ht="16.5" customHeight="1">
      <c r="A98" s="39"/>
      <c r="B98" s="40"/>
      <c r="C98" s="213" t="s">
        <v>156</v>
      </c>
      <c r="D98" s="213" t="s">
        <v>158</v>
      </c>
      <c r="E98" s="214" t="s">
        <v>1650</v>
      </c>
      <c r="F98" s="215" t="s">
        <v>1651</v>
      </c>
      <c r="G98" s="216" t="s">
        <v>198</v>
      </c>
      <c r="H98" s="217">
        <v>1</v>
      </c>
      <c r="I98" s="218"/>
      <c r="J98" s="219">
        <f>ROUND(I98*H98,2)</f>
        <v>0</v>
      </c>
      <c r="K98" s="215" t="s">
        <v>162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1628</v>
      </c>
      <c r="AT98" s="224" t="s">
        <v>158</v>
      </c>
      <c r="AU98" s="224" t="s">
        <v>81</v>
      </c>
      <c r="AY98" s="18" t="s">
        <v>155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1628</v>
      </c>
      <c r="BM98" s="224" t="s">
        <v>1652</v>
      </c>
    </row>
    <row r="99" spans="1:51" s="13" customFormat="1" ht="12">
      <c r="A99" s="13"/>
      <c r="B99" s="226"/>
      <c r="C99" s="227"/>
      <c r="D99" s="228" t="s">
        <v>184</v>
      </c>
      <c r="E99" s="229" t="s">
        <v>19</v>
      </c>
      <c r="F99" s="230" t="s">
        <v>1653</v>
      </c>
      <c r="G99" s="227"/>
      <c r="H99" s="231">
        <v>1</v>
      </c>
      <c r="I99" s="232"/>
      <c r="J99" s="227"/>
      <c r="K99" s="227"/>
      <c r="L99" s="233"/>
      <c r="M99" s="281"/>
      <c r="N99" s="282"/>
      <c r="O99" s="282"/>
      <c r="P99" s="282"/>
      <c r="Q99" s="282"/>
      <c r="R99" s="282"/>
      <c r="S99" s="282"/>
      <c r="T99" s="28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184</v>
      </c>
      <c r="AU99" s="237" t="s">
        <v>81</v>
      </c>
      <c r="AV99" s="13" t="s">
        <v>81</v>
      </c>
      <c r="AW99" s="13" t="s">
        <v>33</v>
      </c>
      <c r="AX99" s="13" t="s">
        <v>79</v>
      </c>
      <c r="AY99" s="237" t="s">
        <v>155</v>
      </c>
    </row>
    <row r="100" spans="1:31" s="2" customFormat="1" ht="6.95" customHeight="1">
      <c r="A100" s="39"/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45"/>
      <c r="M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</sheetData>
  <sheetProtection password="CC35" sheet="1" objects="1" scenarios="1" formatColumns="0" formatRows="0" autoFilter="0"/>
  <autoFilter ref="C82:K9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4" customWidth="1"/>
    <col min="2" max="2" width="1.7109375" style="284" customWidth="1"/>
    <col min="3" max="4" width="5.00390625" style="284" customWidth="1"/>
    <col min="5" max="5" width="11.7109375" style="284" customWidth="1"/>
    <col min="6" max="6" width="9.140625" style="284" customWidth="1"/>
    <col min="7" max="7" width="5.00390625" style="284" customWidth="1"/>
    <col min="8" max="8" width="77.8515625" style="284" customWidth="1"/>
    <col min="9" max="10" width="20.00390625" style="284" customWidth="1"/>
    <col min="11" max="11" width="1.7109375" style="284" customWidth="1"/>
  </cols>
  <sheetData>
    <row r="1" s="1" customFormat="1" ht="37.5" customHeight="1"/>
    <row r="2" spans="2:11" s="1" customFormat="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6" customFormat="1" ht="45" customHeight="1">
      <c r="B3" s="288"/>
      <c r="C3" s="289" t="s">
        <v>1654</v>
      </c>
      <c r="D3" s="289"/>
      <c r="E3" s="289"/>
      <c r="F3" s="289"/>
      <c r="G3" s="289"/>
      <c r="H3" s="289"/>
      <c r="I3" s="289"/>
      <c r="J3" s="289"/>
      <c r="K3" s="290"/>
    </row>
    <row r="4" spans="2:11" s="1" customFormat="1" ht="25.5" customHeight="1">
      <c r="B4" s="291"/>
      <c r="C4" s="292" t="s">
        <v>1655</v>
      </c>
      <c r="D4" s="292"/>
      <c r="E4" s="292"/>
      <c r="F4" s="292"/>
      <c r="G4" s="292"/>
      <c r="H4" s="292"/>
      <c r="I4" s="292"/>
      <c r="J4" s="292"/>
      <c r="K4" s="293"/>
    </row>
    <row r="5" spans="2:11" s="1" customFormat="1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spans="2:11" s="1" customFormat="1" ht="15" customHeight="1">
      <c r="B6" s="291"/>
      <c r="C6" s="295" t="s">
        <v>1656</v>
      </c>
      <c r="D6" s="295"/>
      <c r="E6" s="295"/>
      <c r="F6" s="295"/>
      <c r="G6" s="295"/>
      <c r="H6" s="295"/>
      <c r="I6" s="295"/>
      <c r="J6" s="295"/>
      <c r="K6" s="293"/>
    </row>
    <row r="7" spans="2:11" s="1" customFormat="1" ht="15" customHeight="1">
      <c r="B7" s="296"/>
      <c r="C7" s="295" t="s">
        <v>1657</v>
      </c>
      <c r="D7" s="295"/>
      <c r="E7" s="295"/>
      <c r="F7" s="295"/>
      <c r="G7" s="295"/>
      <c r="H7" s="295"/>
      <c r="I7" s="295"/>
      <c r="J7" s="295"/>
      <c r="K7" s="293"/>
    </row>
    <row r="8" spans="2:11" s="1" customFormat="1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spans="2:11" s="1" customFormat="1" ht="15" customHeight="1">
      <c r="B9" s="296"/>
      <c r="C9" s="295" t="s">
        <v>1658</v>
      </c>
      <c r="D9" s="295"/>
      <c r="E9" s="295"/>
      <c r="F9" s="295"/>
      <c r="G9" s="295"/>
      <c r="H9" s="295"/>
      <c r="I9" s="295"/>
      <c r="J9" s="295"/>
      <c r="K9" s="293"/>
    </row>
    <row r="10" spans="2:11" s="1" customFormat="1" ht="15" customHeight="1">
      <c r="B10" s="296"/>
      <c r="C10" s="295"/>
      <c r="D10" s="295" t="s">
        <v>1659</v>
      </c>
      <c r="E10" s="295"/>
      <c r="F10" s="295"/>
      <c r="G10" s="295"/>
      <c r="H10" s="295"/>
      <c r="I10" s="295"/>
      <c r="J10" s="295"/>
      <c r="K10" s="293"/>
    </row>
    <row r="11" spans="2:11" s="1" customFormat="1" ht="15" customHeight="1">
      <c r="B11" s="296"/>
      <c r="C11" s="297"/>
      <c r="D11" s="295" t="s">
        <v>1660</v>
      </c>
      <c r="E11" s="295"/>
      <c r="F11" s="295"/>
      <c r="G11" s="295"/>
      <c r="H11" s="295"/>
      <c r="I11" s="295"/>
      <c r="J11" s="295"/>
      <c r="K11" s="293"/>
    </row>
    <row r="12" spans="2:11" s="1" customFormat="1" ht="15" customHeight="1">
      <c r="B12" s="296"/>
      <c r="C12" s="297"/>
      <c r="D12" s="295"/>
      <c r="E12" s="295"/>
      <c r="F12" s="295"/>
      <c r="G12" s="295"/>
      <c r="H12" s="295"/>
      <c r="I12" s="295"/>
      <c r="J12" s="295"/>
      <c r="K12" s="293"/>
    </row>
    <row r="13" spans="2:11" s="1" customFormat="1" ht="15" customHeight="1">
      <c r="B13" s="296"/>
      <c r="C13" s="297"/>
      <c r="D13" s="298" t="s">
        <v>1661</v>
      </c>
      <c r="E13" s="295"/>
      <c r="F13" s="295"/>
      <c r="G13" s="295"/>
      <c r="H13" s="295"/>
      <c r="I13" s="295"/>
      <c r="J13" s="295"/>
      <c r="K13" s="293"/>
    </row>
    <row r="14" spans="2:11" s="1" customFormat="1" ht="12.75" customHeight="1">
      <c r="B14" s="296"/>
      <c r="C14" s="297"/>
      <c r="D14" s="297"/>
      <c r="E14" s="297"/>
      <c r="F14" s="297"/>
      <c r="G14" s="297"/>
      <c r="H14" s="297"/>
      <c r="I14" s="297"/>
      <c r="J14" s="297"/>
      <c r="K14" s="293"/>
    </row>
    <row r="15" spans="2:11" s="1" customFormat="1" ht="15" customHeight="1">
      <c r="B15" s="296"/>
      <c r="C15" s="297"/>
      <c r="D15" s="295" t="s">
        <v>1662</v>
      </c>
      <c r="E15" s="295"/>
      <c r="F15" s="295"/>
      <c r="G15" s="295"/>
      <c r="H15" s="295"/>
      <c r="I15" s="295"/>
      <c r="J15" s="295"/>
      <c r="K15" s="293"/>
    </row>
    <row r="16" spans="2:11" s="1" customFormat="1" ht="15" customHeight="1">
      <c r="B16" s="296"/>
      <c r="C16" s="297"/>
      <c r="D16" s="295" t="s">
        <v>1663</v>
      </c>
      <c r="E16" s="295"/>
      <c r="F16" s="295"/>
      <c r="G16" s="295"/>
      <c r="H16" s="295"/>
      <c r="I16" s="295"/>
      <c r="J16" s="295"/>
      <c r="K16" s="293"/>
    </row>
    <row r="17" spans="2:11" s="1" customFormat="1" ht="15" customHeight="1">
      <c r="B17" s="296"/>
      <c r="C17" s="297"/>
      <c r="D17" s="295" t="s">
        <v>1664</v>
      </c>
      <c r="E17" s="295"/>
      <c r="F17" s="295"/>
      <c r="G17" s="295"/>
      <c r="H17" s="295"/>
      <c r="I17" s="295"/>
      <c r="J17" s="295"/>
      <c r="K17" s="293"/>
    </row>
    <row r="18" spans="2:11" s="1" customFormat="1" ht="15" customHeight="1">
      <c r="B18" s="296"/>
      <c r="C18" s="297"/>
      <c r="D18" s="297"/>
      <c r="E18" s="299" t="s">
        <v>78</v>
      </c>
      <c r="F18" s="295" t="s">
        <v>1665</v>
      </c>
      <c r="G18" s="295"/>
      <c r="H18" s="295"/>
      <c r="I18" s="295"/>
      <c r="J18" s="295"/>
      <c r="K18" s="293"/>
    </row>
    <row r="19" spans="2:11" s="1" customFormat="1" ht="15" customHeight="1">
      <c r="B19" s="296"/>
      <c r="C19" s="297"/>
      <c r="D19" s="297"/>
      <c r="E19" s="299" t="s">
        <v>1666</v>
      </c>
      <c r="F19" s="295" t="s">
        <v>1667</v>
      </c>
      <c r="G19" s="295"/>
      <c r="H19" s="295"/>
      <c r="I19" s="295"/>
      <c r="J19" s="295"/>
      <c r="K19" s="293"/>
    </row>
    <row r="20" spans="2:11" s="1" customFormat="1" ht="15" customHeight="1">
      <c r="B20" s="296"/>
      <c r="C20" s="297"/>
      <c r="D20" s="297"/>
      <c r="E20" s="299" t="s">
        <v>1668</v>
      </c>
      <c r="F20" s="295" t="s">
        <v>1669</v>
      </c>
      <c r="G20" s="295"/>
      <c r="H20" s="295"/>
      <c r="I20" s="295"/>
      <c r="J20" s="295"/>
      <c r="K20" s="293"/>
    </row>
    <row r="21" spans="2:11" s="1" customFormat="1" ht="15" customHeight="1">
      <c r="B21" s="296"/>
      <c r="C21" s="297"/>
      <c r="D21" s="297"/>
      <c r="E21" s="299" t="s">
        <v>1670</v>
      </c>
      <c r="F21" s="295" t="s">
        <v>1671</v>
      </c>
      <c r="G21" s="295"/>
      <c r="H21" s="295"/>
      <c r="I21" s="295"/>
      <c r="J21" s="295"/>
      <c r="K21" s="293"/>
    </row>
    <row r="22" spans="2:11" s="1" customFormat="1" ht="15" customHeight="1">
      <c r="B22" s="296"/>
      <c r="C22" s="297"/>
      <c r="D22" s="297"/>
      <c r="E22" s="299" t="s">
        <v>1672</v>
      </c>
      <c r="F22" s="295" t="s">
        <v>1673</v>
      </c>
      <c r="G22" s="295"/>
      <c r="H22" s="295"/>
      <c r="I22" s="295"/>
      <c r="J22" s="295"/>
      <c r="K22" s="293"/>
    </row>
    <row r="23" spans="2:11" s="1" customFormat="1" ht="15" customHeight="1">
      <c r="B23" s="296"/>
      <c r="C23" s="297"/>
      <c r="D23" s="297"/>
      <c r="E23" s="299" t="s">
        <v>83</v>
      </c>
      <c r="F23" s="295" t="s">
        <v>1674</v>
      </c>
      <c r="G23" s="295"/>
      <c r="H23" s="295"/>
      <c r="I23" s="295"/>
      <c r="J23" s="295"/>
      <c r="K23" s="293"/>
    </row>
    <row r="24" spans="2:11" s="1" customFormat="1" ht="12.75" customHeight="1">
      <c r="B24" s="296"/>
      <c r="C24" s="297"/>
      <c r="D24" s="297"/>
      <c r="E24" s="297"/>
      <c r="F24" s="297"/>
      <c r="G24" s="297"/>
      <c r="H24" s="297"/>
      <c r="I24" s="297"/>
      <c r="J24" s="297"/>
      <c r="K24" s="293"/>
    </row>
    <row r="25" spans="2:11" s="1" customFormat="1" ht="15" customHeight="1">
      <c r="B25" s="296"/>
      <c r="C25" s="295" t="s">
        <v>1675</v>
      </c>
      <c r="D25" s="295"/>
      <c r="E25" s="295"/>
      <c r="F25" s="295"/>
      <c r="G25" s="295"/>
      <c r="H25" s="295"/>
      <c r="I25" s="295"/>
      <c r="J25" s="295"/>
      <c r="K25" s="293"/>
    </row>
    <row r="26" spans="2:11" s="1" customFormat="1" ht="15" customHeight="1">
      <c r="B26" s="296"/>
      <c r="C26" s="295" t="s">
        <v>1676</v>
      </c>
      <c r="D26" s="295"/>
      <c r="E26" s="295"/>
      <c r="F26" s="295"/>
      <c r="G26" s="295"/>
      <c r="H26" s="295"/>
      <c r="I26" s="295"/>
      <c r="J26" s="295"/>
      <c r="K26" s="293"/>
    </row>
    <row r="27" spans="2:11" s="1" customFormat="1" ht="15" customHeight="1">
      <c r="B27" s="296"/>
      <c r="C27" s="295"/>
      <c r="D27" s="295" t="s">
        <v>1677</v>
      </c>
      <c r="E27" s="295"/>
      <c r="F27" s="295"/>
      <c r="G27" s="295"/>
      <c r="H27" s="295"/>
      <c r="I27" s="295"/>
      <c r="J27" s="295"/>
      <c r="K27" s="293"/>
    </row>
    <row r="28" spans="2:11" s="1" customFormat="1" ht="15" customHeight="1">
      <c r="B28" s="296"/>
      <c r="C28" s="297"/>
      <c r="D28" s="295" t="s">
        <v>1678</v>
      </c>
      <c r="E28" s="295"/>
      <c r="F28" s="295"/>
      <c r="G28" s="295"/>
      <c r="H28" s="295"/>
      <c r="I28" s="295"/>
      <c r="J28" s="295"/>
      <c r="K28" s="293"/>
    </row>
    <row r="29" spans="2:11" s="1" customFormat="1" ht="12.75" customHeight="1">
      <c r="B29" s="296"/>
      <c r="C29" s="297"/>
      <c r="D29" s="297"/>
      <c r="E29" s="297"/>
      <c r="F29" s="297"/>
      <c r="G29" s="297"/>
      <c r="H29" s="297"/>
      <c r="I29" s="297"/>
      <c r="J29" s="297"/>
      <c r="K29" s="293"/>
    </row>
    <row r="30" spans="2:11" s="1" customFormat="1" ht="15" customHeight="1">
      <c r="B30" s="296"/>
      <c r="C30" s="297"/>
      <c r="D30" s="295" t="s">
        <v>1679</v>
      </c>
      <c r="E30" s="295"/>
      <c r="F30" s="295"/>
      <c r="G30" s="295"/>
      <c r="H30" s="295"/>
      <c r="I30" s="295"/>
      <c r="J30" s="295"/>
      <c r="K30" s="293"/>
    </row>
    <row r="31" spans="2:11" s="1" customFormat="1" ht="15" customHeight="1">
      <c r="B31" s="296"/>
      <c r="C31" s="297"/>
      <c r="D31" s="295" t="s">
        <v>1680</v>
      </c>
      <c r="E31" s="295"/>
      <c r="F31" s="295"/>
      <c r="G31" s="295"/>
      <c r="H31" s="295"/>
      <c r="I31" s="295"/>
      <c r="J31" s="295"/>
      <c r="K31" s="293"/>
    </row>
    <row r="32" spans="2:11" s="1" customFormat="1" ht="12.75" customHeight="1">
      <c r="B32" s="296"/>
      <c r="C32" s="297"/>
      <c r="D32" s="297"/>
      <c r="E32" s="297"/>
      <c r="F32" s="297"/>
      <c r="G32" s="297"/>
      <c r="H32" s="297"/>
      <c r="I32" s="297"/>
      <c r="J32" s="297"/>
      <c r="K32" s="293"/>
    </row>
    <row r="33" spans="2:11" s="1" customFormat="1" ht="15" customHeight="1">
      <c r="B33" s="296"/>
      <c r="C33" s="297"/>
      <c r="D33" s="295" t="s">
        <v>1681</v>
      </c>
      <c r="E33" s="295"/>
      <c r="F33" s="295"/>
      <c r="G33" s="295"/>
      <c r="H33" s="295"/>
      <c r="I33" s="295"/>
      <c r="J33" s="295"/>
      <c r="K33" s="293"/>
    </row>
    <row r="34" spans="2:11" s="1" customFormat="1" ht="15" customHeight="1">
      <c r="B34" s="296"/>
      <c r="C34" s="297"/>
      <c r="D34" s="295" t="s">
        <v>1682</v>
      </c>
      <c r="E34" s="295"/>
      <c r="F34" s="295"/>
      <c r="G34" s="295"/>
      <c r="H34" s="295"/>
      <c r="I34" s="295"/>
      <c r="J34" s="295"/>
      <c r="K34" s="293"/>
    </row>
    <row r="35" spans="2:11" s="1" customFormat="1" ht="15" customHeight="1">
      <c r="B35" s="296"/>
      <c r="C35" s="297"/>
      <c r="D35" s="295" t="s">
        <v>1683</v>
      </c>
      <c r="E35" s="295"/>
      <c r="F35" s="295"/>
      <c r="G35" s="295"/>
      <c r="H35" s="295"/>
      <c r="I35" s="295"/>
      <c r="J35" s="295"/>
      <c r="K35" s="293"/>
    </row>
    <row r="36" spans="2:11" s="1" customFormat="1" ht="15" customHeight="1">
      <c r="B36" s="296"/>
      <c r="C36" s="297"/>
      <c r="D36" s="295"/>
      <c r="E36" s="298" t="s">
        <v>141</v>
      </c>
      <c r="F36" s="295"/>
      <c r="G36" s="295" t="s">
        <v>1684</v>
      </c>
      <c r="H36" s="295"/>
      <c r="I36" s="295"/>
      <c r="J36" s="295"/>
      <c r="K36" s="293"/>
    </row>
    <row r="37" spans="2:11" s="1" customFormat="1" ht="30.75" customHeight="1">
      <c r="B37" s="296"/>
      <c r="C37" s="297"/>
      <c r="D37" s="295"/>
      <c r="E37" s="298" t="s">
        <v>1685</v>
      </c>
      <c r="F37" s="295"/>
      <c r="G37" s="295" t="s">
        <v>1686</v>
      </c>
      <c r="H37" s="295"/>
      <c r="I37" s="295"/>
      <c r="J37" s="295"/>
      <c r="K37" s="293"/>
    </row>
    <row r="38" spans="2:11" s="1" customFormat="1" ht="15" customHeight="1">
      <c r="B38" s="296"/>
      <c r="C38" s="297"/>
      <c r="D38" s="295"/>
      <c r="E38" s="298" t="s">
        <v>53</v>
      </c>
      <c r="F38" s="295"/>
      <c r="G38" s="295" t="s">
        <v>1687</v>
      </c>
      <c r="H38" s="295"/>
      <c r="I38" s="295"/>
      <c r="J38" s="295"/>
      <c r="K38" s="293"/>
    </row>
    <row r="39" spans="2:11" s="1" customFormat="1" ht="15" customHeight="1">
      <c r="B39" s="296"/>
      <c r="C39" s="297"/>
      <c r="D39" s="295"/>
      <c r="E39" s="298" t="s">
        <v>54</v>
      </c>
      <c r="F39" s="295"/>
      <c r="G39" s="295" t="s">
        <v>1688</v>
      </c>
      <c r="H39" s="295"/>
      <c r="I39" s="295"/>
      <c r="J39" s="295"/>
      <c r="K39" s="293"/>
    </row>
    <row r="40" spans="2:11" s="1" customFormat="1" ht="15" customHeight="1">
      <c r="B40" s="296"/>
      <c r="C40" s="297"/>
      <c r="D40" s="295"/>
      <c r="E40" s="298" t="s">
        <v>142</v>
      </c>
      <c r="F40" s="295"/>
      <c r="G40" s="295" t="s">
        <v>1689</v>
      </c>
      <c r="H40" s="295"/>
      <c r="I40" s="295"/>
      <c r="J40" s="295"/>
      <c r="K40" s="293"/>
    </row>
    <row r="41" spans="2:11" s="1" customFormat="1" ht="15" customHeight="1">
      <c r="B41" s="296"/>
      <c r="C41" s="297"/>
      <c r="D41" s="295"/>
      <c r="E41" s="298" t="s">
        <v>143</v>
      </c>
      <c r="F41" s="295"/>
      <c r="G41" s="295" t="s">
        <v>1690</v>
      </c>
      <c r="H41" s="295"/>
      <c r="I41" s="295"/>
      <c r="J41" s="295"/>
      <c r="K41" s="293"/>
    </row>
    <row r="42" spans="2:11" s="1" customFormat="1" ht="15" customHeight="1">
      <c r="B42" s="296"/>
      <c r="C42" s="297"/>
      <c r="D42" s="295"/>
      <c r="E42" s="298" t="s">
        <v>1691</v>
      </c>
      <c r="F42" s="295"/>
      <c r="G42" s="295" t="s">
        <v>1692</v>
      </c>
      <c r="H42" s="295"/>
      <c r="I42" s="295"/>
      <c r="J42" s="295"/>
      <c r="K42" s="293"/>
    </row>
    <row r="43" spans="2:11" s="1" customFormat="1" ht="15" customHeight="1">
      <c r="B43" s="296"/>
      <c r="C43" s="297"/>
      <c r="D43" s="295"/>
      <c r="E43" s="298"/>
      <c r="F43" s="295"/>
      <c r="G43" s="295" t="s">
        <v>1693</v>
      </c>
      <c r="H43" s="295"/>
      <c r="I43" s="295"/>
      <c r="J43" s="295"/>
      <c r="K43" s="293"/>
    </row>
    <row r="44" spans="2:11" s="1" customFormat="1" ht="15" customHeight="1">
      <c r="B44" s="296"/>
      <c r="C44" s="297"/>
      <c r="D44" s="295"/>
      <c r="E44" s="298" t="s">
        <v>1694</v>
      </c>
      <c r="F44" s="295"/>
      <c r="G44" s="295" t="s">
        <v>1695</v>
      </c>
      <c r="H44" s="295"/>
      <c r="I44" s="295"/>
      <c r="J44" s="295"/>
      <c r="K44" s="293"/>
    </row>
    <row r="45" spans="2:11" s="1" customFormat="1" ht="15" customHeight="1">
      <c r="B45" s="296"/>
      <c r="C45" s="297"/>
      <c r="D45" s="295"/>
      <c r="E45" s="298" t="s">
        <v>145</v>
      </c>
      <c r="F45" s="295"/>
      <c r="G45" s="295" t="s">
        <v>1696</v>
      </c>
      <c r="H45" s="295"/>
      <c r="I45" s="295"/>
      <c r="J45" s="295"/>
      <c r="K45" s="293"/>
    </row>
    <row r="46" spans="2:11" s="1" customFormat="1" ht="12.75" customHeight="1">
      <c r="B46" s="296"/>
      <c r="C46" s="297"/>
      <c r="D46" s="295"/>
      <c r="E46" s="295"/>
      <c r="F46" s="295"/>
      <c r="G46" s="295"/>
      <c r="H46" s="295"/>
      <c r="I46" s="295"/>
      <c r="J46" s="295"/>
      <c r="K46" s="293"/>
    </row>
    <row r="47" spans="2:11" s="1" customFormat="1" ht="15" customHeight="1">
      <c r="B47" s="296"/>
      <c r="C47" s="297"/>
      <c r="D47" s="295" t="s">
        <v>1697</v>
      </c>
      <c r="E47" s="295"/>
      <c r="F47" s="295"/>
      <c r="G47" s="295"/>
      <c r="H47" s="295"/>
      <c r="I47" s="295"/>
      <c r="J47" s="295"/>
      <c r="K47" s="293"/>
    </row>
    <row r="48" spans="2:11" s="1" customFormat="1" ht="15" customHeight="1">
      <c r="B48" s="296"/>
      <c r="C48" s="297"/>
      <c r="D48" s="297"/>
      <c r="E48" s="295" t="s">
        <v>1698</v>
      </c>
      <c r="F48" s="295"/>
      <c r="G48" s="295"/>
      <c r="H48" s="295"/>
      <c r="I48" s="295"/>
      <c r="J48" s="295"/>
      <c r="K48" s="293"/>
    </row>
    <row r="49" spans="2:11" s="1" customFormat="1" ht="15" customHeight="1">
      <c r="B49" s="296"/>
      <c r="C49" s="297"/>
      <c r="D49" s="297"/>
      <c r="E49" s="295" t="s">
        <v>1699</v>
      </c>
      <c r="F49" s="295"/>
      <c r="G49" s="295"/>
      <c r="H49" s="295"/>
      <c r="I49" s="295"/>
      <c r="J49" s="295"/>
      <c r="K49" s="293"/>
    </row>
    <row r="50" spans="2:11" s="1" customFormat="1" ht="15" customHeight="1">
      <c r="B50" s="296"/>
      <c r="C50" s="297"/>
      <c r="D50" s="297"/>
      <c r="E50" s="295" t="s">
        <v>1700</v>
      </c>
      <c r="F50" s="295"/>
      <c r="G50" s="295"/>
      <c r="H50" s="295"/>
      <c r="I50" s="295"/>
      <c r="J50" s="295"/>
      <c r="K50" s="293"/>
    </row>
    <row r="51" spans="2:11" s="1" customFormat="1" ht="15" customHeight="1">
      <c r="B51" s="296"/>
      <c r="C51" s="297"/>
      <c r="D51" s="295" t="s">
        <v>1701</v>
      </c>
      <c r="E51" s="295"/>
      <c r="F51" s="295"/>
      <c r="G51" s="295"/>
      <c r="H51" s="295"/>
      <c r="I51" s="295"/>
      <c r="J51" s="295"/>
      <c r="K51" s="293"/>
    </row>
    <row r="52" spans="2:11" s="1" customFormat="1" ht="25.5" customHeight="1">
      <c r="B52" s="291"/>
      <c r="C52" s="292" t="s">
        <v>1702</v>
      </c>
      <c r="D52" s="292"/>
      <c r="E52" s="292"/>
      <c r="F52" s="292"/>
      <c r="G52" s="292"/>
      <c r="H52" s="292"/>
      <c r="I52" s="292"/>
      <c r="J52" s="292"/>
      <c r="K52" s="293"/>
    </row>
    <row r="53" spans="2:11" s="1" customFormat="1" ht="5.25" customHeight="1">
      <c r="B53" s="291"/>
      <c r="C53" s="294"/>
      <c r="D53" s="294"/>
      <c r="E53" s="294"/>
      <c r="F53" s="294"/>
      <c r="G53" s="294"/>
      <c r="H53" s="294"/>
      <c r="I53" s="294"/>
      <c r="J53" s="294"/>
      <c r="K53" s="293"/>
    </row>
    <row r="54" spans="2:11" s="1" customFormat="1" ht="15" customHeight="1">
      <c r="B54" s="291"/>
      <c r="C54" s="295" t="s">
        <v>1703</v>
      </c>
      <c r="D54" s="295"/>
      <c r="E54" s="295"/>
      <c r="F54" s="295"/>
      <c r="G54" s="295"/>
      <c r="H54" s="295"/>
      <c r="I54" s="295"/>
      <c r="J54" s="295"/>
      <c r="K54" s="293"/>
    </row>
    <row r="55" spans="2:11" s="1" customFormat="1" ht="15" customHeight="1">
      <c r="B55" s="291"/>
      <c r="C55" s="295" t="s">
        <v>1704</v>
      </c>
      <c r="D55" s="295"/>
      <c r="E55" s="295"/>
      <c r="F55" s="295"/>
      <c r="G55" s="295"/>
      <c r="H55" s="295"/>
      <c r="I55" s="295"/>
      <c r="J55" s="295"/>
      <c r="K55" s="293"/>
    </row>
    <row r="56" spans="2:11" s="1" customFormat="1" ht="12.75" customHeight="1">
      <c r="B56" s="291"/>
      <c r="C56" s="295"/>
      <c r="D56" s="295"/>
      <c r="E56" s="295"/>
      <c r="F56" s="295"/>
      <c r="G56" s="295"/>
      <c r="H56" s="295"/>
      <c r="I56" s="295"/>
      <c r="J56" s="295"/>
      <c r="K56" s="293"/>
    </row>
    <row r="57" spans="2:11" s="1" customFormat="1" ht="15" customHeight="1">
      <c r="B57" s="291"/>
      <c r="C57" s="295" t="s">
        <v>1705</v>
      </c>
      <c r="D57" s="295"/>
      <c r="E57" s="295"/>
      <c r="F57" s="295"/>
      <c r="G57" s="295"/>
      <c r="H57" s="295"/>
      <c r="I57" s="295"/>
      <c r="J57" s="295"/>
      <c r="K57" s="293"/>
    </row>
    <row r="58" spans="2:11" s="1" customFormat="1" ht="15" customHeight="1">
      <c r="B58" s="291"/>
      <c r="C58" s="297"/>
      <c r="D58" s="295" t="s">
        <v>1706</v>
      </c>
      <c r="E58" s="295"/>
      <c r="F58" s="295"/>
      <c r="G58" s="295"/>
      <c r="H58" s="295"/>
      <c r="I58" s="295"/>
      <c r="J58" s="295"/>
      <c r="K58" s="293"/>
    </row>
    <row r="59" spans="2:11" s="1" customFormat="1" ht="15" customHeight="1">
      <c r="B59" s="291"/>
      <c r="C59" s="297"/>
      <c r="D59" s="295" t="s">
        <v>1707</v>
      </c>
      <c r="E59" s="295"/>
      <c r="F59" s="295"/>
      <c r="G59" s="295"/>
      <c r="H59" s="295"/>
      <c r="I59" s="295"/>
      <c r="J59" s="295"/>
      <c r="K59" s="293"/>
    </row>
    <row r="60" spans="2:11" s="1" customFormat="1" ht="15" customHeight="1">
      <c r="B60" s="291"/>
      <c r="C60" s="297"/>
      <c r="D60" s="295" t="s">
        <v>1708</v>
      </c>
      <c r="E60" s="295"/>
      <c r="F60" s="295"/>
      <c r="G60" s="295"/>
      <c r="H60" s="295"/>
      <c r="I60" s="295"/>
      <c r="J60" s="295"/>
      <c r="K60" s="293"/>
    </row>
    <row r="61" spans="2:11" s="1" customFormat="1" ht="15" customHeight="1">
      <c r="B61" s="291"/>
      <c r="C61" s="297"/>
      <c r="D61" s="295" t="s">
        <v>1709</v>
      </c>
      <c r="E61" s="295"/>
      <c r="F61" s="295"/>
      <c r="G61" s="295"/>
      <c r="H61" s="295"/>
      <c r="I61" s="295"/>
      <c r="J61" s="295"/>
      <c r="K61" s="293"/>
    </row>
    <row r="62" spans="2:11" s="1" customFormat="1" ht="15" customHeight="1">
      <c r="B62" s="291"/>
      <c r="C62" s="297"/>
      <c r="D62" s="300" t="s">
        <v>1710</v>
      </c>
      <c r="E62" s="300"/>
      <c r="F62" s="300"/>
      <c r="G62" s="300"/>
      <c r="H62" s="300"/>
      <c r="I62" s="300"/>
      <c r="J62" s="300"/>
      <c r="K62" s="293"/>
    </row>
    <row r="63" spans="2:11" s="1" customFormat="1" ht="15" customHeight="1">
      <c r="B63" s="291"/>
      <c r="C63" s="297"/>
      <c r="D63" s="295" t="s">
        <v>1711</v>
      </c>
      <c r="E63" s="295"/>
      <c r="F63" s="295"/>
      <c r="G63" s="295"/>
      <c r="H63" s="295"/>
      <c r="I63" s="295"/>
      <c r="J63" s="295"/>
      <c r="K63" s="293"/>
    </row>
    <row r="64" spans="2:11" s="1" customFormat="1" ht="12.75" customHeight="1">
      <c r="B64" s="291"/>
      <c r="C64" s="297"/>
      <c r="D64" s="297"/>
      <c r="E64" s="301"/>
      <c r="F64" s="297"/>
      <c r="G64" s="297"/>
      <c r="H64" s="297"/>
      <c r="I64" s="297"/>
      <c r="J64" s="297"/>
      <c r="K64" s="293"/>
    </row>
    <row r="65" spans="2:11" s="1" customFormat="1" ht="15" customHeight="1">
      <c r="B65" s="291"/>
      <c r="C65" s="297"/>
      <c r="D65" s="295" t="s">
        <v>1712</v>
      </c>
      <c r="E65" s="295"/>
      <c r="F65" s="295"/>
      <c r="G65" s="295"/>
      <c r="H65" s="295"/>
      <c r="I65" s="295"/>
      <c r="J65" s="295"/>
      <c r="K65" s="293"/>
    </row>
    <row r="66" spans="2:11" s="1" customFormat="1" ht="15" customHeight="1">
      <c r="B66" s="291"/>
      <c r="C66" s="297"/>
      <c r="D66" s="300" t="s">
        <v>1713</v>
      </c>
      <c r="E66" s="300"/>
      <c r="F66" s="300"/>
      <c r="G66" s="300"/>
      <c r="H66" s="300"/>
      <c r="I66" s="300"/>
      <c r="J66" s="300"/>
      <c r="K66" s="293"/>
    </row>
    <row r="67" spans="2:11" s="1" customFormat="1" ht="15" customHeight="1">
      <c r="B67" s="291"/>
      <c r="C67" s="297"/>
      <c r="D67" s="295" t="s">
        <v>1714</v>
      </c>
      <c r="E67" s="295"/>
      <c r="F67" s="295"/>
      <c r="G67" s="295"/>
      <c r="H67" s="295"/>
      <c r="I67" s="295"/>
      <c r="J67" s="295"/>
      <c r="K67" s="293"/>
    </row>
    <row r="68" spans="2:11" s="1" customFormat="1" ht="15" customHeight="1">
      <c r="B68" s="291"/>
      <c r="C68" s="297"/>
      <c r="D68" s="295" t="s">
        <v>1715</v>
      </c>
      <c r="E68" s="295"/>
      <c r="F68" s="295"/>
      <c r="G68" s="295"/>
      <c r="H68" s="295"/>
      <c r="I68" s="295"/>
      <c r="J68" s="295"/>
      <c r="K68" s="293"/>
    </row>
    <row r="69" spans="2:11" s="1" customFormat="1" ht="15" customHeight="1">
      <c r="B69" s="291"/>
      <c r="C69" s="297"/>
      <c r="D69" s="295" t="s">
        <v>1716</v>
      </c>
      <c r="E69" s="295"/>
      <c r="F69" s="295"/>
      <c r="G69" s="295"/>
      <c r="H69" s="295"/>
      <c r="I69" s="295"/>
      <c r="J69" s="295"/>
      <c r="K69" s="293"/>
    </row>
    <row r="70" spans="2:11" s="1" customFormat="1" ht="15" customHeight="1">
      <c r="B70" s="291"/>
      <c r="C70" s="297"/>
      <c r="D70" s="295" t="s">
        <v>1717</v>
      </c>
      <c r="E70" s="295"/>
      <c r="F70" s="295"/>
      <c r="G70" s="295"/>
      <c r="H70" s="295"/>
      <c r="I70" s="295"/>
      <c r="J70" s="295"/>
      <c r="K70" s="293"/>
    </row>
    <row r="71" spans="2:11" s="1" customFormat="1" ht="12.75" customHeight="1">
      <c r="B71" s="302"/>
      <c r="C71" s="303"/>
      <c r="D71" s="303"/>
      <c r="E71" s="303"/>
      <c r="F71" s="303"/>
      <c r="G71" s="303"/>
      <c r="H71" s="303"/>
      <c r="I71" s="303"/>
      <c r="J71" s="303"/>
      <c r="K71" s="304"/>
    </row>
    <row r="72" spans="2:11" s="1" customFormat="1" ht="18.75" customHeight="1">
      <c r="B72" s="305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2:11" s="1" customFormat="1" ht="18.75" customHeight="1">
      <c r="B73" s="306"/>
      <c r="C73" s="306"/>
      <c r="D73" s="306"/>
      <c r="E73" s="306"/>
      <c r="F73" s="306"/>
      <c r="G73" s="306"/>
      <c r="H73" s="306"/>
      <c r="I73" s="306"/>
      <c r="J73" s="306"/>
      <c r="K73" s="306"/>
    </row>
    <row r="74" spans="2:11" s="1" customFormat="1" ht="7.5" customHeight="1">
      <c r="B74" s="307"/>
      <c r="C74" s="308"/>
      <c r="D74" s="308"/>
      <c r="E74" s="308"/>
      <c r="F74" s="308"/>
      <c r="G74" s="308"/>
      <c r="H74" s="308"/>
      <c r="I74" s="308"/>
      <c r="J74" s="308"/>
      <c r="K74" s="309"/>
    </row>
    <row r="75" spans="2:11" s="1" customFormat="1" ht="45" customHeight="1">
      <c r="B75" s="310"/>
      <c r="C75" s="311" t="s">
        <v>1718</v>
      </c>
      <c r="D75" s="311"/>
      <c r="E75" s="311"/>
      <c r="F75" s="311"/>
      <c r="G75" s="311"/>
      <c r="H75" s="311"/>
      <c r="I75" s="311"/>
      <c r="J75" s="311"/>
      <c r="K75" s="312"/>
    </row>
    <row r="76" spans="2:11" s="1" customFormat="1" ht="17.25" customHeight="1">
      <c r="B76" s="310"/>
      <c r="C76" s="313" t="s">
        <v>1719</v>
      </c>
      <c r="D76" s="313"/>
      <c r="E76" s="313"/>
      <c r="F76" s="313" t="s">
        <v>1720</v>
      </c>
      <c r="G76" s="314"/>
      <c r="H76" s="313" t="s">
        <v>54</v>
      </c>
      <c r="I76" s="313" t="s">
        <v>57</v>
      </c>
      <c r="J76" s="313" t="s">
        <v>1721</v>
      </c>
      <c r="K76" s="312"/>
    </row>
    <row r="77" spans="2:11" s="1" customFormat="1" ht="17.25" customHeight="1">
      <c r="B77" s="310"/>
      <c r="C77" s="315" t="s">
        <v>1722</v>
      </c>
      <c r="D77" s="315"/>
      <c r="E77" s="315"/>
      <c r="F77" s="316" t="s">
        <v>1723</v>
      </c>
      <c r="G77" s="317"/>
      <c r="H77" s="315"/>
      <c r="I77" s="315"/>
      <c r="J77" s="315" t="s">
        <v>1724</v>
      </c>
      <c r="K77" s="312"/>
    </row>
    <row r="78" spans="2:11" s="1" customFormat="1" ht="5.25" customHeight="1">
      <c r="B78" s="310"/>
      <c r="C78" s="318"/>
      <c r="D78" s="318"/>
      <c r="E78" s="318"/>
      <c r="F78" s="318"/>
      <c r="G78" s="319"/>
      <c r="H78" s="318"/>
      <c r="I78" s="318"/>
      <c r="J78" s="318"/>
      <c r="K78" s="312"/>
    </row>
    <row r="79" spans="2:11" s="1" customFormat="1" ht="15" customHeight="1">
      <c r="B79" s="310"/>
      <c r="C79" s="298" t="s">
        <v>53</v>
      </c>
      <c r="D79" s="320"/>
      <c r="E79" s="320"/>
      <c r="F79" s="321" t="s">
        <v>1725</v>
      </c>
      <c r="G79" s="322"/>
      <c r="H79" s="298" t="s">
        <v>1726</v>
      </c>
      <c r="I79" s="298" t="s">
        <v>1727</v>
      </c>
      <c r="J79" s="298">
        <v>20</v>
      </c>
      <c r="K79" s="312"/>
    </row>
    <row r="80" spans="2:11" s="1" customFormat="1" ht="15" customHeight="1">
      <c r="B80" s="310"/>
      <c r="C80" s="298" t="s">
        <v>1728</v>
      </c>
      <c r="D80" s="298"/>
      <c r="E80" s="298"/>
      <c r="F80" s="321" t="s">
        <v>1725</v>
      </c>
      <c r="G80" s="322"/>
      <c r="H80" s="298" t="s">
        <v>1729</v>
      </c>
      <c r="I80" s="298" t="s">
        <v>1727</v>
      </c>
      <c r="J80" s="298">
        <v>120</v>
      </c>
      <c r="K80" s="312"/>
    </row>
    <row r="81" spans="2:11" s="1" customFormat="1" ht="15" customHeight="1">
      <c r="B81" s="323"/>
      <c r="C81" s="298" t="s">
        <v>1730</v>
      </c>
      <c r="D81" s="298"/>
      <c r="E81" s="298"/>
      <c r="F81" s="321" t="s">
        <v>1731</v>
      </c>
      <c r="G81" s="322"/>
      <c r="H81" s="298" t="s">
        <v>1732</v>
      </c>
      <c r="I81" s="298" t="s">
        <v>1727</v>
      </c>
      <c r="J81" s="298">
        <v>50</v>
      </c>
      <c r="K81" s="312"/>
    </row>
    <row r="82" spans="2:11" s="1" customFormat="1" ht="15" customHeight="1">
      <c r="B82" s="323"/>
      <c r="C82" s="298" t="s">
        <v>1733</v>
      </c>
      <c r="D82" s="298"/>
      <c r="E82" s="298"/>
      <c r="F82" s="321" t="s">
        <v>1725</v>
      </c>
      <c r="G82" s="322"/>
      <c r="H82" s="298" t="s">
        <v>1734</v>
      </c>
      <c r="I82" s="298" t="s">
        <v>1735</v>
      </c>
      <c r="J82" s="298"/>
      <c r="K82" s="312"/>
    </row>
    <row r="83" spans="2:11" s="1" customFormat="1" ht="15" customHeight="1">
      <c r="B83" s="323"/>
      <c r="C83" s="324" t="s">
        <v>1736</v>
      </c>
      <c r="D83" s="324"/>
      <c r="E83" s="324"/>
      <c r="F83" s="325" t="s">
        <v>1731</v>
      </c>
      <c r="G83" s="324"/>
      <c r="H83" s="324" t="s">
        <v>1737</v>
      </c>
      <c r="I83" s="324" t="s">
        <v>1727</v>
      </c>
      <c r="J83" s="324">
        <v>15</v>
      </c>
      <c r="K83" s="312"/>
    </row>
    <row r="84" spans="2:11" s="1" customFormat="1" ht="15" customHeight="1">
      <c r="B84" s="323"/>
      <c r="C84" s="324" t="s">
        <v>1738</v>
      </c>
      <c r="D84" s="324"/>
      <c r="E84" s="324"/>
      <c r="F84" s="325" t="s">
        <v>1731</v>
      </c>
      <c r="G84" s="324"/>
      <c r="H84" s="324" t="s">
        <v>1739</v>
      </c>
      <c r="I84" s="324" t="s">
        <v>1727</v>
      </c>
      <c r="J84" s="324">
        <v>15</v>
      </c>
      <c r="K84" s="312"/>
    </row>
    <row r="85" spans="2:11" s="1" customFormat="1" ht="15" customHeight="1">
      <c r="B85" s="323"/>
      <c r="C85" s="324" t="s">
        <v>1740</v>
      </c>
      <c r="D85" s="324"/>
      <c r="E85" s="324"/>
      <c r="F85" s="325" t="s">
        <v>1731</v>
      </c>
      <c r="G85" s="324"/>
      <c r="H85" s="324" t="s">
        <v>1741</v>
      </c>
      <c r="I85" s="324" t="s">
        <v>1727</v>
      </c>
      <c r="J85" s="324">
        <v>20</v>
      </c>
      <c r="K85" s="312"/>
    </row>
    <row r="86" spans="2:11" s="1" customFormat="1" ht="15" customHeight="1">
      <c r="B86" s="323"/>
      <c r="C86" s="324" t="s">
        <v>1742</v>
      </c>
      <c r="D86" s="324"/>
      <c r="E86" s="324"/>
      <c r="F86" s="325" t="s">
        <v>1731</v>
      </c>
      <c r="G86" s="324"/>
      <c r="H86" s="324" t="s">
        <v>1743</v>
      </c>
      <c r="I86" s="324" t="s">
        <v>1727</v>
      </c>
      <c r="J86" s="324">
        <v>20</v>
      </c>
      <c r="K86" s="312"/>
    </row>
    <row r="87" spans="2:11" s="1" customFormat="1" ht="15" customHeight="1">
      <c r="B87" s="323"/>
      <c r="C87" s="298" t="s">
        <v>1744</v>
      </c>
      <c r="D87" s="298"/>
      <c r="E87" s="298"/>
      <c r="F87" s="321" t="s">
        <v>1731</v>
      </c>
      <c r="G87" s="322"/>
      <c r="H87" s="298" t="s">
        <v>1745</v>
      </c>
      <c r="I87" s="298" t="s">
        <v>1727</v>
      </c>
      <c r="J87" s="298">
        <v>50</v>
      </c>
      <c r="K87" s="312"/>
    </row>
    <row r="88" spans="2:11" s="1" customFormat="1" ht="15" customHeight="1">
      <c r="B88" s="323"/>
      <c r="C88" s="298" t="s">
        <v>1746</v>
      </c>
      <c r="D88" s="298"/>
      <c r="E88" s="298"/>
      <c r="F88" s="321" t="s">
        <v>1731</v>
      </c>
      <c r="G88" s="322"/>
      <c r="H88" s="298" t="s">
        <v>1747</v>
      </c>
      <c r="I88" s="298" t="s">
        <v>1727</v>
      </c>
      <c r="J88" s="298">
        <v>20</v>
      </c>
      <c r="K88" s="312"/>
    </row>
    <row r="89" spans="2:11" s="1" customFormat="1" ht="15" customHeight="1">
      <c r="B89" s="323"/>
      <c r="C89" s="298" t="s">
        <v>1748</v>
      </c>
      <c r="D89" s="298"/>
      <c r="E89" s="298"/>
      <c r="F89" s="321" t="s">
        <v>1731</v>
      </c>
      <c r="G89" s="322"/>
      <c r="H89" s="298" t="s">
        <v>1749</v>
      </c>
      <c r="I89" s="298" t="s">
        <v>1727</v>
      </c>
      <c r="J89" s="298">
        <v>20</v>
      </c>
      <c r="K89" s="312"/>
    </row>
    <row r="90" spans="2:11" s="1" customFormat="1" ht="15" customHeight="1">
      <c r="B90" s="323"/>
      <c r="C90" s="298" t="s">
        <v>1750</v>
      </c>
      <c r="D90" s="298"/>
      <c r="E90" s="298"/>
      <c r="F90" s="321" t="s">
        <v>1731</v>
      </c>
      <c r="G90" s="322"/>
      <c r="H90" s="298" t="s">
        <v>1751</v>
      </c>
      <c r="I90" s="298" t="s">
        <v>1727</v>
      </c>
      <c r="J90" s="298">
        <v>50</v>
      </c>
      <c r="K90" s="312"/>
    </row>
    <row r="91" spans="2:11" s="1" customFormat="1" ht="15" customHeight="1">
      <c r="B91" s="323"/>
      <c r="C91" s="298" t="s">
        <v>1752</v>
      </c>
      <c r="D91" s="298"/>
      <c r="E91" s="298"/>
      <c r="F91" s="321" t="s">
        <v>1731</v>
      </c>
      <c r="G91" s="322"/>
      <c r="H91" s="298" t="s">
        <v>1752</v>
      </c>
      <c r="I91" s="298" t="s">
        <v>1727</v>
      </c>
      <c r="J91" s="298">
        <v>50</v>
      </c>
      <c r="K91" s="312"/>
    </row>
    <row r="92" spans="2:11" s="1" customFormat="1" ht="15" customHeight="1">
      <c r="B92" s="323"/>
      <c r="C92" s="298" t="s">
        <v>1753</v>
      </c>
      <c r="D92" s="298"/>
      <c r="E92" s="298"/>
      <c r="F92" s="321" t="s">
        <v>1731</v>
      </c>
      <c r="G92" s="322"/>
      <c r="H92" s="298" t="s">
        <v>1754</v>
      </c>
      <c r="I92" s="298" t="s">
        <v>1727</v>
      </c>
      <c r="J92" s="298">
        <v>255</v>
      </c>
      <c r="K92" s="312"/>
    </row>
    <row r="93" spans="2:11" s="1" customFormat="1" ht="15" customHeight="1">
      <c r="B93" s="323"/>
      <c r="C93" s="298" t="s">
        <v>1755</v>
      </c>
      <c r="D93" s="298"/>
      <c r="E93" s="298"/>
      <c r="F93" s="321" t="s">
        <v>1725</v>
      </c>
      <c r="G93" s="322"/>
      <c r="H93" s="298" t="s">
        <v>1756</v>
      </c>
      <c r="I93" s="298" t="s">
        <v>1757</v>
      </c>
      <c r="J93" s="298"/>
      <c r="K93" s="312"/>
    </row>
    <row r="94" spans="2:11" s="1" customFormat="1" ht="15" customHeight="1">
      <c r="B94" s="323"/>
      <c r="C94" s="298" t="s">
        <v>1758</v>
      </c>
      <c r="D94" s="298"/>
      <c r="E94" s="298"/>
      <c r="F94" s="321" t="s">
        <v>1725</v>
      </c>
      <c r="G94" s="322"/>
      <c r="H94" s="298" t="s">
        <v>1759</v>
      </c>
      <c r="I94" s="298" t="s">
        <v>1760</v>
      </c>
      <c r="J94" s="298"/>
      <c r="K94" s="312"/>
    </row>
    <row r="95" spans="2:11" s="1" customFormat="1" ht="15" customHeight="1">
      <c r="B95" s="323"/>
      <c r="C95" s="298" t="s">
        <v>1761</v>
      </c>
      <c r="D95" s="298"/>
      <c r="E95" s="298"/>
      <c r="F95" s="321" t="s">
        <v>1725</v>
      </c>
      <c r="G95" s="322"/>
      <c r="H95" s="298" t="s">
        <v>1761</v>
      </c>
      <c r="I95" s="298" t="s">
        <v>1760</v>
      </c>
      <c r="J95" s="298"/>
      <c r="K95" s="312"/>
    </row>
    <row r="96" spans="2:11" s="1" customFormat="1" ht="15" customHeight="1">
      <c r="B96" s="323"/>
      <c r="C96" s="298" t="s">
        <v>38</v>
      </c>
      <c r="D96" s="298"/>
      <c r="E96" s="298"/>
      <c r="F96" s="321" t="s">
        <v>1725</v>
      </c>
      <c r="G96" s="322"/>
      <c r="H96" s="298" t="s">
        <v>1762</v>
      </c>
      <c r="I96" s="298" t="s">
        <v>1760</v>
      </c>
      <c r="J96" s="298"/>
      <c r="K96" s="312"/>
    </row>
    <row r="97" spans="2:11" s="1" customFormat="1" ht="15" customHeight="1">
      <c r="B97" s="323"/>
      <c r="C97" s="298" t="s">
        <v>48</v>
      </c>
      <c r="D97" s="298"/>
      <c r="E97" s="298"/>
      <c r="F97" s="321" t="s">
        <v>1725</v>
      </c>
      <c r="G97" s="322"/>
      <c r="H97" s="298" t="s">
        <v>1763</v>
      </c>
      <c r="I97" s="298" t="s">
        <v>1760</v>
      </c>
      <c r="J97" s="298"/>
      <c r="K97" s="312"/>
    </row>
    <row r="98" spans="2:11" s="1" customFormat="1" ht="15" customHeight="1">
      <c r="B98" s="326"/>
      <c r="C98" s="327"/>
      <c r="D98" s="327"/>
      <c r="E98" s="327"/>
      <c r="F98" s="327"/>
      <c r="G98" s="327"/>
      <c r="H98" s="327"/>
      <c r="I98" s="327"/>
      <c r="J98" s="327"/>
      <c r="K98" s="328"/>
    </row>
    <row r="99" spans="2:11" s="1" customFormat="1" ht="18.75" customHeight="1">
      <c r="B99" s="329"/>
      <c r="C99" s="330"/>
      <c r="D99" s="330"/>
      <c r="E99" s="330"/>
      <c r="F99" s="330"/>
      <c r="G99" s="330"/>
      <c r="H99" s="330"/>
      <c r="I99" s="330"/>
      <c r="J99" s="330"/>
      <c r="K99" s="329"/>
    </row>
    <row r="100" spans="2:11" s="1" customFormat="1" ht="18.75" customHeight="1"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</row>
    <row r="101" spans="2:11" s="1" customFormat="1" ht="7.5" customHeight="1">
      <c r="B101" s="307"/>
      <c r="C101" s="308"/>
      <c r="D101" s="308"/>
      <c r="E101" s="308"/>
      <c r="F101" s="308"/>
      <c r="G101" s="308"/>
      <c r="H101" s="308"/>
      <c r="I101" s="308"/>
      <c r="J101" s="308"/>
      <c r="K101" s="309"/>
    </row>
    <row r="102" spans="2:11" s="1" customFormat="1" ht="45" customHeight="1">
      <c r="B102" s="310"/>
      <c r="C102" s="311" t="s">
        <v>1764</v>
      </c>
      <c r="D102" s="311"/>
      <c r="E102" s="311"/>
      <c r="F102" s="311"/>
      <c r="G102" s="311"/>
      <c r="H102" s="311"/>
      <c r="I102" s="311"/>
      <c r="J102" s="311"/>
      <c r="K102" s="312"/>
    </row>
    <row r="103" spans="2:11" s="1" customFormat="1" ht="17.25" customHeight="1">
      <c r="B103" s="310"/>
      <c r="C103" s="313" t="s">
        <v>1719</v>
      </c>
      <c r="D103" s="313"/>
      <c r="E103" s="313"/>
      <c r="F103" s="313" t="s">
        <v>1720</v>
      </c>
      <c r="G103" s="314"/>
      <c r="H103" s="313" t="s">
        <v>54</v>
      </c>
      <c r="I103" s="313" t="s">
        <v>57</v>
      </c>
      <c r="J103" s="313" t="s">
        <v>1721</v>
      </c>
      <c r="K103" s="312"/>
    </row>
    <row r="104" spans="2:11" s="1" customFormat="1" ht="17.25" customHeight="1">
      <c r="B104" s="310"/>
      <c r="C104" s="315" t="s">
        <v>1722</v>
      </c>
      <c r="D104" s="315"/>
      <c r="E104" s="315"/>
      <c r="F104" s="316" t="s">
        <v>1723</v>
      </c>
      <c r="G104" s="317"/>
      <c r="H104" s="315"/>
      <c r="I104" s="315"/>
      <c r="J104" s="315" t="s">
        <v>1724</v>
      </c>
      <c r="K104" s="312"/>
    </row>
    <row r="105" spans="2:11" s="1" customFormat="1" ht="5.25" customHeight="1">
      <c r="B105" s="310"/>
      <c r="C105" s="313"/>
      <c r="D105" s="313"/>
      <c r="E105" s="313"/>
      <c r="F105" s="313"/>
      <c r="G105" s="331"/>
      <c r="H105" s="313"/>
      <c r="I105" s="313"/>
      <c r="J105" s="313"/>
      <c r="K105" s="312"/>
    </row>
    <row r="106" spans="2:11" s="1" customFormat="1" ht="15" customHeight="1">
      <c r="B106" s="310"/>
      <c r="C106" s="298" t="s">
        <v>53</v>
      </c>
      <c r="D106" s="320"/>
      <c r="E106" s="320"/>
      <c r="F106" s="321" t="s">
        <v>1725</v>
      </c>
      <c r="G106" s="298"/>
      <c r="H106" s="298" t="s">
        <v>1765</v>
      </c>
      <c r="I106" s="298" t="s">
        <v>1727</v>
      </c>
      <c r="J106" s="298">
        <v>20</v>
      </c>
      <c r="K106" s="312"/>
    </row>
    <row r="107" spans="2:11" s="1" customFormat="1" ht="15" customHeight="1">
      <c r="B107" s="310"/>
      <c r="C107" s="298" t="s">
        <v>1728</v>
      </c>
      <c r="D107" s="298"/>
      <c r="E107" s="298"/>
      <c r="F107" s="321" t="s">
        <v>1725</v>
      </c>
      <c r="G107" s="298"/>
      <c r="H107" s="298" t="s">
        <v>1765</v>
      </c>
      <c r="I107" s="298" t="s">
        <v>1727</v>
      </c>
      <c r="J107" s="298">
        <v>120</v>
      </c>
      <c r="K107" s="312"/>
    </row>
    <row r="108" spans="2:11" s="1" customFormat="1" ht="15" customHeight="1">
      <c r="B108" s="323"/>
      <c r="C108" s="298" t="s">
        <v>1730</v>
      </c>
      <c r="D108" s="298"/>
      <c r="E108" s="298"/>
      <c r="F108" s="321" t="s">
        <v>1731</v>
      </c>
      <c r="G108" s="298"/>
      <c r="H108" s="298" t="s">
        <v>1765</v>
      </c>
      <c r="I108" s="298" t="s">
        <v>1727</v>
      </c>
      <c r="J108" s="298">
        <v>50</v>
      </c>
      <c r="K108" s="312"/>
    </row>
    <row r="109" spans="2:11" s="1" customFormat="1" ht="15" customHeight="1">
      <c r="B109" s="323"/>
      <c r="C109" s="298" t="s">
        <v>1733</v>
      </c>
      <c r="D109" s="298"/>
      <c r="E109" s="298"/>
      <c r="F109" s="321" t="s">
        <v>1725</v>
      </c>
      <c r="G109" s="298"/>
      <c r="H109" s="298" t="s">
        <v>1765</v>
      </c>
      <c r="I109" s="298" t="s">
        <v>1735</v>
      </c>
      <c r="J109" s="298"/>
      <c r="K109" s="312"/>
    </row>
    <row r="110" spans="2:11" s="1" customFormat="1" ht="15" customHeight="1">
      <c r="B110" s="323"/>
      <c r="C110" s="298" t="s">
        <v>1744</v>
      </c>
      <c r="D110" s="298"/>
      <c r="E110" s="298"/>
      <c r="F110" s="321" t="s">
        <v>1731</v>
      </c>
      <c r="G110" s="298"/>
      <c r="H110" s="298" t="s">
        <v>1765</v>
      </c>
      <c r="I110" s="298" t="s">
        <v>1727</v>
      </c>
      <c r="J110" s="298">
        <v>50</v>
      </c>
      <c r="K110" s="312"/>
    </row>
    <row r="111" spans="2:11" s="1" customFormat="1" ht="15" customHeight="1">
      <c r="B111" s="323"/>
      <c r="C111" s="298" t="s">
        <v>1752</v>
      </c>
      <c r="D111" s="298"/>
      <c r="E111" s="298"/>
      <c r="F111" s="321" t="s">
        <v>1731</v>
      </c>
      <c r="G111" s="298"/>
      <c r="H111" s="298" t="s">
        <v>1765</v>
      </c>
      <c r="I111" s="298" t="s">
        <v>1727</v>
      </c>
      <c r="J111" s="298">
        <v>50</v>
      </c>
      <c r="K111" s="312"/>
    </row>
    <row r="112" spans="2:11" s="1" customFormat="1" ht="15" customHeight="1">
      <c r="B112" s="323"/>
      <c r="C112" s="298" t="s">
        <v>1750</v>
      </c>
      <c r="D112" s="298"/>
      <c r="E112" s="298"/>
      <c r="F112" s="321" t="s">
        <v>1731</v>
      </c>
      <c r="G112" s="298"/>
      <c r="H112" s="298" t="s">
        <v>1765</v>
      </c>
      <c r="I112" s="298" t="s">
        <v>1727</v>
      </c>
      <c r="J112" s="298">
        <v>50</v>
      </c>
      <c r="K112" s="312"/>
    </row>
    <row r="113" spans="2:11" s="1" customFormat="1" ht="15" customHeight="1">
      <c r="B113" s="323"/>
      <c r="C113" s="298" t="s">
        <v>53</v>
      </c>
      <c r="D113" s="298"/>
      <c r="E113" s="298"/>
      <c r="F113" s="321" t="s">
        <v>1725</v>
      </c>
      <c r="G113" s="298"/>
      <c r="H113" s="298" t="s">
        <v>1766</v>
      </c>
      <c r="I113" s="298" t="s">
        <v>1727</v>
      </c>
      <c r="J113" s="298">
        <v>20</v>
      </c>
      <c r="K113" s="312"/>
    </row>
    <row r="114" spans="2:11" s="1" customFormat="1" ht="15" customHeight="1">
      <c r="B114" s="323"/>
      <c r="C114" s="298" t="s">
        <v>1767</v>
      </c>
      <c r="D114" s="298"/>
      <c r="E114" s="298"/>
      <c r="F114" s="321" t="s">
        <v>1725</v>
      </c>
      <c r="G114" s="298"/>
      <c r="H114" s="298" t="s">
        <v>1768</v>
      </c>
      <c r="I114" s="298" t="s">
        <v>1727</v>
      </c>
      <c r="J114" s="298">
        <v>120</v>
      </c>
      <c r="K114" s="312"/>
    </row>
    <row r="115" spans="2:11" s="1" customFormat="1" ht="15" customHeight="1">
      <c r="B115" s="323"/>
      <c r="C115" s="298" t="s">
        <v>38</v>
      </c>
      <c r="D115" s="298"/>
      <c r="E115" s="298"/>
      <c r="F115" s="321" t="s">
        <v>1725</v>
      </c>
      <c r="G115" s="298"/>
      <c r="H115" s="298" t="s">
        <v>1769</v>
      </c>
      <c r="I115" s="298" t="s">
        <v>1760</v>
      </c>
      <c r="J115" s="298"/>
      <c r="K115" s="312"/>
    </row>
    <row r="116" spans="2:11" s="1" customFormat="1" ht="15" customHeight="1">
      <c r="B116" s="323"/>
      <c r="C116" s="298" t="s">
        <v>48</v>
      </c>
      <c r="D116" s="298"/>
      <c r="E116" s="298"/>
      <c r="F116" s="321" t="s">
        <v>1725</v>
      </c>
      <c r="G116" s="298"/>
      <c r="H116" s="298" t="s">
        <v>1770</v>
      </c>
      <c r="I116" s="298" t="s">
        <v>1760</v>
      </c>
      <c r="J116" s="298"/>
      <c r="K116" s="312"/>
    </row>
    <row r="117" spans="2:11" s="1" customFormat="1" ht="15" customHeight="1">
      <c r="B117" s="323"/>
      <c r="C117" s="298" t="s">
        <v>57</v>
      </c>
      <c r="D117" s="298"/>
      <c r="E117" s="298"/>
      <c r="F117" s="321" t="s">
        <v>1725</v>
      </c>
      <c r="G117" s="298"/>
      <c r="H117" s="298" t="s">
        <v>1771</v>
      </c>
      <c r="I117" s="298" t="s">
        <v>1772</v>
      </c>
      <c r="J117" s="298"/>
      <c r="K117" s="312"/>
    </row>
    <row r="118" spans="2:11" s="1" customFormat="1" ht="15" customHeight="1">
      <c r="B118" s="326"/>
      <c r="C118" s="332"/>
      <c r="D118" s="332"/>
      <c r="E118" s="332"/>
      <c r="F118" s="332"/>
      <c r="G118" s="332"/>
      <c r="H118" s="332"/>
      <c r="I118" s="332"/>
      <c r="J118" s="332"/>
      <c r="K118" s="328"/>
    </row>
    <row r="119" spans="2:11" s="1" customFormat="1" ht="18.75" customHeight="1">
      <c r="B119" s="333"/>
      <c r="C119" s="334"/>
      <c r="D119" s="334"/>
      <c r="E119" s="334"/>
      <c r="F119" s="335"/>
      <c r="G119" s="334"/>
      <c r="H119" s="334"/>
      <c r="I119" s="334"/>
      <c r="J119" s="334"/>
      <c r="K119" s="333"/>
    </row>
    <row r="120" spans="2:11" s="1" customFormat="1" ht="18.75" customHeight="1"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</row>
    <row r="121" spans="2:11" s="1" customFormat="1" ht="7.5" customHeight="1">
      <c r="B121" s="336"/>
      <c r="C121" s="337"/>
      <c r="D121" s="337"/>
      <c r="E121" s="337"/>
      <c r="F121" s="337"/>
      <c r="G121" s="337"/>
      <c r="H121" s="337"/>
      <c r="I121" s="337"/>
      <c r="J121" s="337"/>
      <c r="K121" s="338"/>
    </row>
    <row r="122" spans="2:11" s="1" customFormat="1" ht="45" customHeight="1">
      <c r="B122" s="339"/>
      <c r="C122" s="289" t="s">
        <v>1773</v>
      </c>
      <c r="D122" s="289"/>
      <c r="E122" s="289"/>
      <c r="F122" s="289"/>
      <c r="G122" s="289"/>
      <c r="H122" s="289"/>
      <c r="I122" s="289"/>
      <c r="J122" s="289"/>
      <c r="K122" s="340"/>
    </row>
    <row r="123" spans="2:11" s="1" customFormat="1" ht="17.25" customHeight="1">
      <c r="B123" s="341"/>
      <c r="C123" s="313" t="s">
        <v>1719</v>
      </c>
      <c r="D123" s="313"/>
      <c r="E123" s="313"/>
      <c r="F123" s="313" t="s">
        <v>1720</v>
      </c>
      <c r="G123" s="314"/>
      <c r="H123" s="313" t="s">
        <v>54</v>
      </c>
      <c r="I123" s="313" t="s">
        <v>57</v>
      </c>
      <c r="J123" s="313" t="s">
        <v>1721</v>
      </c>
      <c r="K123" s="342"/>
    </row>
    <row r="124" spans="2:11" s="1" customFormat="1" ht="17.25" customHeight="1">
      <c r="B124" s="341"/>
      <c r="C124" s="315" t="s">
        <v>1722</v>
      </c>
      <c r="D124" s="315"/>
      <c r="E124" s="315"/>
      <c r="F124" s="316" t="s">
        <v>1723</v>
      </c>
      <c r="G124" s="317"/>
      <c r="H124" s="315"/>
      <c r="I124" s="315"/>
      <c r="J124" s="315" t="s">
        <v>1724</v>
      </c>
      <c r="K124" s="342"/>
    </row>
    <row r="125" spans="2:11" s="1" customFormat="1" ht="5.25" customHeight="1">
      <c r="B125" s="343"/>
      <c r="C125" s="318"/>
      <c r="D125" s="318"/>
      <c r="E125" s="318"/>
      <c r="F125" s="318"/>
      <c r="G125" s="344"/>
      <c r="H125" s="318"/>
      <c r="I125" s="318"/>
      <c r="J125" s="318"/>
      <c r="K125" s="345"/>
    </row>
    <row r="126" spans="2:11" s="1" customFormat="1" ht="15" customHeight="1">
      <c r="B126" s="343"/>
      <c r="C126" s="298" t="s">
        <v>1728</v>
      </c>
      <c r="D126" s="320"/>
      <c r="E126" s="320"/>
      <c r="F126" s="321" t="s">
        <v>1725</v>
      </c>
      <c r="G126" s="298"/>
      <c r="H126" s="298" t="s">
        <v>1765</v>
      </c>
      <c r="I126" s="298" t="s">
        <v>1727</v>
      </c>
      <c r="J126" s="298">
        <v>120</v>
      </c>
      <c r="K126" s="346"/>
    </row>
    <row r="127" spans="2:11" s="1" customFormat="1" ht="15" customHeight="1">
      <c r="B127" s="343"/>
      <c r="C127" s="298" t="s">
        <v>1774</v>
      </c>
      <c r="D127" s="298"/>
      <c r="E127" s="298"/>
      <c r="F127" s="321" t="s">
        <v>1725</v>
      </c>
      <c r="G127" s="298"/>
      <c r="H127" s="298" t="s">
        <v>1775</v>
      </c>
      <c r="I127" s="298" t="s">
        <v>1727</v>
      </c>
      <c r="J127" s="298" t="s">
        <v>1776</v>
      </c>
      <c r="K127" s="346"/>
    </row>
    <row r="128" spans="2:11" s="1" customFormat="1" ht="15" customHeight="1">
      <c r="B128" s="343"/>
      <c r="C128" s="298" t="s">
        <v>83</v>
      </c>
      <c r="D128" s="298"/>
      <c r="E128" s="298"/>
      <c r="F128" s="321" t="s">
        <v>1725</v>
      </c>
      <c r="G128" s="298"/>
      <c r="H128" s="298" t="s">
        <v>1777</v>
      </c>
      <c r="I128" s="298" t="s">
        <v>1727</v>
      </c>
      <c r="J128" s="298" t="s">
        <v>1776</v>
      </c>
      <c r="K128" s="346"/>
    </row>
    <row r="129" spans="2:11" s="1" customFormat="1" ht="15" customHeight="1">
      <c r="B129" s="343"/>
      <c r="C129" s="298" t="s">
        <v>1736</v>
      </c>
      <c r="D129" s="298"/>
      <c r="E129" s="298"/>
      <c r="F129" s="321" t="s">
        <v>1731</v>
      </c>
      <c r="G129" s="298"/>
      <c r="H129" s="298" t="s">
        <v>1737</v>
      </c>
      <c r="I129" s="298" t="s">
        <v>1727</v>
      </c>
      <c r="J129" s="298">
        <v>15</v>
      </c>
      <c r="K129" s="346"/>
    </row>
    <row r="130" spans="2:11" s="1" customFormat="1" ht="15" customHeight="1">
      <c r="B130" s="343"/>
      <c r="C130" s="324" t="s">
        <v>1738</v>
      </c>
      <c r="D130" s="324"/>
      <c r="E130" s="324"/>
      <c r="F130" s="325" t="s">
        <v>1731</v>
      </c>
      <c r="G130" s="324"/>
      <c r="H130" s="324" t="s">
        <v>1739</v>
      </c>
      <c r="I130" s="324" t="s">
        <v>1727</v>
      </c>
      <c r="J130" s="324">
        <v>15</v>
      </c>
      <c r="K130" s="346"/>
    </row>
    <row r="131" spans="2:11" s="1" customFormat="1" ht="15" customHeight="1">
      <c r="B131" s="343"/>
      <c r="C131" s="324" t="s">
        <v>1740</v>
      </c>
      <c r="D131" s="324"/>
      <c r="E131" s="324"/>
      <c r="F131" s="325" t="s">
        <v>1731</v>
      </c>
      <c r="G131" s="324"/>
      <c r="H131" s="324" t="s">
        <v>1741</v>
      </c>
      <c r="I131" s="324" t="s">
        <v>1727</v>
      </c>
      <c r="J131" s="324">
        <v>20</v>
      </c>
      <c r="K131" s="346"/>
    </row>
    <row r="132" spans="2:11" s="1" customFormat="1" ht="15" customHeight="1">
      <c r="B132" s="343"/>
      <c r="C132" s="324" t="s">
        <v>1742</v>
      </c>
      <c r="D132" s="324"/>
      <c r="E132" s="324"/>
      <c r="F132" s="325" t="s">
        <v>1731</v>
      </c>
      <c r="G132" s="324"/>
      <c r="H132" s="324" t="s">
        <v>1743</v>
      </c>
      <c r="I132" s="324" t="s">
        <v>1727</v>
      </c>
      <c r="J132" s="324">
        <v>20</v>
      </c>
      <c r="K132" s="346"/>
    </row>
    <row r="133" spans="2:11" s="1" customFormat="1" ht="15" customHeight="1">
      <c r="B133" s="343"/>
      <c r="C133" s="298" t="s">
        <v>1730</v>
      </c>
      <c r="D133" s="298"/>
      <c r="E133" s="298"/>
      <c r="F133" s="321" t="s">
        <v>1731</v>
      </c>
      <c r="G133" s="298"/>
      <c r="H133" s="298" t="s">
        <v>1765</v>
      </c>
      <c r="I133" s="298" t="s">
        <v>1727</v>
      </c>
      <c r="J133" s="298">
        <v>50</v>
      </c>
      <c r="K133" s="346"/>
    </row>
    <row r="134" spans="2:11" s="1" customFormat="1" ht="15" customHeight="1">
      <c r="B134" s="343"/>
      <c r="C134" s="298" t="s">
        <v>1744</v>
      </c>
      <c r="D134" s="298"/>
      <c r="E134" s="298"/>
      <c r="F134" s="321" t="s">
        <v>1731</v>
      </c>
      <c r="G134" s="298"/>
      <c r="H134" s="298" t="s">
        <v>1765</v>
      </c>
      <c r="I134" s="298" t="s">
        <v>1727</v>
      </c>
      <c r="J134" s="298">
        <v>50</v>
      </c>
      <c r="K134" s="346"/>
    </row>
    <row r="135" spans="2:11" s="1" customFormat="1" ht="15" customHeight="1">
      <c r="B135" s="343"/>
      <c r="C135" s="298" t="s">
        <v>1750</v>
      </c>
      <c r="D135" s="298"/>
      <c r="E135" s="298"/>
      <c r="F135" s="321" t="s">
        <v>1731</v>
      </c>
      <c r="G135" s="298"/>
      <c r="H135" s="298" t="s">
        <v>1765</v>
      </c>
      <c r="I135" s="298" t="s">
        <v>1727</v>
      </c>
      <c r="J135" s="298">
        <v>50</v>
      </c>
      <c r="K135" s="346"/>
    </row>
    <row r="136" spans="2:11" s="1" customFormat="1" ht="15" customHeight="1">
      <c r="B136" s="343"/>
      <c r="C136" s="298" t="s">
        <v>1752</v>
      </c>
      <c r="D136" s="298"/>
      <c r="E136" s="298"/>
      <c r="F136" s="321" t="s">
        <v>1731</v>
      </c>
      <c r="G136" s="298"/>
      <c r="H136" s="298" t="s">
        <v>1765</v>
      </c>
      <c r="I136" s="298" t="s">
        <v>1727</v>
      </c>
      <c r="J136" s="298">
        <v>50</v>
      </c>
      <c r="K136" s="346"/>
    </row>
    <row r="137" spans="2:11" s="1" customFormat="1" ht="15" customHeight="1">
      <c r="B137" s="343"/>
      <c r="C137" s="298" t="s">
        <v>1753</v>
      </c>
      <c r="D137" s="298"/>
      <c r="E137" s="298"/>
      <c r="F137" s="321" t="s">
        <v>1731</v>
      </c>
      <c r="G137" s="298"/>
      <c r="H137" s="298" t="s">
        <v>1778</v>
      </c>
      <c r="I137" s="298" t="s">
        <v>1727</v>
      </c>
      <c r="J137" s="298">
        <v>255</v>
      </c>
      <c r="K137" s="346"/>
    </row>
    <row r="138" spans="2:11" s="1" customFormat="1" ht="15" customHeight="1">
      <c r="B138" s="343"/>
      <c r="C138" s="298" t="s">
        <v>1755</v>
      </c>
      <c r="D138" s="298"/>
      <c r="E138" s="298"/>
      <c r="F138" s="321" t="s">
        <v>1725</v>
      </c>
      <c r="G138" s="298"/>
      <c r="H138" s="298" t="s">
        <v>1779</v>
      </c>
      <c r="I138" s="298" t="s">
        <v>1757</v>
      </c>
      <c r="J138" s="298"/>
      <c r="K138" s="346"/>
    </row>
    <row r="139" spans="2:11" s="1" customFormat="1" ht="15" customHeight="1">
      <c r="B139" s="343"/>
      <c r="C139" s="298" t="s">
        <v>1758</v>
      </c>
      <c r="D139" s="298"/>
      <c r="E139" s="298"/>
      <c r="F139" s="321" t="s">
        <v>1725</v>
      </c>
      <c r="G139" s="298"/>
      <c r="H139" s="298" t="s">
        <v>1780</v>
      </c>
      <c r="I139" s="298" t="s">
        <v>1760</v>
      </c>
      <c r="J139" s="298"/>
      <c r="K139" s="346"/>
    </row>
    <row r="140" spans="2:11" s="1" customFormat="1" ht="15" customHeight="1">
      <c r="B140" s="343"/>
      <c r="C140" s="298" t="s">
        <v>1761</v>
      </c>
      <c r="D140" s="298"/>
      <c r="E140" s="298"/>
      <c r="F140" s="321" t="s">
        <v>1725</v>
      </c>
      <c r="G140" s="298"/>
      <c r="H140" s="298" t="s">
        <v>1761</v>
      </c>
      <c r="I140" s="298" t="s">
        <v>1760</v>
      </c>
      <c r="J140" s="298"/>
      <c r="K140" s="346"/>
    </row>
    <row r="141" spans="2:11" s="1" customFormat="1" ht="15" customHeight="1">
      <c r="B141" s="343"/>
      <c r="C141" s="298" t="s">
        <v>38</v>
      </c>
      <c r="D141" s="298"/>
      <c r="E141" s="298"/>
      <c r="F141" s="321" t="s">
        <v>1725</v>
      </c>
      <c r="G141" s="298"/>
      <c r="H141" s="298" t="s">
        <v>1781</v>
      </c>
      <c r="I141" s="298" t="s">
        <v>1760</v>
      </c>
      <c r="J141" s="298"/>
      <c r="K141" s="346"/>
    </row>
    <row r="142" spans="2:11" s="1" customFormat="1" ht="15" customHeight="1">
      <c r="B142" s="343"/>
      <c r="C142" s="298" t="s">
        <v>1782</v>
      </c>
      <c r="D142" s="298"/>
      <c r="E142" s="298"/>
      <c r="F142" s="321" t="s">
        <v>1725</v>
      </c>
      <c r="G142" s="298"/>
      <c r="H142" s="298" t="s">
        <v>1783</v>
      </c>
      <c r="I142" s="298" t="s">
        <v>1760</v>
      </c>
      <c r="J142" s="298"/>
      <c r="K142" s="346"/>
    </row>
    <row r="143" spans="2:11" s="1" customFormat="1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spans="2:11" s="1" customFormat="1" ht="18.75" customHeight="1">
      <c r="B144" s="334"/>
      <c r="C144" s="334"/>
      <c r="D144" s="334"/>
      <c r="E144" s="334"/>
      <c r="F144" s="335"/>
      <c r="G144" s="334"/>
      <c r="H144" s="334"/>
      <c r="I144" s="334"/>
      <c r="J144" s="334"/>
      <c r="K144" s="334"/>
    </row>
    <row r="145" spans="2:11" s="1" customFormat="1" ht="18.75" customHeight="1"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</row>
    <row r="146" spans="2:11" s="1" customFormat="1" ht="7.5" customHeight="1">
      <c r="B146" s="307"/>
      <c r="C146" s="308"/>
      <c r="D146" s="308"/>
      <c r="E146" s="308"/>
      <c r="F146" s="308"/>
      <c r="G146" s="308"/>
      <c r="H146" s="308"/>
      <c r="I146" s="308"/>
      <c r="J146" s="308"/>
      <c r="K146" s="309"/>
    </row>
    <row r="147" spans="2:11" s="1" customFormat="1" ht="45" customHeight="1">
      <c r="B147" s="310"/>
      <c r="C147" s="311" t="s">
        <v>1784</v>
      </c>
      <c r="D147" s="311"/>
      <c r="E147" s="311"/>
      <c r="F147" s="311"/>
      <c r="G147" s="311"/>
      <c r="H147" s="311"/>
      <c r="I147" s="311"/>
      <c r="J147" s="311"/>
      <c r="K147" s="312"/>
    </row>
    <row r="148" spans="2:11" s="1" customFormat="1" ht="17.25" customHeight="1">
      <c r="B148" s="310"/>
      <c r="C148" s="313" t="s">
        <v>1719</v>
      </c>
      <c r="D148" s="313"/>
      <c r="E148" s="313"/>
      <c r="F148" s="313" t="s">
        <v>1720</v>
      </c>
      <c r="G148" s="314"/>
      <c r="H148" s="313" t="s">
        <v>54</v>
      </c>
      <c r="I148" s="313" t="s">
        <v>57</v>
      </c>
      <c r="J148" s="313" t="s">
        <v>1721</v>
      </c>
      <c r="K148" s="312"/>
    </row>
    <row r="149" spans="2:11" s="1" customFormat="1" ht="17.25" customHeight="1">
      <c r="B149" s="310"/>
      <c r="C149" s="315" t="s">
        <v>1722</v>
      </c>
      <c r="D149" s="315"/>
      <c r="E149" s="315"/>
      <c r="F149" s="316" t="s">
        <v>1723</v>
      </c>
      <c r="G149" s="317"/>
      <c r="H149" s="315"/>
      <c r="I149" s="315"/>
      <c r="J149" s="315" t="s">
        <v>1724</v>
      </c>
      <c r="K149" s="312"/>
    </row>
    <row r="150" spans="2:11" s="1" customFormat="1" ht="5.25" customHeight="1">
      <c r="B150" s="323"/>
      <c r="C150" s="318"/>
      <c r="D150" s="318"/>
      <c r="E150" s="318"/>
      <c r="F150" s="318"/>
      <c r="G150" s="319"/>
      <c r="H150" s="318"/>
      <c r="I150" s="318"/>
      <c r="J150" s="318"/>
      <c r="K150" s="346"/>
    </row>
    <row r="151" spans="2:11" s="1" customFormat="1" ht="15" customHeight="1">
      <c r="B151" s="323"/>
      <c r="C151" s="350" t="s">
        <v>1728</v>
      </c>
      <c r="D151" s="298"/>
      <c r="E151" s="298"/>
      <c r="F151" s="351" t="s">
        <v>1725</v>
      </c>
      <c r="G151" s="298"/>
      <c r="H151" s="350" t="s">
        <v>1765</v>
      </c>
      <c r="I151" s="350" t="s">
        <v>1727</v>
      </c>
      <c r="J151" s="350">
        <v>120</v>
      </c>
      <c r="K151" s="346"/>
    </row>
    <row r="152" spans="2:11" s="1" customFormat="1" ht="15" customHeight="1">
      <c r="B152" s="323"/>
      <c r="C152" s="350" t="s">
        <v>1774</v>
      </c>
      <c r="D152" s="298"/>
      <c r="E152" s="298"/>
      <c r="F152" s="351" t="s">
        <v>1725</v>
      </c>
      <c r="G152" s="298"/>
      <c r="H152" s="350" t="s">
        <v>1785</v>
      </c>
      <c r="I152" s="350" t="s">
        <v>1727</v>
      </c>
      <c r="J152" s="350" t="s">
        <v>1776</v>
      </c>
      <c r="K152" s="346"/>
    </row>
    <row r="153" spans="2:11" s="1" customFormat="1" ht="15" customHeight="1">
      <c r="B153" s="323"/>
      <c r="C153" s="350" t="s">
        <v>83</v>
      </c>
      <c r="D153" s="298"/>
      <c r="E153" s="298"/>
      <c r="F153" s="351" t="s">
        <v>1725</v>
      </c>
      <c r="G153" s="298"/>
      <c r="H153" s="350" t="s">
        <v>1786</v>
      </c>
      <c r="I153" s="350" t="s">
        <v>1727</v>
      </c>
      <c r="J153" s="350" t="s">
        <v>1776</v>
      </c>
      <c r="K153" s="346"/>
    </row>
    <row r="154" spans="2:11" s="1" customFormat="1" ht="15" customHeight="1">
      <c r="B154" s="323"/>
      <c r="C154" s="350" t="s">
        <v>1730</v>
      </c>
      <c r="D154" s="298"/>
      <c r="E154" s="298"/>
      <c r="F154" s="351" t="s">
        <v>1731</v>
      </c>
      <c r="G154" s="298"/>
      <c r="H154" s="350" t="s">
        <v>1765</v>
      </c>
      <c r="I154" s="350" t="s">
        <v>1727</v>
      </c>
      <c r="J154" s="350">
        <v>50</v>
      </c>
      <c r="K154" s="346"/>
    </row>
    <row r="155" spans="2:11" s="1" customFormat="1" ht="15" customHeight="1">
      <c r="B155" s="323"/>
      <c r="C155" s="350" t="s">
        <v>1733</v>
      </c>
      <c r="D155" s="298"/>
      <c r="E155" s="298"/>
      <c r="F155" s="351" t="s">
        <v>1725</v>
      </c>
      <c r="G155" s="298"/>
      <c r="H155" s="350" t="s">
        <v>1765</v>
      </c>
      <c r="I155" s="350" t="s">
        <v>1735</v>
      </c>
      <c r="J155" s="350"/>
      <c r="K155" s="346"/>
    </row>
    <row r="156" spans="2:11" s="1" customFormat="1" ht="15" customHeight="1">
      <c r="B156" s="323"/>
      <c r="C156" s="350" t="s">
        <v>1744</v>
      </c>
      <c r="D156" s="298"/>
      <c r="E156" s="298"/>
      <c r="F156" s="351" t="s">
        <v>1731</v>
      </c>
      <c r="G156" s="298"/>
      <c r="H156" s="350" t="s">
        <v>1765</v>
      </c>
      <c r="I156" s="350" t="s">
        <v>1727</v>
      </c>
      <c r="J156" s="350">
        <v>50</v>
      </c>
      <c r="K156" s="346"/>
    </row>
    <row r="157" spans="2:11" s="1" customFormat="1" ht="15" customHeight="1">
      <c r="B157" s="323"/>
      <c r="C157" s="350" t="s">
        <v>1752</v>
      </c>
      <c r="D157" s="298"/>
      <c r="E157" s="298"/>
      <c r="F157" s="351" t="s">
        <v>1731</v>
      </c>
      <c r="G157" s="298"/>
      <c r="H157" s="350" t="s">
        <v>1765</v>
      </c>
      <c r="I157" s="350" t="s">
        <v>1727</v>
      </c>
      <c r="J157" s="350">
        <v>50</v>
      </c>
      <c r="K157" s="346"/>
    </row>
    <row r="158" spans="2:11" s="1" customFormat="1" ht="15" customHeight="1">
      <c r="B158" s="323"/>
      <c r="C158" s="350" t="s">
        <v>1750</v>
      </c>
      <c r="D158" s="298"/>
      <c r="E158" s="298"/>
      <c r="F158" s="351" t="s">
        <v>1731</v>
      </c>
      <c r="G158" s="298"/>
      <c r="H158" s="350" t="s">
        <v>1765</v>
      </c>
      <c r="I158" s="350" t="s">
        <v>1727</v>
      </c>
      <c r="J158" s="350">
        <v>50</v>
      </c>
      <c r="K158" s="346"/>
    </row>
    <row r="159" spans="2:11" s="1" customFormat="1" ht="15" customHeight="1">
      <c r="B159" s="323"/>
      <c r="C159" s="350" t="s">
        <v>125</v>
      </c>
      <c r="D159" s="298"/>
      <c r="E159" s="298"/>
      <c r="F159" s="351" t="s">
        <v>1725</v>
      </c>
      <c r="G159" s="298"/>
      <c r="H159" s="350" t="s">
        <v>1787</v>
      </c>
      <c r="I159" s="350" t="s">
        <v>1727</v>
      </c>
      <c r="J159" s="350" t="s">
        <v>1788</v>
      </c>
      <c r="K159" s="346"/>
    </row>
    <row r="160" spans="2:11" s="1" customFormat="1" ht="15" customHeight="1">
      <c r="B160" s="323"/>
      <c r="C160" s="350" t="s">
        <v>1789</v>
      </c>
      <c r="D160" s="298"/>
      <c r="E160" s="298"/>
      <c r="F160" s="351" t="s">
        <v>1725</v>
      </c>
      <c r="G160" s="298"/>
      <c r="H160" s="350" t="s">
        <v>1790</v>
      </c>
      <c r="I160" s="350" t="s">
        <v>1760</v>
      </c>
      <c r="J160" s="350"/>
      <c r="K160" s="346"/>
    </row>
    <row r="161" spans="2:11" s="1" customFormat="1" ht="15" customHeight="1">
      <c r="B161" s="352"/>
      <c r="C161" s="332"/>
      <c r="D161" s="332"/>
      <c r="E161" s="332"/>
      <c r="F161" s="332"/>
      <c r="G161" s="332"/>
      <c r="H161" s="332"/>
      <c r="I161" s="332"/>
      <c r="J161" s="332"/>
      <c r="K161" s="353"/>
    </row>
    <row r="162" spans="2:11" s="1" customFormat="1" ht="18.75" customHeight="1">
      <c r="B162" s="334"/>
      <c r="C162" s="344"/>
      <c r="D162" s="344"/>
      <c r="E162" s="344"/>
      <c r="F162" s="354"/>
      <c r="G162" s="344"/>
      <c r="H162" s="344"/>
      <c r="I162" s="344"/>
      <c r="J162" s="344"/>
      <c r="K162" s="334"/>
    </row>
    <row r="163" spans="2:11" s="1" customFormat="1" ht="18.75" customHeight="1"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</row>
    <row r="164" spans="2:11" s="1" customFormat="1" ht="7.5" customHeight="1">
      <c r="B164" s="285"/>
      <c r="C164" s="286"/>
      <c r="D164" s="286"/>
      <c r="E164" s="286"/>
      <c r="F164" s="286"/>
      <c r="G164" s="286"/>
      <c r="H164" s="286"/>
      <c r="I164" s="286"/>
      <c r="J164" s="286"/>
      <c r="K164" s="287"/>
    </row>
    <row r="165" spans="2:11" s="1" customFormat="1" ht="45" customHeight="1">
      <c r="B165" s="288"/>
      <c r="C165" s="289" t="s">
        <v>1791</v>
      </c>
      <c r="D165" s="289"/>
      <c r="E165" s="289"/>
      <c r="F165" s="289"/>
      <c r="G165" s="289"/>
      <c r="H165" s="289"/>
      <c r="I165" s="289"/>
      <c r="J165" s="289"/>
      <c r="K165" s="290"/>
    </row>
    <row r="166" spans="2:11" s="1" customFormat="1" ht="17.25" customHeight="1">
      <c r="B166" s="288"/>
      <c r="C166" s="313" t="s">
        <v>1719</v>
      </c>
      <c r="D166" s="313"/>
      <c r="E166" s="313"/>
      <c r="F166" s="313" t="s">
        <v>1720</v>
      </c>
      <c r="G166" s="355"/>
      <c r="H166" s="356" t="s">
        <v>54</v>
      </c>
      <c r="I166" s="356" t="s">
        <v>57</v>
      </c>
      <c r="J166" s="313" t="s">
        <v>1721</v>
      </c>
      <c r="K166" s="290"/>
    </row>
    <row r="167" spans="2:11" s="1" customFormat="1" ht="17.25" customHeight="1">
      <c r="B167" s="291"/>
      <c r="C167" s="315" t="s">
        <v>1722</v>
      </c>
      <c r="D167" s="315"/>
      <c r="E167" s="315"/>
      <c r="F167" s="316" t="s">
        <v>1723</v>
      </c>
      <c r="G167" s="357"/>
      <c r="H167" s="358"/>
      <c r="I167" s="358"/>
      <c r="J167" s="315" t="s">
        <v>1724</v>
      </c>
      <c r="K167" s="293"/>
    </row>
    <row r="168" spans="2:11" s="1" customFormat="1" ht="5.25" customHeight="1">
      <c r="B168" s="323"/>
      <c r="C168" s="318"/>
      <c r="D168" s="318"/>
      <c r="E168" s="318"/>
      <c r="F168" s="318"/>
      <c r="G168" s="319"/>
      <c r="H168" s="318"/>
      <c r="I168" s="318"/>
      <c r="J168" s="318"/>
      <c r="K168" s="346"/>
    </row>
    <row r="169" spans="2:11" s="1" customFormat="1" ht="15" customHeight="1">
      <c r="B169" s="323"/>
      <c r="C169" s="298" t="s">
        <v>1728</v>
      </c>
      <c r="D169" s="298"/>
      <c r="E169" s="298"/>
      <c r="F169" s="321" t="s">
        <v>1725</v>
      </c>
      <c r="G169" s="298"/>
      <c r="H169" s="298" t="s">
        <v>1765</v>
      </c>
      <c r="I169" s="298" t="s">
        <v>1727</v>
      </c>
      <c r="J169" s="298">
        <v>120</v>
      </c>
      <c r="K169" s="346"/>
    </row>
    <row r="170" spans="2:11" s="1" customFormat="1" ht="15" customHeight="1">
      <c r="B170" s="323"/>
      <c r="C170" s="298" t="s">
        <v>1774</v>
      </c>
      <c r="D170" s="298"/>
      <c r="E170" s="298"/>
      <c r="F170" s="321" t="s">
        <v>1725</v>
      </c>
      <c r="G170" s="298"/>
      <c r="H170" s="298" t="s">
        <v>1775</v>
      </c>
      <c r="I170" s="298" t="s">
        <v>1727</v>
      </c>
      <c r="J170" s="298" t="s">
        <v>1776</v>
      </c>
      <c r="K170" s="346"/>
    </row>
    <row r="171" spans="2:11" s="1" customFormat="1" ht="15" customHeight="1">
      <c r="B171" s="323"/>
      <c r="C171" s="298" t="s">
        <v>83</v>
      </c>
      <c r="D171" s="298"/>
      <c r="E171" s="298"/>
      <c r="F171" s="321" t="s">
        <v>1725</v>
      </c>
      <c r="G171" s="298"/>
      <c r="H171" s="298" t="s">
        <v>1792</v>
      </c>
      <c r="I171" s="298" t="s">
        <v>1727</v>
      </c>
      <c r="J171" s="298" t="s">
        <v>1776</v>
      </c>
      <c r="K171" s="346"/>
    </row>
    <row r="172" spans="2:11" s="1" customFormat="1" ht="15" customHeight="1">
      <c r="B172" s="323"/>
      <c r="C172" s="298" t="s">
        <v>1730</v>
      </c>
      <c r="D172" s="298"/>
      <c r="E172" s="298"/>
      <c r="F172" s="321" t="s">
        <v>1731</v>
      </c>
      <c r="G172" s="298"/>
      <c r="H172" s="298" t="s">
        <v>1792</v>
      </c>
      <c r="I172" s="298" t="s">
        <v>1727</v>
      </c>
      <c r="J172" s="298">
        <v>50</v>
      </c>
      <c r="K172" s="346"/>
    </row>
    <row r="173" spans="2:11" s="1" customFormat="1" ht="15" customHeight="1">
      <c r="B173" s="323"/>
      <c r="C173" s="298" t="s">
        <v>1733</v>
      </c>
      <c r="D173" s="298"/>
      <c r="E173" s="298"/>
      <c r="F173" s="321" t="s">
        <v>1725</v>
      </c>
      <c r="G173" s="298"/>
      <c r="H173" s="298" t="s">
        <v>1792</v>
      </c>
      <c r="I173" s="298" t="s">
        <v>1735</v>
      </c>
      <c r="J173" s="298"/>
      <c r="K173" s="346"/>
    </row>
    <row r="174" spans="2:11" s="1" customFormat="1" ht="15" customHeight="1">
      <c r="B174" s="323"/>
      <c r="C174" s="298" t="s">
        <v>1744</v>
      </c>
      <c r="D174" s="298"/>
      <c r="E174" s="298"/>
      <c r="F174" s="321" t="s">
        <v>1731</v>
      </c>
      <c r="G174" s="298"/>
      <c r="H174" s="298" t="s">
        <v>1792</v>
      </c>
      <c r="I174" s="298" t="s">
        <v>1727</v>
      </c>
      <c r="J174" s="298">
        <v>50</v>
      </c>
      <c r="K174" s="346"/>
    </row>
    <row r="175" spans="2:11" s="1" customFormat="1" ht="15" customHeight="1">
      <c r="B175" s="323"/>
      <c r="C175" s="298" t="s">
        <v>1752</v>
      </c>
      <c r="D175" s="298"/>
      <c r="E175" s="298"/>
      <c r="F175" s="321" t="s">
        <v>1731</v>
      </c>
      <c r="G175" s="298"/>
      <c r="H175" s="298" t="s">
        <v>1792</v>
      </c>
      <c r="I175" s="298" t="s">
        <v>1727</v>
      </c>
      <c r="J175" s="298">
        <v>50</v>
      </c>
      <c r="K175" s="346"/>
    </row>
    <row r="176" spans="2:11" s="1" customFormat="1" ht="15" customHeight="1">
      <c r="B176" s="323"/>
      <c r="C176" s="298" t="s">
        <v>1750</v>
      </c>
      <c r="D176" s="298"/>
      <c r="E176" s="298"/>
      <c r="F176" s="321" t="s">
        <v>1731</v>
      </c>
      <c r="G176" s="298"/>
      <c r="H176" s="298" t="s">
        <v>1792</v>
      </c>
      <c r="I176" s="298" t="s">
        <v>1727</v>
      </c>
      <c r="J176" s="298">
        <v>50</v>
      </c>
      <c r="K176" s="346"/>
    </row>
    <row r="177" spans="2:11" s="1" customFormat="1" ht="15" customHeight="1">
      <c r="B177" s="323"/>
      <c r="C177" s="298" t="s">
        <v>141</v>
      </c>
      <c r="D177" s="298"/>
      <c r="E177" s="298"/>
      <c r="F177" s="321" t="s">
        <v>1725</v>
      </c>
      <c r="G177" s="298"/>
      <c r="H177" s="298" t="s">
        <v>1793</v>
      </c>
      <c r="I177" s="298" t="s">
        <v>1794</v>
      </c>
      <c r="J177" s="298"/>
      <c r="K177" s="346"/>
    </row>
    <row r="178" spans="2:11" s="1" customFormat="1" ht="15" customHeight="1">
      <c r="B178" s="323"/>
      <c r="C178" s="298" t="s">
        <v>57</v>
      </c>
      <c r="D178" s="298"/>
      <c r="E178" s="298"/>
      <c r="F178" s="321" t="s">
        <v>1725</v>
      </c>
      <c r="G178" s="298"/>
      <c r="H178" s="298" t="s">
        <v>1795</v>
      </c>
      <c r="I178" s="298" t="s">
        <v>1796</v>
      </c>
      <c r="J178" s="298">
        <v>1</v>
      </c>
      <c r="K178" s="346"/>
    </row>
    <row r="179" spans="2:11" s="1" customFormat="1" ht="15" customHeight="1">
      <c r="B179" s="323"/>
      <c r="C179" s="298" t="s">
        <v>53</v>
      </c>
      <c r="D179" s="298"/>
      <c r="E179" s="298"/>
      <c r="F179" s="321" t="s">
        <v>1725</v>
      </c>
      <c r="G179" s="298"/>
      <c r="H179" s="298" t="s">
        <v>1797</v>
      </c>
      <c r="I179" s="298" t="s">
        <v>1727</v>
      </c>
      <c r="J179" s="298">
        <v>20</v>
      </c>
      <c r="K179" s="346"/>
    </row>
    <row r="180" spans="2:11" s="1" customFormat="1" ht="15" customHeight="1">
      <c r="B180" s="323"/>
      <c r="C180" s="298" t="s">
        <v>54</v>
      </c>
      <c r="D180" s="298"/>
      <c r="E180" s="298"/>
      <c r="F180" s="321" t="s">
        <v>1725</v>
      </c>
      <c r="G180" s="298"/>
      <c r="H180" s="298" t="s">
        <v>1798</v>
      </c>
      <c r="I180" s="298" t="s">
        <v>1727</v>
      </c>
      <c r="J180" s="298">
        <v>255</v>
      </c>
      <c r="K180" s="346"/>
    </row>
    <row r="181" spans="2:11" s="1" customFormat="1" ht="15" customHeight="1">
      <c r="B181" s="323"/>
      <c r="C181" s="298" t="s">
        <v>142</v>
      </c>
      <c r="D181" s="298"/>
      <c r="E181" s="298"/>
      <c r="F181" s="321" t="s">
        <v>1725</v>
      </c>
      <c r="G181" s="298"/>
      <c r="H181" s="298" t="s">
        <v>1689</v>
      </c>
      <c r="I181" s="298" t="s">
        <v>1727</v>
      </c>
      <c r="J181" s="298">
        <v>10</v>
      </c>
      <c r="K181" s="346"/>
    </row>
    <row r="182" spans="2:11" s="1" customFormat="1" ht="15" customHeight="1">
      <c r="B182" s="323"/>
      <c r="C182" s="298" t="s">
        <v>143</v>
      </c>
      <c r="D182" s="298"/>
      <c r="E182" s="298"/>
      <c r="F182" s="321" t="s">
        <v>1725</v>
      </c>
      <c r="G182" s="298"/>
      <c r="H182" s="298" t="s">
        <v>1799</v>
      </c>
      <c r="I182" s="298" t="s">
        <v>1760</v>
      </c>
      <c r="J182" s="298"/>
      <c r="K182" s="346"/>
    </row>
    <row r="183" spans="2:11" s="1" customFormat="1" ht="15" customHeight="1">
      <c r="B183" s="323"/>
      <c r="C183" s="298" t="s">
        <v>1800</v>
      </c>
      <c r="D183" s="298"/>
      <c r="E183" s="298"/>
      <c r="F183" s="321" t="s">
        <v>1725</v>
      </c>
      <c r="G183" s="298"/>
      <c r="H183" s="298" t="s">
        <v>1801</v>
      </c>
      <c r="I183" s="298" t="s">
        <v>1760</v>
      </c>
      <c r="J183" s="298"/>
      <c r="K183" s="346"/>
    </row>
    <row r="184" spans="2:11" s="1" customFormat="1" ht="15" customHeight="1">
      <c r="B184" s="323"/>
      <c r="C184" s="298" t="s">
        <v>1789</v>
      </c>
      <c r="D184" s="298"/>
      <c r="E184" s="298"/>
      <c r="F184" s="321" t="s">
        <v>1725</v>
      </c>
      <c r="G184" s="298"/>
      <c r="H184" s="298" t="s">
        <v>1802</v>
      </c>
      <c r="I184" s="298" t="s">
        <v>1760</v>
      </c>
      <c r="J184" s="298"/>
      <c r="K184" s="346"/>
    </row>
    <row r="185" spans="2:11" s="1" customFormat="1" ht="15" customHeight="1">
      <c r="B185" s="323"/>
      <c r="C185" s="298" t="s">
        <v>145</v>
      </c>
      <c r="D185" s="298"/>
      <c r="E185" s="298"/>
      <c r="F185" s="321" t="s">
        <v>1731</v>
      </c>
      <c r="G185" s="298"/>
      <c r="H185" s="298" t="s">
        <v>1803</v>
      </c>
      <c r="I185" s="298" t="s">
        <v>1727</v>
      </c>
      <c r="J185" s="298">
        <v>50</v>
      </c>
      <c r="K185" s="346"/>
    </row>
    <row r="186" spans="2:11" s="1" customFormat="1" ht="15" customHeight="1">
      <c r="B186" s="323"/>
      <c r="C186" s="298" t="s">
        <v>1804</v>
      </c>
      <c r="D186" s="298"/>
      <c r="E186" s="298"/>
      <c r="F186" s="321" t="s">
        <v>1731</v>
      </c>
      <c r="G186" s="298"/>
      <c r="H186" s="298" t="s">
        <v>1805</v>
      </c>
      <c r="I186" s="298" t="s">
        <v>1806</v>
      </c>
      <c r="J186" s="298"/>
      <c r="K186" s="346"/>
    </row>
    <row r="187" spans="2:11" s="1" customFormat="1" ht="15" customHeight="1">
      <c r="B187" s="323"/>
      <c r="C187" s="298" t="s">
        <v>1807</v>
      </c>
      <c r="D187" s="298"/>
      <c r="E187" s="298"/>
      <c r="F187" s="321" t="s">
        <v>1731</v>
      </c>
      <c r="G187" s="298"/>
      <c r="H187" s="298" t="s">
        <v>1808</v>
      </c>
      <c r="I187" s="298" t="s">
        <v>1806</v>
      </c>
      <c r="J187" s="298"/>
      <c r="K187" s="346"/>
    </row>
    <row r="188" spans="2:11" s="1" customFormat="1" ht="15" customHeight="1">
      <c r="B188" s="323"/>
      <c r="C188" s="298" t="s">
        <v>1809</v>
      </c>
      <c r="D188" s="298"/>
      <c r="E188" s="298"/>
      <c r="F188" s="321" t="s">
        <v>1731</v>
      </c>
      <c r="G188" s="298"/>
      <c r="H188" s="298" t="s">
        <v>1810</v>
      </c>
      <c r="I188" s="298" t="s">
        <v>1806</v>
      </c>
      <c r="J188" s="298"/>
      <c r="K188" s="346"/>
    </row>
    <row r="189" spans="2:11" s="1" customFormat="1" ht="15" customHeight="1">
      <c r="B189" s="323"/>
      <c r="C189" s="359" t="s">
        <v>1811</v>
      </c>
      <c r="D189" s="298"/>
      <c r="E189" s="298"/>
      <c r="F189" s="321" t="s">
        <v>1731</v>
      </c>
      <c r="G189" s="298"/>
      <c r="H189" s="298" t="s">
        <v>1812</v>
      </c>
      <c r="I189" s="298" t="s">
        <v>1813</v>
      </c>
      <c r="J189" s="360" t="s">
        <v>1814</v>
      </c>
      <c r="K189" s="346"/>
    </row>
    <row r="190" spans="2:11" s="1" customFormat="1" ht="15" customHeight="1">
      <c r="B190" s="323"/>
      <c r="C190" s="359" t="s">
        <v>42</v>
      </c>
      <c r="D190" s="298"/>
      <c r="E190" s="298"/>
      <c r="F190" s="321" t="s">
        <v>1725</v>
      </c>
      <c r="G190" s="298"/>
      <c r="H190" s="295" t="s">
        <v>1815</v>
      </c>
      <c r="I190" s="298" t="s">
        <v>1816</v>
      </c>
      <c r="J190" s="298"/>
      <c r="K190" s="346"/>
    </row>
    <row r="191" spans="2:11" s="1" customFormat="1" ht="15" customHeight="1">
      <c r="B191" s="323"/>
      <c r="C191" s="359" t="s">
        <v>1817</v>
      </c>
      <c r="D191" s="298"/>
      <c r="E191" s="298"/>
      <c r="F191" s="321" t="s">
        <v>1725</v>
      </c>
      <c r="G191" s="298"/>
      <c r="H191" s="298" t="s">
        <v>1818</v>
      </c>
      <c r="I191" s="298" t="s">
        <v>1760</v>
      </c>
      <c r="J191" s="298"/>
      <c r="K191" s="346"/>
    </row>
    <row r="192" spans="2:11" s="1" customFormat="1" ht="15" customHeight="1">
      <c r="B192" s="323"/>
      <c r="C192" s="359" t="s">
        <v>1819</v>
      </c>
      <c r="D192" s="298"/>
      <c r="E192" s="298"/>
      <c r="F192" s="321" t="s">
        <v>1725</v>
      </c>
      <c r="G192" s="298"/>
      <c r="H192" s="298" t="s">
        <v>1820</v>
      </c>
      <c r="I192" s="298" t="s">
        <v>1760</v>
      </c>
      <c r="J192" s="298"/>
      <c r="K192" s="346"/>
    </row>
    <row r="193" spans="2:11" s="1" customFormat="1" ht="15" customHeight="1">
      <c r="B193" s="323"/>
      <c r="C193" s="359" t="s">
        <v>1821</v>
      </c>
      <c r="D193" s="298"/>
      <c r="E193" s="298"/>
      <c r="F193" s="321" t="s">
        <v>1731</v>
      </c>
      <c r="G193" s="298"/>
      <c r="H193" s="298" t="s">
        <v>1822</v>
      </c>
      <c r="I193" s="298" t="s">
        <v>1760</v>
      </c>
      <c r="J193" s="298"/>
      <c r="K193" s="346"/>
    </row>
    <row r="194" spans="2:11" s="1" customFormat="1" ht="15" customHeight="1">
      <c r="B194" s="352"/>
      <c r="C194" s="361"/>
      <c r="D194" s="332"/>
      <c r="E194" s="332"/>
      <c r="F194" s="332"/>
      <c r="G194" s="332"/>
      <c r="H194" s="332"/>
      <c r="I194" s="332"/>
      <c r="J194" s="332"/>
      <c r="K194" s="353"/>
    </row>
    <row r="195" spans="2:11" s="1" customFormat="1" ht="18.75" customHeight="1">
      <c r="B195" s="334"/>
      <c r="C195" s="344"/>
      <c r="D195" s="344"/>
      <c r="E195" s="344"/>
      <c r="F195" s="354"/>
      <c r="G195" s="344"/>
      <c r="H195" s="344"/>
      <c r="I195" s="344"/>
      <c r="J195" s="344"/>
      <c r="K195" s="334"/>
    </row>
    <row r="196" spans="2:11" s="1" customFormat="1" ht="18.75" customHeight="1">
      <c r="B196" s="334"/>
      <c r="C196" s="344"/>
      <c r="D196" s="344"/>
      <c r="E196" s="344"/>
      <c r="F196" s="354"/>
      <c r="G196" s="344"/>
      <c r="H196" s="344"/>
      <c r="I196" s="344"/>
      <c r="J196" s="344"/>
      <c r="K196" s="334"/>
    </row>
    <row r="197" spans="2:11" s="1" customFormat="1" ht="18.75" customHeight="1"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</row>
    <row r="198" spans="2:11" s="1" customFormat="1" ht="13.5">
      <c r="B198" s="285"/>
      <c r="C198" s="286"/>
      <c r="D198" s="286"/>
      <c r="E198" s="286"/>
      <c r="F198" s="286"/>
      <c r="G198" s="286"/>
      <c r="H198" s="286"/>
      <c r="I198" s="286"/>
      <c r="J198" s="286"/>
      <c r="K198" s="287"/>
    </row>
    <row r="199" spans="2:11" s="1" customFormat="1" ht="21">
      <c r="B199" s="288"/>
      <c r="C199" s="289" t="s">
        <v>1823</v>
      </c>
      <c r="D199" s="289"/>
      <c r="E199" s="289"/>
      <c r="F199" s="289"/>
      <c r="G199" s="289"/>
      <c r="H199" s="289"/>
      <c r="I199" s="289"/>
      <c r="J199" s="289"/>
      <c r="K199" s="290"/>
    </row>
    <row r="200" spans="2:11" s="1" customFormat="1" ht="25.5" customHeight="1">
      <c r="B200" s="288"/>
      <c r="C200" s="362" t="s">
        <v>1824</v>
      </c>
      <c r="D200" s="362"/>
      <c r="E200" s="362"/>
      <c r="F200" s="362" t="s">
        <v>1825</v>
      </c>
      <c r="G200" s="363"/>
      <c r="H200" s="362" t="s">
        <v>1826</v>
      </c>
      <c r="I200" s="362"/>
      <c r="J200" s="362"/>
      <c r="K200" s="290"/>
    </row>
    <row r="201" spans="2:11" s="1" customFormat="1" ht="5.25" customHeight="1">
      <c r="B201" s="323"/>
      <c r="C201" s="318"/>
      <c r="D201" s="318"/>
      <c r="E201" s="318"/>
      <c r="F201" s="318"/>
      <c r="G201" s="344"/>
      <c r="H201" s="318"/>
      <c r="I201" s="318"/>
      <c r="J201" s="318"/>
      <c r="K201" s="346"/>
    </row>
    <row r="202" spans="2:11" s="1" customFormat="1" ht="15" customHeight="1">
      <c r="B202" s="323"/>
      <c r="C202" s="298" t="s">
        <v>1816</v>
      </c>
      <c r="D202" s="298"/>
      <c r="E202" s="298"/>
      <c r="F202" s="321" t="s">
        <v>43</v>
      </c>
      <c r="G202" s="298"/>
      <c r="H202" s="298" t="s">
        <v>1827</v>
      </c>
      <c r="I202" s="298"/>
      <c r="J202" s="298"/>
      <c r="K202" s="346"/>
    </row>
    <row r="203" spans="2:11" s="1" customFormat="1" ht="15" customHeight="1">
      <c r="B203" s="323"/>
      <c r="C203" s="298"/>
      <c r="D203" s="298"/>
      <c r="E203" s="298"/>
      <c r="F203" s="321" t="s">
        <v>44</v>
      </c>
      <c r="G203" s="298"/>
      <c r="H203" s="298" t="s">
        <v>1828</v>
      </c>
      <c r="I203" s="298"/>
      <c r="J203" s="298"/>
      <c r="K203" s="346"/>
    </row>
    <row r="204" spans="2:11" s="1" customFormat="1" ht="15" customHeight="1">
      <c r="B204" s="323"/>
      <c r="C204" s="298"/>
      <c r="D204" s="298"/>
      <c r="E204" s="298"/>
      <c r="F204" s="321" t="s">
        <v>47</v>
      </c>
      <c r="G204" s="298"/>
      <c r="H204" s="298" t="s">
        <v>1829</v>
      </c>
      <c r="I204" s="298"/>
      <c r="J204" s="298"/>
      <c r="K204" s="346"/>
    </row>
    <row r="205" spans="2:11" s="1" customFormat="1" ht="15" customHeight="1">
      <c r="B205" s="323"/>
      <c r="C205" s="298"/>
      <c r="D205" s="298"/>
      <c r="E205" s="298"/>
      <c r="F205" s="321" t="s">
        <v>45</v>
      </c>
      <c r="G205" s="298"/>
      <c r="H205" s="298" t="s">
        <v>1830</v>
      </c>
      <c r="I205" s="298"/>
      <c r="J205" s="298"/>
      <c r="K205" s="346"/>
    </row>
    <row r="206" spans="2:11" s="1" customFormat="1" ht="15" customHeight="1">
      <c r="B206" s="323"/>
      <c r="C206" s="298"/>
      <c r="D206" s="298"/>
      <c r="E206" s="298"/>
      <c r="F206" s="321" t="s">
        <v>46</v>
      </c>
      <c r="G206" s="298"/>
      <c r="H206" s="298" t="s">
        <v>1831</v>
      </c>
      <c r="I206" s="298"/>
      <c r="J206" s="298"/>
      <c r="K206" s="346"/>
    </row>
    <row r="207" spans="2:11" s="1" customFormat="1" ht="15" customHeight="1">
      <c r="B207" s="323"/>
      <c r="C207" s="298"/>
      <c r="D207" s="298"/>
      <c r="E207" s="298"/>
      <c r="F207" s="321"/>
      <c r="G207" s="298"/>
      <c r="H207" s="298"/>
      <c r="I207" s="298"/>
      <c r="J207" s="298"/>
      <c r="K207" s="346"/>
    </row>
    <row r="208" spans="2:11" s="1" customFormat="1" ht="15" customHeight="1">
      <c r="B208" s="323"/>
      <c r="C208" s="298" t="s">
        <v>1772</v>
      </c>
      <c r="D208" s="298"/>
      <c r="E208" s="298"/>
      <c r="F208" s="321" t="s">
        <v>78</v>
      </c>
      <c r="G208" s="298"/>
      <c r="H208" s="298" t="s">
        <v>1832</v>
      </c>
      <c r="I208" s="298"/>
      <c r="J208" s="298"/>
      <c r="K208" s="346"/>
    </row>
    <row r="209" spans="2:11" s="1" customFormat="1" ht="15" customHeight="1">
      <c r="B209" s="323"/>
      <c r="C209" s="298"/>
      <c r="D209" s="298"/>
      <c r="E209" s="298"/>
      <c r="F209" s="321" t="s">
        <v>1668</v>
      </c>
      <c r="G209" s="298"/>
      <c r="H209" s="298" t="s">
        <v>1669</v>
      </c>
      <c r="I209" s="298"/>
      <c r="J209" s="298"/>
      <c r="K209" s="346"/>
    </row>
    <row r="210" spans="2:11" s="1" customFormat="1" ht="15" customHeight="1">
      <c r="B210" s="323"/>
      <c r="C210" s="298"/>
      <c r="D210" s="298"/>
      <c r="E210" s="298"/>
      <c r="F210" s="321" t="s">
        <v>1666</v>
      </c>
      <c r="G210" s="298"/>
      <c r="H210" s="298" t="s">
        <v>1833</v>
      </c>
      <c r="I210" s="298"/>
      <c r="J210" s="298"/>
      <c r="K210" s="346"/>
    </row>
    <row r="211" spans="2:11" s="1" customFormat="1" ht="15" customHeight="1">
      <c r="B211" s="364"/>
      <c r="C211" s="298"/>
      <c r="D211" s="298"/>
      <c r="E211" s="298"/>
      <c r="F211" s="321" t="s">
        <v>1670</v>
      </c>
      <c r="G211" s="359"/>
      <c r="H211" s="350" t="s">
        <v>1671</v>
      </c>
      <c r="I211" s="350"/>
      <c r="J211" s="350"/>
      <c r="K211" s="365"/>
    </row>
    <row r="212" spans="2:11" s="1" customFormat="1" ht="15" customHeight="1">
      <c r="B212" s="364"/>
      <c r="C212" s="298"/>
      <c r="D212" s="298"/>
      <c r="E212" s="298"/>
      <c r="F212" s="321" t="s">
        <v>1672</v>
      </c>
      <c r="G212" s="359"/>
      <c r="H212" s="350" t="s">
        <v>1834</v>
      </c>
      <c r="I212" s="350"/>
      <c r="J212" s="350"/>
      <c r="K212" s="365"/>
    </row>
    <row r="213" spans="2:11" s="1" customFormat="1" ht="15" customHeight="1">
      <c r="B213" s="364"/>
      <c r="C213" s="298"/>
      <c r="D213" s="298"/>
      <c r="E213" s="298"/>
      <c r="F213" s="321"/>
      <c r="G213" s="359"/>
      <c r="H213" s="350"/>
      <c r="I213" s="350"/>
      <c r="J213" s="350"/>
      <c r="K213" s="365"/>
    </row>
    <row r="214" spans="2:11" s="1" customFormat="1" ht="15" customHeight="1">
      <c r="B214" s="364"/>
      <c r="C214" s="298" t="s">
        <v>1796</v>
      </c>
      <c r="D214" s="298"/>
      <c r="E214" s="298"/>
      <c r="F214" s="321">
        <v>1</v>
      </c>
      <c r="G214" s="359"/>
      <c r="H214" s="350" t="s">
        <v>1835</v>
      </c>
      <c r="I214" s="350"/>
      <c r="J214" s="350"/>
      <c r="K214" s="365"/>
    </row>
    <row r="215" spans="2:11" s="1" customFormat="1" ht="15" customHeight="1">
      <c r="B215" s="364"/>
      <c r="C215" s="298"/>
      <c r="D215" s="298"/>
      <c r="E215" s="298"/>
      <c r="F215" s="321">
        <v>2</v>
      </c>
      <c r="G215" s="359"/>
      <c r="H215" s="350" t="s">
        <v>1836</v>
      </c>
      <c r="I215" s="350"/>
      <c r="J215" s="350"/>
      <c r="K215" s="365"/>
    </row>
    <row r="216" spans="2:11" s="1" customFormat="1" ht="15" customHeight="1">
      <c r="B216" s="364"/>
      <c r="C216" s="298"/>
      <c r="D216" s="298"/>
      <c r="E216" s="298"/>
      <c r="F216" s="321">
        <v>3</v>
      </c>
      <c r="G216" s="359"/>
      <c r="H216" s="350" t="s">
        <v>1837</v>
      </c>
      <c r="I216" s="350"/>
      <c r="J216" s="350"/>
      <c r="K216" s="365"/>
    </row>
    <row r="217" spans="2:11" s="1" customFormat="1" ht="15" customHeight="1">
      <c r="B217" s="364"/>
      <c r="C217" s="298"/>
      <c r="D217" s="298"/>
      <c r="E217" s="298"/>
      <c r="F217" s="321">
        <v>4</v>
      </c>
      <c r="G217" s="359"/>
      <c r="H217" s="350" t="s">
        <v>1838</v>
      </c>
      <c r="I217" s="350"/>
      <c r="J217" s="350"/>
      <c r="K217" s="365"/>
    </row>
    <row r="218" spans="2:11" s="1" customFormat="1" ht="12.75" customHeight="1">
      <c r="B218" s="366"/>
      <c r="C218" s="367"/>
      <c r="D218" s="367"/>
      <c r="E218" s="367"/>
      <c r="F218" s="367"/>
      <c r="G218" s="367"/>
      <c r="H218" s="367"/>
      <c r="I218" s="367"/>
      <c r="J218" s="367"/>
      <c r="K218" s="36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120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MODERNIZACE ODBORNÝCH UČEBEN ZŠ ŠLUKNOVSKÁ, ČESKÁ LÍPA</v>
      </c>
      <c r="F7" s="143"/>
      <c r="G7" s="143"/>
      <c r="H7" s="143"/>
      <c r="L7" s="21"/>
    </row>
    <row r="8" spans="2:12" s="1" customFormat="1" ht="12" customHeight="1">
      <c r="B8" s="21"/>
      <c r="D8" s="143" t="s">
        <v>121</v>
      </c>
      <c r="L8" s="21"/>
    </row>
    <row r="9" spans="1:31" s="2" customFormat="1" ht="16.5" customHeight="1">
      <c r="A9" s="39"/>
      <c r="B9" s="45"/>
      <c r="C9" s="39"/>
      <c r="D9" s="39"/>
      <c r="E9" s="144" t="s">
        <v>122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123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122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4. 2. 2021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ROUND(J97,2)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ROUND((SUM(BE97:BE216)),2)</f>
        <v>0</v>
      </c>
      <c r="G35" s="39"/>
      <c r="H35" s="39"/>
      <c r="I35" s="158">
        <v>0.21</v>
      </c>
      <c r="J35" s="157">
        <f>ROUND(((SUM(BE97:BE216))*I35),2)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ROUND((SUM(BF97:BF216)),2)</f>
        <v>0</v>
      </c>
      <c r="G36" s="39"/>
      <c r="H36" s="39"/>
      <c r="I36" s="158">
        <v>0.15</v>
      </c>
      <c r="J36" s="157">
        <f>ROUND(((SUM(BF97:BF216))*I36),2)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ROUND((SUM(BG97:BG216)),2)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ROUND((SUM(BH97:BH216)),2)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ROUND((SUM(BI97:BI216)),2)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MODERNIZACE ODBORNÝCH UČEBEN ZŠ ŠLUKNOVSKÁ, ČESKÁ LÍPA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121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122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123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FYZIKA - UČEBNA FYZIKY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ČESKÁ LÍPA</v>
      </c>
      <c r="G56" s="41"/>
      <c r="H56" s="41"/>
      <c r="I56" s="33" t="s">
        <v>23</v>
      </c>
      <c r="J56" s="73" t="str">
        <f>IF(J14="","",J14)</f>
        <v>4. 2. 2021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ČESKÁ LÍPA</v>
      </c>
      <c r="G58" s="41"/>
      <c r="H58" s="41"/>
      <c r="I58" s="33" t="s">
        <v>31</v>
      </c>
      <c r="J58" s="37" t="str">
        <f>E23</f>
        <v>Ing. Petr KUČERA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Jaroslav VALENTA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128</v>
      </c>
      <c r="E64" s="178"/>
      <c r="F64" s="178"/>
      <c r="G64" s="178"/>
      <c r="H64" s="178"/>
      <c r="I64" s="178"/>
      <c r="J64" s="179">
        <f>J98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129</v>
      </c>
      <c r="E65" s="183"/>
      <c r="F65" s="183"/>
      <c r="G65" s="183"/>
      <c r="H65" s="183"/>
      <c r="I65" s="183"/>
      <c r="J65" s="184">
        <f>J99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130</v>
      </c>
      <c r="E66" s="183"/>
      <c r="F66" s="183"/>
      <c r="G66" s="183"/>
      <c r="H66" s="183"/>
      <c r="I66" s="183"/>
      <c r="J66" s="184">
        <f>J110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131</v>
      </c>
      <c r="E67" s="183"/>
      <c r="F67" s="183"/>
      <c r="G67" s="183"/>
      <c r="H67" s="183"/>
      <c r="I67" s="183"/>
      <c r="J67" s="184">
        <f>J128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132</v>
      </c>
      <c r="E68" s="183"/>
      <c r="F68" s="183"/>
      <c r="G68" s="183"/>
      <c r="H68" s="183"/>
      <c r="I68" s="183"/>
      <c r="J68" s="184">
        <f>J135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5"/>
      <c r="C69" s="176"/>
      <c r="D69" s="177" t="s">
        <v>133</v>
      </c>
      <c r="E69" s="178"/>
      <c r="F69" s="178"/>
      <c r="G69" s="178"/>
      <c r="H69" s="178"/>
      <c r="I69" s="178"/>
      <c r="J69" s="179">
        <f>J137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1"/>
      <c r="C70" s="126"/>
      <c r="D70" s="182" t="s">
        <v>134</v>
      </c>
      <c r="E70" s="183"/>
      <c r="F70" s="183"/>
      <c r="G70" s="183"/>
      <c r="H70" s="183"/>
      <c r="I70" s="183"/>
      <c r="J70" s="184">
        <f>J138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135</v>
      </c>
      <c r="E71" s="183"/>
      <c r="F71" s="183"/>
      <c r="G71" s="183"/>
      <c r="H71" s="183"/>
      <c r="I71" s="183"/>
      <c r="J71" s="184">
        <f>J176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5"/>
      <c r="C72" s="176"/>
      <c r="D72" s="177" t="s">
        <v>136</v>
      </c>
      <c r="E72" s="178"/>
      <c r="F72" s="178"/>
      <c r="G72" s="178"/>
      <c r="H72" s="178"/>
      <c r="I72" s="178"/>
      <c r="J72" s="179">
        <f>J188</f>
        <v>0</v>
      </c>
      <c r="K72" s="176"/>
      <c r="L72" s="18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1"/>
      <c r="C73" s="126"/>
      <c r="D73" s="182" t="s">
        <v>137</v>
      </c>
      <c r="E73" s="183"/>
      <c r="F73" s="183"/>
      <c r="G73" s="183"/>
      <c r="H73" s="183"/>
      <c r="I73" s="183"/>
      <c r="J73" s="184">
        <f>J189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138</v>
      </c>
      <c r="E74" s="183"/>
      <c r="F74" s="183"/>
      <c r="G74" s="183"/>
      <c r="H74" s="183"/>
      <c r="I74" s="183"/>
      <c r="J74" s="184">
        <f>J192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139</v>
      </c>
      <c r="E75" s="183"/>
      <c r="F75" s="183"/>
      <c r="G75" s="183"/>
      <c r="H75" s="183"/>
      <c r="I75" s="183"/>
      <c r="J75" s="184">
        <f>J208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140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0" t="str">
        <f>E7</f>
        <v>MODERNIZACE ODBORNÝCH UČEBEN ZŠ ŠLUKNOVSKÁ, ČESKÁ LÍPA</v>
      </c>
      <c r="F85" s="33"/>
      <c r="G85" s="33"/>
      <c r="H85" s="33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70" t="s">
        <v>122</v>
      </c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123</v>
      </c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0" t="str">
        <f>E11</f>
        <v>FYZIKA - UČEBNA FYZIKY</v>
      </c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F14</f>
        <v>ČESKÁ LÍPA</v>
      </c>
      <c r="G91" s="41"/>
      <c r="H91" s="41"/>
      <c r="I91" s="33" t="s">
        <v>23</v>
      </c>
      <c r="J91" s="73" t="str">
        <f>IF(J14="","",J14)</f>
        <v>4. 2. 2021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25</v>
      </c>
      <c r="D93" s="41"/>
      <c r="E93" s="41"/>
      <c r="F93" s="28" t="str">
        <f>E17</f>
        <v>MĚSTO ČESKÁ LÍPA</v>
      </c>
      <c r="G93" s="41"/>
      <c r="H93" s="41"/>
      <c r="I93" s="33" t="s">
        <v>31</v>
      </c>
      <c r="J93" s="37" t="str">
        <f>E23</f>
        <v>Ing. Petr KUČERA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29</v>
      </c>
      <c r="D94" s="41"/>
      <c r="E94" s="41"/>
      <c r="F94" s="28" t="str">
        <f>IF(E20="","",E20)</f>
        <v>Vyplň údaj</v>
      </c>
      <c r="G94" s="41"/>
      <c r="H94" s="41"/>
      <c r="I94" s="33" t="s">
        <v>34</v>
      </c>
      <c r="J94" s="37" t="str">
        <f>E26</f>
        <v>Jaroslav VALENTA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11" customFormat="1" ht="29.25" customHeight="1">
      <c r="A96" s="186"/>
      <c r="B96" s="187"/>
      <c r="C96" s="188" t="s">
        <v>141</v>
      </c>
      <c r="D96" s="189" t="s">
        <v>57</v>
      </c>
      <c r="E96" s="189" t="s">
        <v>53</v>
      </c>
      <c r="F96" s="189" t="s">
        <v>54</v>
      </c>
      <c r="G96" s="189" t="s">
        <v>142</v>
      </c>
      <c r="H96" s="189" t="s">
        <v>143</v>
      </c>
      <c r="I96" s="189" t="s">
        <v>144</v>
      </c>
      <c r="J96" s="189" t="s">
        <v>126</v>
      </c>
      <c r="K96" s="190" t="s">
        <v>145</v>
      </c>
      <c r="L96" s="191"/>
      <c r="M96" s="93" t="s">
        <v>19</v>
      </c>
      <c r="N96" s="94" t="s">
        <v>42</v>
      </c>
      <c r="O96" s="94" t="s">
        <v>146</v>
      </c>
      <c r="P96" s="94" t="s">
        <v>147</v>
      </c>
      <c r="Q96" s="94" t="s">
        <v>148</v>
      </c>
      <c r="R96" s="94" t="s">
        <v>149</v>
      </c>
      <c r="S96" s="94" t="s">
        <v>150</v>
      </c>
      <c r="T96" s="95" t="s">
        <v>151</v>
      </c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</row>
    <row r="97" spans="1:63" s="2" customFormat="1" ht="22.8" customHeight="1">
      <c r="A97" s="39"/>
      <c r="B97" s="40"/>
      <c r="C97" s="100" t="s">
        <v>152</v>
      </c>
      <c r="D97" s="41"/>
      <c r="E97" s="41"/>
      <c r="F97" s="41"/>
      <c r="G97" s="41"/>
      <c r="H97" s="41"/>
      <c r="I97" s="41"/>
      <c r="J97" s="192">
        <f>BK97</f>
        <v>0</v>
      </c>
      <c r="K97" s="41"/>
      <c r="L97" s="45"/>
      <c r="M97" s="96"/>
      <c r="N97" s="193"/>
      <c r="O97" s="97"/>
      <c r="P97" s="194">
        <f>P98+P137+P188</f>
        <v>0</v>
      </c>
      <c r="Q97" s="97"/>
      <c r="R97" s="194">
        <f>R98+R137+R188</f>
        <v>16.292500060000002</v>
      </c>
      <c r="S97" s="97"/>
      <c r="T97" s="195">
        <f>T98+T137+T188</f>
        <v>13.12642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71</v>
      </c>
      <c r="AU97" s="18" t="s">
        <v>127</v>
      </c>
      <c r="BK97" s="196">
        <f>BK98+BK137+BK188</f>
        <v>0</v>
      </c>
    </row>
    <row r="98" spans="1:63" s="12" customFormat="1" ht="25.9" customHeight="1">
      <c r="A98" s="12"/>
      <c r="B98" s="197"/>
      <c r="C98" s="198"/>
      <c r="D98" s="199" t="s">
        <v>71</v>
      </c>
      <c r="E98" s="200" t="s">
        <v>153</v>
      </c>
      <c r="F98" s="200" t="s">
        <v>154</v>
      </c>
      <c r="G98" s="198"/>
      <c r="H98" s="198"/>
      <c r="I98" s="201"/>
      <c r="J98" s="202">
        <f>BK98</f>
        <v>0</v>
      </c>
      <c r="K98" s="198"/>
      <c r="L98" s="203"/>
      <c r="M98" s="204"/>
      <c r="N98" s="205"/>
      <c r="O98" s="205"/>
      <c r="P98" s="206">
        <f>P99+P110+P128+P135</f>
        <v>0</v>
      </c>
      <c r="Q98" s="205"/>
      <c r="R98" s="206">
        <f>R99+R110+R128+R135</f>
        <v>14.54142006</v>
      </c>
      <c r="S98" s="205"/>
      <c r="T98" s="207">
        <f>T99+T110+T128+T135</f>
        <v>12.8078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79</v>
      </c>
      <c r="AT98" s="209" t="s">
        <v>71</v>
      </c>
      <c r="AU98" s="209" t="s">
        <v>72</v>
      </c>
      <c r="AY98" s="208" t="s">
        <v>155</v>
      </c>
      <c r="BK98" s="210">
        <f>BK99+BK110+BK128+BK135</f>
        <v>0</v>
      </c>
    </row>
    <row r="99" spans="1:63" s="12" customFormat="1" ht="22.8" customHeight="1">
      <c r="A99" s="12"/>
      <c r="B99" s="197"/>
      <c r="C99" s="198"/>
      <c r="D99" s="199" t="s">
        <v>71</v>
      </c>
      <c r="E99" s="211" t="s">
        <v>156</v>
      </c>
      <c r="F99" s="211" t="s">
        <v>157</v>
      </c>
      <c r="G99" s="198"/>
      <c r="H99" s="198"/>
      <c r="I99" s="201"/>
      <c r="J99" s="212">
        <f>BK99</f>
        <v>0</v>
      </c>
      <c r="K99" s="198"/>
      <c r="L99" s="203"/>
      <c r="M99" s="204"/>
      <c r="N99" s="205"/>
      <c r="O99" s="205"/>
      <c r="P99" s="206">
        <f>SUM(P100:P109)</f>
        <v>0</v>
      </c>
      <c r="Q99" s="205"/>
      <c r="R99" s="206">
        <f>SUM(R100:R109)</f>
        <v>14.53970006</v>
      </c>
      <c r="S99" s="205"/>
      <c r="T99" s="207">
        <f>SUM(T100:T109)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8" t="s">
        <v>79</v>
      </c>
      <c r="AT99" s="209" t="s">
        <v>71</v>
      </c>
      <c r="AU99" s="209" t="s">
        <v>79</v>
      </c>
      <c r="AY99" s="208" t="s">
        <v>155</v>
      </c>
      <c r="BK99" s="210">
        <f>SUM(BK100:BK109)</f>
        <v>0</v>
      </c>
    </row>
    <row r="100" spans="1:65" s="2" customFormat="1" ht="21.75" customHeight="1">
      <c r="A100" s="39"/>
      <c r="B100" s="40"/>
      <c r="C100" s="213" t="s">
        <v>79</v>
      </c>
      <c r="D100" s="213" t="s">
        <v>158</v>
      </c>
      <c r="E100" s="214" t="s">
        <v>159</v>
      </c>
      <c r="F100" s="215" t="s">
        <v>160</v>
      </c>
      <c r="G100" s="216" t="s">
        <v>161</v>
      </c>
      <c r="H100" s="217">
        <v>5</v>
      </c>
      <c r="I100" s="218"/>
      <c r="J100" s="219">
        <f>ROUND(I100*H100,2)</f>
        <v>0</v>
      </c>
      <c r="K100" s="215" t="s">
        <v>162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0.04</v>
      </c>
      <c r="R100" s="222">
        <f>Q100*H100</f>
        <v>0.2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163</v>
      </c>
      <c r="AT100" s="224" t="s">
        <v>158</v>
      </c>
      <c r="AU100" s="224" t="s">
        <v>81</v>
      </c>
      <c r="AY100" s="18" t="s">
        <v>155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163</v>
      </c>
      <c r="BM100" s="224" t="s">
        <v>164</v>
      </c>
    </row>
    <row r="101" spans="1:65" s="2" customFormat="1" ht="12">
      <c r="A101" s="39"/>
      <c r="B101" s="40"/>
      <c r="C101" s="213" t="s">
        <v>81</v>
      </c>
      <c r="D101" s="213" t="s">
        <v>158</v>
      </c>
      <c r="E101" s="214" t="s">
        <v>165</v>
      </c>
      <c r="F101" s="215" t="s">
        <v>166</v>
      </c>
      <c r="G101" s="216" t="s">
        <v>161</v>
      </c>
      <c r="H101" s="217">
        <v>5</v>
      </c>
      <c r="I101" s="218"/>
      <c r="J101" s="219">
        <f>ROUND(I101*H101,2)</f>
        <v>0</v>
      </c>
      <c r="K101" s="215" t="s">
        <v>162</v>
      </c>
      <c r="L101" s="45"/>
      <c r="M101" s="220" t="s">
        <v>19</v>
      </c>
      <c r="N101" s="221" t="s">
        <v>43</v>
      </c>
      <c r="O101" s="85"/>
      <c r="P101" s="222">
        <f>O101*H101</f>
        <v>0</v>
      </c>
      <c r="Q101" s="222">
        <v>0.04153</v>
      </c>
      <c r="R101" s="222">
        <f>Q101*H101</f>
        <v>0.20765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163</v>
      </c>
      <c r="AT101" s="224" t="s">
        <v>158</v>
      </c>
      <c r="AU101" s="224" t="s">
        <v>81</v>
      </c>
      <c r="AY101" s="18" t="s">
        <v>155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163</v>
      </c>
      <c r="BM101" s="224" t="s">
        <v>167</v>
      </c>
    </row>
    <row r="102" spans="1:65" s="2" customFormat="1" ht="33" customHeight="1">
      <c r="A102" s="39"/>
      <c r="B102" s="40"/>
      <c r="C102" s="213" t="s">
        <v>168</v>
      </c>
      <c r="D102" s="213" t="s">
        <v>158</v>
      </c>
      <c r="E102" s="214" t="s">
        <v>169</v>
      </c>
      <c r="F102" s="215" t="s">
        <v>170</v>
      </c>
      <c r="G102" s="216" t="s">
        <v>171</v>
      </c>
      <c r="H102" s="217">
        <v>1</v>
      </c>
      <c r="I102" s="218"/>
      <c r="J102" s="219">
        <f>ROUND(I102*H102,2)</f>
        <v>0</v>
      </c>
      <c r="K102" s="215" t="s">
        <v>162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0.147</v>
      </c>
      <c r="R102" s="222">
        <f>Q102*H102</f>
        <v>0.147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163</v>
      </c>
      <c r="AT102" s="224" t="s">
        <v>158</v>
      </c>
      <c r="AU102" s="224" t="s">
        <v>81</v>
      </c>
      <c r="AY102" s="18" t="s">
        <v>155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163</v>
      </c>
      <c r="BM102" s="224" t="s">
        <v>172</v>
      </c>
    </row>
    <row r="103" spans="1:65" s="2" customFormat="1" ht="33" customHeight="1">
      <c r="A103" s="39"/>
      <c r="B103" s="40"/>
      <c r="C103" s="213" t="s">
        <v>163</v>
      </c>
      <c r="D103" s="213" t="s">
        <v>158</v>
      </c>
      <c r="E103" s="214" t="s">
        <v>173</v>
      </c>
      <c r="F103" s="215" t="s">
        <v>174</v>
      </c>
      <c r="G103" s="216" t="s">
        <v>161</v>
      </c>
      <c r="H103" s="217">
        <v>82</v>
      </c>
      <c r="I103" s="218"/>
      <c r="J103" s="219">
        <f>ROUND(I103*H103,2)</f>
        <v>0</v>
      </c>
      <c r="K103" s="215" t="s">
        <v>162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163</v>
      </c>
      <c r="AT103" s="224" t="s">
        <v>158</v>
      </c>
      <c r="AU103" s="224" t="s">
        <v>81</v>
      </c>
      <c r="AY103" s="18" t="s">
        <v>155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163</v>
      </c>
      <c r="BM103" s="224" t="s">
        <v>175</v>
      </c>
    </row>
    <row r="104" spans="1:65" s="2" customFormat="1" ht="12">
      <c r="A104" s="39"/>
      <c r="B104" s="40"/>
      <c r="C104" s="213" t="s">
        <v>176</v>
      </c>
      <c r="D104" s="213" t="s">
        <v>158</v>
      </c>
      <c r="E104" s="214" t="s">
        <v>177</v>
      </c>
      <c r="F104" s="215" t="s">
        <v>178</v>
      </c>
      <c r="G104" s="216" t="s">
        <v>161</v>
      </c>
      <c r="H104" s="217">
        <v>30</v>
      </c>
      <c r="I104" s="218"/>
      <c r="J104" s="219">
        <f>ROUND(I104*H104,2)</f>
        <v>0</v>
      </c>
      <c r="K104" s="215" t="s">
        <v>162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163</v>
      </c>
      <c r="AT104" s="224" t="s">
        <v>158</v>
      </c>
      <c r="AU104" s="224" t="s">
        <v>81</v>
      </c>
      <c r="AY104" s="18" t="s">
        <v>155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163</v>
      </c>
      <c r="BM104" s="224" t="s">
        <v>179</v>
      </c>
    </row>
    <row r="105" spans="1:65" s="2" customFormat="1" ht="33" customHeight="1">
      <c r="A105" s="39"/>
      <c r="B105" s="40"/>
      <c r="C105" s="213" t="s">
        <v>156</v>
      </c>
      <c r="D105" s="213" t="s">
        <v>158</v>
      </c>
      <c r="E105" s="214" t="s">
        <v>180</v>
      </c>
      <c r="F105" s="215" t="s">
        <v>181</v>
      </c>
      <c r="G105" s="216" t="s">
        <v>182</v>
      </c>
      <c r="H105" s="217">
        <v>5.614</v>
      </c>
      <c r="I105" s="218"/>
      <c r="J105" s="219">
        <f>ROUND(I105*H105,2)</f>
        <v>0</v>
      </c>
      <c r="K105" s="215" t="s">
        <v>162</v>
      </c>
      <c r="L105" s="45"/>
      <c r="M105" s="220" t="s">
        <v>19</v>
      </c>
      <c r="N105" s="221" t="s">
        <v>43</v>
      </c>
      <c r="O105" s="85"/>
      <c r="P105" s="222">
        <f>O105*H105</f>
        <v>0</v>
      </c>
      <c r="Q105" s="222">
        <v>2.45329</v>
      </c>
      <c r="R105" s="222">
        <f>Q105*H105</f>
        <v>13.77277006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163</v>
      </c>
      <c r="AT105" s="224" t="s">
        <v>158</v>
      </c>
      <c r="AU105" s="224" t="s">
        <v>81</v>
      </c>
      <c r="AY105" s="18" t="s">
        <v>155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163</v>
      </c>
      <c r="BM105" s="224" t="s">
        <v>183</v>
      </c>
    </row>
    <row r="106" spans="1:51" s="13" customFormat="1" ht="12">
      <c r="A106" s="13"/>
      <c r="B106" s="226"/>
      <c r="C106" s="227"/>
      <c r="D106" s="228" t="s">
        <v>184</v>
      </c>
      <c r="E106" s="229" t="s">
        <v>19</v>
      </c>
      <c r="F106" s="230" t="s">
        <v>185</v>
      </c>
      <c r="G106" s="227"/>
      <c r="H106" s="231">
        <v>5.614</v>
      </c>
      <c r="I106" s="232"/>
      <c r="J106" s="227"/>
      <c r="K106" s="227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184</v>
      </c>
      <c r="AU106" s="237" t="s">
        <v>81</v>
      </c>
      <c r="AV106" s="13" t="s">
        <v>81</v>
      </c>
      <c r="AW106" s="13" t="s">
        <v>33</v>
      </c>
      <c r="AX106" s="13" t="s">
        <v>79</v>
      </c>
      <c r="AY106" s="237" t="s">
        <v>155</v>
      </c>
    </row>
    <row r="107" spans="1:65" s="2" customFormat="1" ht="12">
      <c r="A107" s="39"/>
      <c r="B107" s="40"/>
      <c r="C107" s="213" t="s">
        <v>186</v>
      </c>
      <c r="D107" s="213" t="s">
        <v>158</v>
      </c>
      <c r="E107" s="214" t="s">
        <v>187</v>
      </c>
      <c r="F107" s="215" t="s">
        <v>188</v>
      </c>
      <c r="G107" s="216" t="s">
        <v>182</v>
      </c>
      <c r="H107" s="217">
        <v>5.614</v>
      </c>
      <c r="I107" s="218"/>
      <c r="J107" s="219">
        <f>ROUND(I107*H107,2)</f>
        <v>0</v>
      </c>
      <c r="K107" s="215" t="s">
        <v>162</v>
      </c>
      <c r="L107" s="45"/>
      <c r="M107" s="220" t="s">
        <v>19</v>
      </c>
      <c r="N107" s="221" t="s">
        <v>43</v>
      </c>
      <c r="O107" s="85"/>
      <c r="P107" s="222">
        <f>O107*H107</f>
        <v>0</v>
      </c>
      <c r="Q107" s="222">
        <v>0.02</v>
      </c>
      <c r="R107" s="222">
        <f>Q107*H107</f>
        <v>0.11228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163</v>
      </c>
      <c r="AT107" s="224" t="s">
        <v>158</v>
      </c>
      <c r="AU107" s="224" t="s">
        <v>81</v>
      </c>
      <c r="AY107" s="18" t="s">
        <v>155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163</v>
      </c>
      <c r="BM107" s="224" t="s">
        <v>189</v>
      </c>
    </row>
    <row r="108" spans="1:51" s="13" customFormat="1" ht="12">
      <c r="A108" s="13"/>
      <c r="B108" s="226"/>
      <c r="C108" s="227"/>
      <c r="D108" s="228" t="s">
        <v>184</v>
      </c>
      <c r="E108" s="229" t="s">
        <v>19</v>
      </c>
      <c r="F108" s="230" t="s">
        <v>185</v>
      </c>
      <c r="G108" s="227"/>
      <c r="H108" s="231">
        <v>5.614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184</v>
      </c>
      <c r="AU108" s="237" t="s">
        <v>81</v>
      </c>
      <c r="AV108" s="13" t="s">
        <v>81</v>
      </c>
      <c r="AW108" s="13" t="s">
        <v>33</v>
      </c>
      <c r="AX108" s="13" t="s">
        <v>79</v>
      </c>
      <c r="AY108" s="237" t="s">
        <v>155</v>
      </c>
    </row>
    <row r="109" spans="1:65" s="2" customFormat="1" ht="44.25" customHeight="1">
      <c r="A109" s="39"/>
      <c r="B109" s="40"/>
      <c r="C109" s="213" t="s">
        <v>190</v>
      </c>
      <c r="D109" s="213" t="s">
        <v>158</v>
      </c>
      <c r="E109" s="214" t="s">
        <v>191</v>
      </c>
      <c r="F109" s="215" t="s">
        <v>192</v>
      </c>
      <c r="G109" s="216" t="s">
        <v>171</v>
      </c>
      <c r="H109" s="217">
        <v>50</v>
      </c>
      <c r="I109" s="218"/>
      <c r="J109" s="219">
        <f>ROUND(I109*H109,2)</f>
        <v>0</v>
      </c>
      <c r="K109" s="215" t="s">
        <v>162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0.002</v>
      </c>
      <c r="R109" s="222">
        <f>Q109*H109</f>
        <v>0.1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163</v>
      </c>
      <c r="AT109" s="224" t="s">
        <v>158</v>
      </c>
      <c r="AU109" s="224" t="s">
        <v>81</v>
      </c>
      <c r="AY109" s="18" t="s">
        <v>155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163</v>
      </c>
      <c r="BM109" s="224" t="s">
        <v>193</v>
      </c>
    </row>
    <row r="110" spans="1:63" s="12" customFormat="1" ht="22.8" customHeight="1">
      <c r="A110" s="12"/>
      <c r="B110" s="197"/>
      <c r="C110" s="198"/>
      <c r="D110" s="199" t="s">
        <v>71</v>
      </c>
      <c r="E110" s="211" t="s">
        <v>194</v>
      </c>
      <c r="F110" s="211" t="s">
        <v>195</v>
      </c>
      <c r="G110" s="198"/>
      <c r="H110" s="198"/>
      <c r="I110" s="201"/>
      <c r="J110" s="212">
        <f>BK110</f>
        <v>0</v>
      </c>
      <c r="K110" s="198"/>
      <c r="L110" s="203"/>
      <c r="M110" s="204"/>
      <c r="N110" s="205"/>
      <c r="O110" s="205"/>
      <c r="P110" s="206">
        <f>SUM(P111:P127)</f>
        <v>0</v>
      </c>
      <c r="Q110" s="205"/>
      <c r="R110" s="206">
        <f>SUM(R111:R127)</f>
        <v>0.0017200000000000002</v>
      </c>
      <c r="S110" s="205"/>
      <c r="T110" s="207">
        <f>SUM(T111:T127)</f>
        <v>12.8078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8" t="s">
        <v>79</v>
      </c>
      <c r="AT110" s="209" t="s">
        <v>71</v>
      </c>
      <c r="AU110" s="209" t="s">
        <v>79</v>
      </c>
      <c r="AY110" s="208" t="s">
        <v>155</v>
      </c>
      <c r="BK110" s="210">
        <f>SUM(BK111:BK127)</f>
        <v>0</v>
      </c>
    </row>
    <row r="111" spans="1:65" s="2" customFormat="1" ht="16.5" customHeight="1">
      <c r="A111" s="39"/>
      <c r="B111" s="40"/>
      <c r="C111" s="213" t="s">
        <v>194</v>
      </c>
      <c r="D111" s="213" t="s">
        <v>158</v>
      </c>
      <c r="E111" s="214" t="s">
        <v>196</v>
      </c>
      <c r="F111" s="215" t="s">
        <v>197</v>
      </c>
      <c r="G111" s="216" t="s">
        <v>198</v>
      </c>
      <c r="H111" s="217">
        <v>1</v>
      </c>
      <c r="I111" s="218"/>
      <c r="J111" s="219">
        <f>ROUND(I111*H111,2)</f>
        <v>0</v>
      </c>
      <c r="K111" s="215" t="s">
        <v>19</v>
      </c>
      <c r="L111" s="45"/>
      <c r="M111" s="220" t="s">
        <v>19</v>
      </c>
      <c r="N111" s="221" t="s">
        <v>43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163</v>
      </c>
      <c r="AT111" s="224" t="s">
        <v>158</v>
      </c>
      <c r="AU111" s="224" t="s">
        <v>81</v>
      </c>
      <c r="AY111" s="18" t="s">
        <v>155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163</v>
      </c>
      <c r="BM111" s="224" t="s">
        <v>199</v>
      </c>
    </row>
    <row r="112" spans="1:65" s="2" customFormat="1" ht="12">
      <c r="A112" s="39"/>
      <c r="B112" s="40"/>
      <c r="C112" s="213" t="s">
        <v>200</v>
      </c>
      <c r="D112" s="213" t="s">
        <v>158</v>
      </c>
      <c r="E112" s="214" t="s">
        <v>201</v>
      </c>
      <c r="F112" s="215" t="s">
        <v>202</v>
      </c>
      <c r="G112" s="216" t="s">
        <v>161</v>
      </c>
      <c r="H112" s="217">
        <v>40</v>
      </c>
      <c r="I112" s="218"/>
      <c r="J112" s="219">
        <f>ROUND(I112*H112,2)</f>
        <v>0</v>
      </c>
      <c r="K112" s="215" t="s">
        <v>162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2E-05</v>
      </c>
      <c r="R112" s="222">
        <f>Q112*H112</f>
        <v>0.0008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163</v>
      </c>
      <c r="AT112" s="224" t="s">
        <v>158</v>
      </c>
      <c r="AU112" s="224" t="s">
        <v>81</v>
      </c>
      <c r="AY112" s="18" t="s">
        <v>155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163</v>
      </c>
      <c r="BM112" s="224" t="s">
        <v>203</v>
      </c>
    </row>
    <row r="113" spans="1:65" s="2" customFormat="1" ht="33" customHeight="1">
      <c r="A113" s="39"/>
      <c r="B113" s="40"/>
      <c r="C113" s="213" t="s">
        <v>204</v>
      </c>
      <c r="D113" s="213" t="s">
        <v>158</v>
      </c>
      <c r="E113" s="214" t="s">
        <v>205</v>
      </c>
      <c r="F113" s="215" t="s">
        <v>206</v>
      </c>
      <c r="G113" s="216" t="s">
        <v>161</v>
      </c>
      <c r="H113" s="217">
        <v>6</v>
      </c>
      <c r="I113" s="218"/>
      <c r="J113" s="219">
        <f>ROUND(I113*H113,2)</f>
        <v>0</v>
      </c>
      <c r="K113" s="215" t="s">
        <v>162</v>
      </c>
      <c r="L113" s="45"/>
      <c r="M113" s="220" t="s">
        <v>19</v>
      </c>
      <c r="N113" s="221" t="s">
        <v>43</v>
      </c>
      <c r="O113" s="85"/>
      <c r="P113" s="222">
        <f>O113*H113</f>
        <v>0</v>
      </c>
      <c r="Q113" s="222">
        <v>1E-05</v>
      </c>
      <c r="R113" s="222">
        <f>Q113*H113</f>
        <v>6.000000000000001E-05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163</v>
      </c>
      <c r="AT113" s="224" t="s">
        <v>158</v>
      </c>
      <c r="AU113" s="224" t="s">
        <v>81</v>
      </c>
      <c r="AY113" s="18" t="s">
        <v>155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163</v>
      </c>
      <c r="BM113" s="224" t="s">
        <v>207</v>
      </c>
    </row>
    <row r="114" spans="1:65" s="2" customFormat="1" ht="12">
      <c r="A114" s="39"/>
      <c r="B114" s="40"/>
      <c r="C114" s="213" t="s">
        <v>208</v>
      </c>
      <c r="D114" s="213" t="s">
        <v>158</v>
      </c>
      <c r="E114" s="214" t="s">
        <v>209</v>
      </c>
      <c r="F114" s="215" t="s">
        <v>210</v>
      </c>
      <c r="G114" s="216" t="s">
        <v>161</v>
      </c>
      <c r="H114" s="217">
        <v>82</v>
      </c>
      <c r="I114" s="218"/>
      <c r="J114" s="219">
        <f>ROUND(I114*H114,2)</f>
        <v>0</v>
      </c>
      <c r="K114" s="215" t="s">
        <v>162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163</v>
      </c>
      <c r="AT114" s="224" t="s">
        <v>158</v>
      </c>
      <c r="AU114" s="224" t="s">
        <v>81</v>
      </c>
      <c r="AY114" s="18" t="s">
        <v>155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163</v>
      </c>
      <c r="BM114" s="224" t="s">
        <v>211</v>
      </c>
    </row>
    <row r="115" spans="1:65" s="2" customFormat="1" ht="12">
      <c r="A115" s="39"/>
      <c r="B115" s="40"/>
      <c r="C115" s="213" t="s">
        <v>212</v>
      </c>
      <c r="D115" s="213" t="s">
        <v>158</v>
      </c>
      <c r="E115" s="214" t="s">
        <v>213</v>
      </c>
      <c r="F115" s="215" t="s">
        <v>214</v>
      </c>
      <c r="G115" s="216" t="s">
        <v>161</v>
      </c>
      <c r="H115" s="217">
        <v>82</v>
      </c>
      <c r="I115" s="218"/>
      <c r="J115" s="219">
        <f>ROUND(I115*H115,2)</f>
        <v>0</v>
      </c>
      <c r="K115" s="215" t="s">
        <v>162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1E-05</v>
      </c>
      <c r="R115" s="222">
        <f>Q115*H115</f>
        <v>0.0008200000000000001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163</v>
      </c>
      <c r="AT115" s="224" t="s">
        <v>158</v>
      </c>
      <c r="AU115" s="224" t="s">
        <v>81</v>
      </c>
      <c r="AY115" s="18" t="s">
        <v>155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163</v>
      </c>
      <c r="BM115" s="224" t="s">
        <v>215</v>
      </c>
    </row>
    <row r="116" spans="1:65" s="2" customFormat="1" ht="12">
      <c r="A116" s="39"/>
      <c r="B116" s="40"/>
      <c r="C116" s="213" t="s">
        <v>216</v>
      </c>
      <c r="D116" s="213" t="s">
        <v>158</v>
      </c>
      <c r="E116" s="214" t="s">
        <v>217</v>
      </c>
      <c r="F116" s="215" t="s">
        <v>218</v>
      </c>
      <c r="G116" s="216" t="s">
        <v>161</v>
      </c>
      <c r="H116" s="217">
        <v>82</v>
      </c>
      <c r="I116" s="218"/>
      <c r="J116" s="219">
        <f>ROUND(I116*H116,2)</f>
        <v>0</v>
      </c>
      <c r="K116" s="215" t="s">
        <v>162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163</v>
      </c>
      <c r="AT116" s="224" t="s">
        <v>158</v>
      </c>
      <c r="AU116" s="224" t="s">
        <v>81</v>
      </c>
      <c r="AY116" s="18" t="s">
        <v>155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163</v>
      </c>
      <c r="BM116" s="224" t="s">
        <v>219</v>
      </c>
    </row>
    <row r="117" spans="1:65" s="2" customFormat="1" ht="12">
      <c r="A117" s="39"/>
      <c r="B117" s="40"/>
      <c r="C117" s="213" t="s">
        <v>8</v>
      </c>
      <c r="D117" s="213" t="s">
        <v>158</v>
      </c>
      <c r="E117" s="214" t="s">
        <v>220</v>
      </c>
      <c r="F117" s="215" t="s">
        <v>221</v>
      </c>
      <c r="G117" s="216" t="s">
        <v>182</v>
      </c>
      <c r="H117" s="217">
        <v>5.614</v>
      </c>
      <c r="I117" s="218"/>
      <c r="J117" s="219">
        <f>ROUND(I117*H117,2)</f>
        <v>0</v>
      </c>
      <c r="K117" s="215" t="s">
        <v>162</v>
      </c>
      <c r="L117" s="45"/>
      <c r="M117" s="220" t="s">
        <v>19</v>
      </c>
      <c r="N117" s="221" t="s">
        <v>43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2.2</v>
      </c>
      <c r="T117" s="223">
        <f>S117*H117</f>
        <v>12.350800000000001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163</v>
      </c>
      <c r="AT117" s="224" t="s">
        <v>158</v>
      </c>
      <c r="AU117" s="224" t="s">
        <v>81</v>
      </c>
      <c r="AY117" s="18" t="s">
        <v>155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163</v>
      </c>
      <c r="BM117" s="224" t="s">
        <v>222</v>
      </c>
    </row>
    <row r="118" spans="1:51" s="13" customFormat="1" ht="12">
      <c r="A118" s="13"/>
      <c r="B118" s="226"/>
      <c r="C118" s="227"/>
      <c r="D118" s="228" t="s">
        <v>184</v>
      </c>
      <c r="E118" s="229" t="s">
        <v>19</v>
      </c>
      <c r="F118" s="230" t="s">
        <v>185</v>
      </c>
      <c r="G118" s="227"/>
      <c r="H118" s="231">
        <v>5.614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184</v>
      </c>
      <c r="AU118" s="237" t="s">
        <v>81</v>
      </c>
      <c r="AV118" s="13" t="s">
        <v>81</v>
      </c>
      <c r="AW118" s="13" t="s">
        <v>33</v>
      </c>
      <c r="AX118" s="13" t="s">
        <v>79</v>
      </c>
      <c r="AY118" s="237" t="s">
        <v>155</v>
      </c>
    </row>
    <row r="119" spans="1:65" s="2" customFormat="1" ht="12">
      <c r="A119" s="39"/>
      <c r="B119" s="40"/>
      <c r="C119" s="213" t="s">
        <v>223</v>
      </c>
      <c r="D119" s="213" t="s">
        <v>158</v>
      </c>
      <c r="E119" s="214" t="s">
        <v>224</v>
      </c>
      <c r="F119" s="215" t="s">
        <v>225</v>
      </c>
      <c r="G119" s="216" t="s">
        <v>226</v>
      </c>
      <c r="H119" s="217">
        <v>100</v>
      </c>
      <c r="I119" s="218"/>
      <c r="J119" s="219">
        <f>ROUND(I119*H119,2)</f>
        <v>0</v>
      </c>
      <c r="K119" s="215" t="s">
        <v>162</v>
      </c>
      <c r="L119" s="45"/>
      <c r="M119" s="220" t="s">
        <v>19</v>
      </c>
      <c r="N119" s="221" t="s">
        <v>43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0.002</v>
      </c>
      <c r="T119" s="223">
        <f>S119*H119</f>
        <v>0.2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163</v>
      </c>
      <c r="AT119" s="224" t="s">
        <v>158</v>
      </c>
      <c r="AU119" s="224" t="s">
        <v>81</v>
      </c>
      <c r="AY119" s="18" t="s">
        <v>155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163</v>
      </c>
      <c r="BM119" s="224" t="s">
        <v>227</v>
      </c>
    </row>
    <row r="120" spans="1:65" s="2" customFormat="1" ht="12">
      <c r="A120" s="39"/>
      <c r="B120" s="40"/>
      <c r="C120" s="213" t="s">
        <v>228</v>
      </c>
      <c r="D120" s="213" t="s">
        <v>158</v>
      </c>
      <c r="E120" s="214" t="s">
        <v>229</v>
      </c>
      <c r="F120" s="215" t="s">
        <v>230</v>
      </c>
      <c r="G120" s="216" t="s">
        <v>226</v>
      </c>
      <c r="H120" s="217">
        <v>5</v>
      </c>
      <c r="I120" s="218"/>
      <c r="J120" s="219">
        <f>ROUND(I120*H120,2)</f>
        <v>0</v>
      </c>
      <c r="K120" s="215" t="s">
        <v>162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0.011</v>
      </c>
      <c r="T120" s="223">
        <f>S120*H120</f>
        <v>0.05499999999999999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163</v>
      </c>
      <c r="AT120" s="224" t="s">
        <v>158</v>
      </c>
      <c r="AU120" s="224" t="s">
        <v>81</v>
      </c>
      <c r="AY120" s="18" t="s">
        <v>155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163</v>
      </c>
      <c r="BM120" s="224" t="s">
        <v>231</v>
      </c>
    </row>
    <row r="121" spans="1:65" s="2" customFormat="1" ht="12">
      <c r="A121" s="39"/>
      <c r="B121" s="40"/>
      <c r="C121" s="213" t="s">
        <v>232</v>
      </c>
      <c r="D121" s="213" t="s">
        <v>158</v>
      </c>
      <c r="E121" s="214" t="s">
        <v>233</v>
      </c>
      <c r="F121" s="215" t="s">
        <v>234</v>
      </c>
      <c r="G121" s="216" t="s">
        <v>226</v>
      </c>
      <c r="H121" s="217">
        <v>100</v>
      </c>
      <c r="I121" s="218"/>
      <c r="J121" s="219">
        <f>ROUND(I121*H121,2)</f>
        <v>0</v>
      </c>
      <c r="K121" s="215" t="s">
        <v>162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0.002</v>
      </c>
      <c r="T121" s="223">
        <f>S121*H121</f>
        <v>0.2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163</v>
      </c>
      <c r="AT121" s="224" t="s">
        <v>158</v>
      </c>
      <c r="AU121" s="224" t="s">
        <v>81</v>
      </c>
      <c r="AY121" s="18" t="s">
        <v>155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163</v>
      </c>
      <c r="BM121" s="224" t="s">
        <v>235</v>
      </c>
    </row>
    <row r="122" spans="1:65" s="2" customFormat="1" ht="12">
      <c r="A122" s="39"/>
      <c r="B122" s="40"/>
      <c r="C122" s="213" t="s">
        <v>236</v>
      </c>
      <c r="D122" s="213" t="s">
        <v>158</v>
      </c>
      <c r="E122" s="214" t="s">
        <v>237</v>
      </c>
      <c r="F122" s="215" t="s">
        <v>238</v>
      </c>
      <c r="G122" s="216" t="s">
        <v>226</v>
      </c>
      <c r="H122" s="217">
        <v>2</v>
      </c>
      <c r="I122" s="218"/>
      <c r="J122" s="219">
        <f>ROUND(I122*H122,2)</f>
        <v>0</v>
      </c>
      <c r="K122" s="215" t="s">
        <v>162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2E-05</v>
      </c>
      <c r="R122" s="222">
        <f>Q122*H122</f>
        <v>4E-05</v>
      </c>
      <c r="S122" s="222">
        <v>0.001</v>
      </c>
      <c r="T122" s="223">
        <f>S122*H122</f>
        <v>0.002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163</v>
      </c>
      <c r="AT122" s="224" t="s">
        <v>158</v>
      </c>
      <c r="AU122" s="224" t="s">
        <v>81</v>
      </c>
      <c r="AY122" s="18" t="s">
        <v>155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163</v>
      </c>
      <c r="BM122" s="224" t="s">
        <v>239</v>
      </c>
    </row>
    <row r="123" spans="1:65" s="2" customFormat="1" ht="12">
      <c r="A123" s="39"/>
      <c r="B123" s="40"/>
      <c r="C123" s="213" t="s">
        <v>240</v>
      </c>
      <c r="D123" s="213" t="s">
        <v>158</v>
      </c>
      <c r="E123" s="214" t="s">
        <v>241</v>
      </c>
      <c r="F123" s="215" t="s">
        <v>242</v>
      </c>
      <c r="G123" s="216" t="s">
        <v>226</v>
      </c>
      <c r="H123" s="217">
        <v>100</v>
      </c>
      <c r="I123" s="218"/>
      <c r="J123" s="219">
        <f>ROUND(I123*H123,2)</f>
        <v>0</v>
      </c>
      <c r="K123" s="215" t="s">
        <v>162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163</v>
      </c>
      <c r="AT123" s="224" t="s">
        <v>158</v>
      </c>
      <c r="AU123" s="224" t="s">
        <v>81</v>
      </c>
      <c r="AY123" s="18" t="s">
        <v>155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163</v>
      </c>
      <c r="BM123" s="224" t="s">
        <v>243</v>
      </c>
    </row>
    <row r="124" spans="1:65" s="2" customFormat="1" ht="24.15" customHeight="1">
      <c r="A124" s="39"/>
      <c r="B124" s="40"/>
      <c r="C124" s="213" t="s">
        <v>7</v>
      </c>
      <c r="D124" s="213" t="s">
        <v>158</v>
      </c>
      <c r="E124" s="214" t="s">
        <v>244</v>
      </c>
      <c r="F124" s="215" t="s">
        <v>245</v>
      </c>
      <c r="G124" s="216" t="s">
        <v>171</v>
      </c>
      <c r="H124" s="217">
        <v>2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163</v>
      </c>
      <c r="AT124" s="224" t="s">
        <v>158</v>
      </c>
      <c r="AU124" s="224" t="s">
        <v>81</v>
      </c>
      <c r="AY124" s="18" t="s">
        <v>155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163</v>
      </c>
      <c r="BM124" s="224" t="s">
        <v>246</v>
      </c>
    </row>
    <row r="125" spans="1:65" s="2" customFormat="1" ht="12">
      <c r="A125" s="39"/>
      <c r="B125" s="40"/>
      <c r="C125" s="213" t="s">
        <v>247</v>
      </c>
      <c r="D125" s="213" t="s">
        <v>158</v>
      </c>
      <c r="E125" s="214" t="s">
        <v>248</v>
      </c>
      <c r="F125" s="215" t="s">
        <v>249</v>
      </c>
      <c r="G125" s="216" t="s">
        <v>171</v>
      </c>
      <c r="H125" s="217">
        <v>2</v>
      </c>
      <c r="I125" s="218"/>
      <c r="J125" s="219">
        <f>ROUND(I125*H125,2)</f>
        <v>0</v>
      </c>
      <c r="K125" s="215" t="s">
        <v>19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163</v>
      </c>
      <c r="AT125" s="224" t="s">
        <v>158</v>
      </c>
      <c r="AU125" s="224" t="s">
        <v>81</v>
      </c>
      <c r="AY125" s="18" t="s">
        <v>155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163</v>
      </c>
      <c r="BM125" s="224" t="s">
        <v>250</v>
      </c>
    </row>
    <row r="126" spans="1:65" s="2" customFormat="1" ht="24.15" customHeight="1">
      <c r="A126" s="39"/>
      <c r="B126" s="40"/>
      <c r="C126" s="213" t="s">
        <v>251</v>
      </c>
      <c r="D126" s="213" t="s">
        <v>158</v>
      </c>
      <c r="E126" s="214" t="s">
        <v>252</v>
      </c>
      <c r="F126" s="215" t="s">
        <v>253</v>
      </c>
      <c r="G126" s="216" t="s">
        <v>171</v>
      </c>
      <c r="H126" s="217">
        <v>2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43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163</v>
      </c>
      <c r="AT126" s="224" t="s">
        <v>158</v>
      </c>
      <c r="AU126" s="224" t="s">
        <v>81</v>
      </c>
      <c r="AY126" s="18" t="s">
        <v>155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163</v>
      </c>
      <c r="BM126" s="224" t="s">
        <v>254</v>
      </c>
    </row>
    <row r="127" spans="1:65" s="2" customFormat="1" ht="12">
      <c r="A127" s="39"/>
      <c r="B127" s="40"/>
      <c r="C127" s="213" t="s">
        <v>255</v>
      </c>
      <c r="D127" s="213" t="s">
        <v>158</v>
      </c>
      <c r="E127" s="214" t="s">
        <v>256</v>
      </c>
      <c r="F127" s="215" t="s">
        <v>257</v>
      </c>
      <c r="G127" s="216" t="s">
        <v>171</v>
      </c>
      <c r="H127" s="217">
        <v>2</v>
      </c>
      <c r="I127" s="218"/>
      <c r="J127" s="219">
        <f>ROUND(I127*H127,2)</f>
        <v>0</v>
      </c>
      <c r="K127" s="215" t="s">
        <v>19</v>
      </c>
      <c r="L127" s="45"/>
      <c r="M127" s="220" t="s">
        <v>19</v>
      </c>
      <c r="N127" s="221" t="s">
        <v>43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163</v>
      </c>
      <c r="AT127" s="224" t="s">
        <v>158</v>
      </c>
      <c r="AU127" s="224" t="s">
        <v>81</v>
      </c>
      <c r="AY127" s="18" t="s">
        <v>155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163</v>
      </c>
      <c r="BM127" s="224" t="s">
        <v>258</v>
      </c>
    </row>
    <row r="128" spans="1:63" s="12" customFormat="1" ht="22.8" customHeight="1">
      <c r="A128" s="12"/>
      <c r="B128" s="197"/>
      <c r="C128" s="198"/>
      <c r="D128" s="199" t="s">
        <v>71</v>
      </c>
      <c r="E128" s="211" t="s">
        <v>259</v>
      </c>
      <c r="F128" s="211" t="s">
        <v>260</v>
      </c>
      <c r="G128" s="198"/>
      <c r="H128" s="198"/>
      <c r="I128" s="201"/>
      <c r="J128" s="212">
        <f>BK128</f>
        <v>0</v>
      </c>
      <c r="K128" s="198"/>
      <c r="L128" s="203"/>
      <c r="M128" s="204"/>
      <c r="N128" s="205"/>
      <c r="O128" s="205"/>
      <c r="P128" s="206">
        <f>SUM(P129:P134)</f>
        <v>0</v>
      </c>
      <c r="Q128" s="205"/>
      <c r="R128" s="206">
        <f>SUM(R129:R134)</f>
        <v>0</v>
      </c>
      <c r="S128" s="205"/>
      <c r="T128" s="207">
        <f>SUM(T129:T134)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79</v>
      </c>
      <c r="AT128" s="209" t="s">
        <v>71</v>
      </c>
      <c r="AU128" s="209" t="s">
        <v>79</v>
      </c>
      <c r="AY128" s="208" t="s">
        <v>155</v>
      </c>
      <c r="BK128" s="210">
        <f>SUM(BK129:BK134)</f>
        <v>0</v>
      </c>
    </row>
    <row r="129" spans="1:65" s="2" customFormat="1" ht="12">
      <c r="A129" s="39"/>
      <c r="B129" s="40"/>
      <c r="C129" s="213" t="s">
        <v>261</v>
      </c>
      <c r="D129" s="213" t="s">
        <v>158</v>
      </c>
      <c r="E129" s="214" t="s">
        <v>262</v>
      </c>
      <c r="F129" s="215" t="s">
        <v>263</v>
      </c>
      <c r="G129" s="216" t="s">
        <v>264</v>
      </c>
      <c r="H129" s="217">
        <v>12.351</v>
      </c>
      <c r="I129" s="218"/>
      <c r="J129" s="219">
        <f>ROUND(I129*H129,2)</f>
        <v>0</v>
      </c>
      <c r="K129" s="215" t="s">
        <v>162</v>
      </c>
      <c r="L129" s="45"/>
      <c r="M129" s="220" t="s">
        <v>19</v>
      </c>
      <c r="N129" s="221" t="s">
        <v>43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163</v>
      </c>
      <c r="AT129" s="224" t="s">
        <v>158</v>
      </c>
      <c r="AU129" s="224" t="s">
        <v>81</v>
      </c>
      <c r="AY129" s="18" t="s">
        <v>155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163</v>
      </c>
      <c r="BM129" s="224" t="s">
        <v>265</v>
      </c>
    </row>
    <row r="130" spans="1:65" s="2" customFormat="1" ht="33" customHeight="1">
      <c r="A130" s="39"/>
      <c r="B130" s="40"/>
      <c r="C130" s="213" t="s">
        <v>266</v>
      </c>
      <c r="D130" s="213" t="s">
        <v>158</v>
      </c>
      <c r="E130" s="214" t="s">
        <v>267</v>
      </c>
      <c r="F130" s="215" t="s">
        <v>268</v>
      </c>
      <c r="G130" s="216" t="s">
        <v>264</v>
      </c>
      <c r="H130" s="217">
        <v>12.351</v>
      </c>
      <c r="I130" s="218"/>
      <c r="J130" s="219">
        <f>ROUND(I130*H130,2)</f>
        <v>0</v>
      </c>
      <c r="K130" s="215" t="s">
        <v>162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163</v>
      </c>
      <c r="AT130" s="224" t="s">
        <v>158</v>
      </c>
      <c r="AU130" s="224" t="s">
        <v>81</v>
      </c>
      <c r="AY130" s="18" t="s">
        <v>155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163</v>
      </c>
      <c r="BM130" s="224" t="s">
        <v>269</v>
      </c>
    </row>
    <row r="131" spans="1:65" s="2" customFormat="1" ht="44.25" customHeight="1">
      <c r="A131" s="39"/>
      <c r="B131" s="40"/>
      <c r="C131" s="213" t="s">
        <v>270</v>
      </c>
      <c r="D131" s="213" t="s">
        <v>158</v>
      </c>
      <c r="E131" s="214" t="s">
        <v>271</v>
      </c>
      <c r="F131" s="215" t="s">
        <v>272</v>
      </c>
      <c r="G131" s="216" t="s">
        <v>264</v>
      </c>
      <c r="H131" s="217">
        <v>234.669</v>
      </c>
      <c r="I131" s="218"/>
      <c r="J131" s="219">
        <f>ROUND(I131*H131,2)</f>
        <v>0</v>
      </c>
      <c r="K131" s="215" t="s">
        <v>162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163</v>
      </c>
      <c r="AT131" s="224" t="s">
        <v>158</v>
      </c>
      <c r="AU131" s="224" t="s">
        <v>81</v>
      </c>
      <c r="AY131" s="18" t="s">
        <v>155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163</v>
      </c>
      <c r="BM131" s="224" t="s">
        <v>273</v>
      </c>
    </row>
    <row r="132" spans="1:51" s="13" customFormat="1" ht="12">
      <c r="A132" s="13"/>
      <c r="B132" s="226"/>
      <c r="C132" s="227"/>
      <c r="D132" s="228" t="s">
        <v>184</v>
      </c>
      <c r="E132" s="229" t="s">
        <v>19</v>
      </c>
      <c r="F132" s="230" t="s">
        <v>274</v>
      </c>
      <c r="G132" s="227"/>
      <c r="H132" s="231">
        <v>234.669</v>
      </c>
      <c r="I132" s="232"/>
      <c r="J132" s="227"/>
      <c r="K132" s="227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184</v>
      </c>
      <c r="AU132" s="237" t="s">
        <v>81</v>
      </c>
      <c r="AV132" s="13" t="s">
        <v>81</v>
      </c>
      <c r="AW132" s="13" t="s">
        <v>33</v>
      </c>
      <c r="AX132" s="13" t="s">
        <v>79</v>
      </c>
      <c r="AY132" s="237" t="s">
        <v>155</v>
      </c>
    </row>
    <row r="133" spans="1:65" s="2" customFormat="1" ht="12">
      <c r="A133" s="39"/>
      <c r="B133" s="40"/>
      <c r="C133" s="213" t="s">
        <v>275</v>
      </c>
      <c r="D133" s="213" t="s">
        <v>158</v>
      </c>
      <c r="E133" s="214" t="s">
        <v>276</v>
      </c>
      <c r="F133" s="215" t="s">
        <v>277</v>
      </c>
      <c r="G133" s="216" t="s">
        <v>264</v>
      </c>
      <c r="H133" s="217">
        <v>12.351</v>
      </c>
      <c r="I133" s="218"/>
      <c r="J133" s="219">
        <f>ROUND(I133*H133,2)</f>
        <v>0</v>
      </c>
      <c r="K133" s="215" t="s">
        <v>19</v>
      </c>
      <c r="L133" s="45"/>
      <c r="M133" s="220" t="s">
        <v>19</v>
      </c>
      <c r="N133" s="221" t="s">
        <v>43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163</v>
      </c>
      <c r="AT133" s="224" t="s">
        <v>158</v>
      </c>
      <c r="AU133" s="224" t="s">
        <v>81</v>
      </c>
      <c r="AY133" s="18" t="s">
        <v>155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163</v>
      </c>
      <c r="BM133" s="224" t="s">
        <v>278</v>
      </c>
    </row>
    <row r="134" spans="1:65" s="2" customFormat="1" ht="12">
      <c r="A134" s="39"/>
      <c r="B134" s="40"/>
      <c r="C134" s="213" t="s">
        <v>279</v>
      </c>
      <c r="D134" s="213" t="s">
        <v>158</v>
      </c>
      <c r="E134" s="214" t="s">
        <v>280</v>
      </c>
      <c r="F134" s="215" t="s">
        <v>281</v>
      </c>
      <c r="G134" s="216" t="s">
        <v>264</v>
      </c>
      <c r="H134" s="217">
        <v>12.351</v>
      </c>
      <c r="I134" s="218"/>
      <c r="J134" s="219">
        <f>ROUND(I134*H134,2)</f>
        <v>0</v>
      </c>
      <c r="K134" s="215" t="s">
        <v>162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163</v>
      </c>
      <c r="AT134" s="224" t="s">
        <v>158</v>
      </c>
      <c r="AU134" s="224" t="s">
        <v>81</v>
      </c>
      <c r="AY134" s="18" t="s">
        <v>155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163</v>
      </c>
      <c r="BM134" s="224" t="s">
        <v>282</v>
      </c>
    </row>
    <row r="135" spans="1:63" s="12" customFormat="1" ht="22.8" customHeight="1">
      <c r="A135" s="12"/>
      <c r="B135" s="197"/>
      <c r="C135" s="198"/>
      <c r="D135" s="199" t="s">
        <v>71</v>
      </c>
      <c r="E135" s="211" t="s">
        <v>283</v>
      </c>
      <c r="F135" s="211" t="s">
        <v>284</v>
      </c>
      <c r="G135" s="198"/>
      <c r="H135" s="198"/>
      <c r="I135" s="201"/>
      <c r="J135" s="212">
        <f>BK135</f>
        <v>0</v>
      </c>
      <c r="K135" s="198"/>
      <c r="L135" s="203"/>
      <c r="M135" s="204"/>
      <c r="N135" s="205"/>
      <c r="O135" s="205"/>
      <c r="P135" s="206">
        <f>P136</f>
        <v>0</v>
      </c>
      <c r="Q135" s="205"/>
      <c r="R135" s="206">
        <f>R136</f>
        <v>0</v>
      </c>
      <c r="S135" s="205"/>
      <c r="T135" s="207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8" t="s">
        <v>79</v>
      </c>
      <c r="AT135" s="209" t="s">
        <v>71</v>
      </c>
      <c r="AU135" s="209" t="s">
        <v>79</v>
      </c>
      <c r="AY135" s="208" t="s">
        <v>155</v>
      </c>
      <c r="BK135" s="210">
        <f>BK136</f>
        <v>0</v>
      </c>
    </row>
    <row r="136" spans="1:65" s="2" customFormat="1" ht="55.5" customHeight="1">
      <c r="A136" s="39"/>
      <c r="B136" s="40"/>
      <c r="C136" s="213" t="s">
        <v>285</v>
      </c>
      <c r="D136" s="213" t="s">
        <v>158</v>
      </c>
      <c r="E136" s="214" t="s">
        <v>286</v>
      </c>
      <c r="F136" s="215" t="s">
        <v>287</v>
      </c>
      <c r="G136" s="216" t="s">
        <v>264</v>
      </c>
      <c r="H136" s="217">
        <v>2</v>
      </c>
      <c r="I136" s="218"/>
      <c r="J136" s="219">
        <f>ROUND(I136*H136,2)</f>
        <v>0</v>
      </c>
      <c r="K136" s="215" t="s">
        <v>162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163</v>
      </c>
      <c r="AT136" s="224" t="s">
        <v>158</v>
      </c>
      <c r="AU136" s="224" t="s">
        <v>81</v>
      </c>
      <c r="AY136" s="18" t="s">
        <v>155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163</v>
      </c>
      <c r="BM136" s="224" t="s">
        <v>288</v>
      </c>
    </row>
    <row r="137" spans="1:63" s="12" customFormat="1" ht="25.9" customHeight="1">
      <c r="A137" s="12"/>
      <c r="B137" s="197"/>
      <c r="C137" s="198"/>
      <c r="D137" s="199" t="s">
        <v>71</v>
      </c>
      <c r="E137" s="200" t="s">
        <v>289</v>
      </c>
      <c r="F137" s="200" t="s">
        <v>290</v>
      </c>
      <c r="G137" s="198"/>
      <c r="H137" s="198"/>
      <c r="I137" s="201"/>
      <c r="J137" s="202">
        <f>BK137</f>
        <v>0</v>
      </c>
      <c r="K137" s="198"/>
      <c r="L137" s="203"/>
      <c r="M137" s="204"/>
      <c r="N137" s="205"/>
      <c r="O137" s="205"/>
      <c r="P137" s="206">
        <f>P138+P176</f>
        <v>0</v>
      </c>
      <c r="Q137" s="205"/>
      <c r="R137" s="206">
        <f>R138+R176</f>
        <v>0</v>
      </c>
      <c r="S137" s="205"/>
      <c r="T137" s="207">
        <f>T138+T176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8" t="s">
        <v>81</v>
      </c>
      <c r="AT137" s="209" t="s">
        <v>71</v>
      </c>
      <c r="AU137" s="209" t="s">
        <v>72</v>
      </c>
      <c r="AY137" s="208" t="s">
        <v>155</v>
      </c>
      <c r="BK137" s="210">
        <f>BK138+BK176</f>
        <v>0</v>
      </c>
    </row>
    <row r="138" spans="1:63" s="12" customFormat="1" ht="22.8" customHeight="1">
      <c r="A138" s="12"/>
      <c r="B138" s="197"/>
      <c r="C138" s="198"/>
      <c r="D138" s="199" t="s">
        <v>71</v>
      </c>
      <c r="E138" s="211" t="s">
        <v>291</v>
      </c>
      <c r="F138" s="211" t="s">
        <v>292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SUM(P139:P175)</f>
        <v>0</v>
      </c>
      <c r="Q138" s="205"/>
      <c r="R138" s="206">
        <f>SUM(R139:R175)</f>
        <v>0</v>
      </c>
      <c r="S138" s="205"/>
      <c r="T138" s="207">
        <f>SUM(T139:T175)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8" t="s">
        <v>81</v>
      </c>
      <c r="AT138" s="209" t="s">
        <v>71</v>
      </c>
      <c r="AU138" s="209" t="s">
        <v>79</v>
      </c>
      <c r="AY138" s="208" t="s">
        <v>155</v>
      </c>
      <c r="BK138" s="210">
        <f>SUM(BK139:BK175)</f>
        <v>0</v>
      </c>
    </row>
    <row r="139" spans="1:65" s="2" customFormat="1" ht="16.5" customHeight="1">
      <c r="A139" s="39"/>
      <c r="B139" s="40"/>
      <c r="C139" s="213" t="s">
        <v>293</v>
      </c>
      <c r="D139" s="213" t="s">
        <v>158</v>
      </c>
      <c r="E139" s="214" t="s">
        <v>294</v>
      </c>
      <c r="F139" s="215" t="s">
        <v>295</v>
      </c>
      <c r="G139" s="216" t="s">
        <v>226</v>
      </c>
      <c r="H139" s="217">
        <v>15</v>
      </c>
      <c r="I139" s="218"/>
      <c r="J139" s="219">
        <f>ROUND(I139*H139,2)</f>
        <v>0</v>
      </c>
      <c r="K139" s="215" t="s">
        <v>19</v>
      </c>
      <c r="L139" s="45"/>
      <c r="M139" s="220" t="s">
        <v>19</v>
      </c>
      <c r="N139" s="221" t="s">
        <v>43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223</v>
      </c>
      <c r="AT139" s="224" t="s">
        <v>158</v>
      </c>
      <c r="AU139" s="224" t="s">
        <v>81</v>
      </c>
      <c r="AY139" s="18" t="s">
        <v>155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223</v>
      </c>
      <c r="BM139" s="224" t="s">
        <v>296</v>
      </c>
    </row>
    <row r="140" spans="1:65" s="2" customFormat="1" ht="16.5" customHeight="1">
      <c r="A140" s="39"/>
      <c r="B140" s="40"/>
      <c r="C140" s="213" t="s">
        <v>297</v>
      </c>
      <c r="D140" s="213" t="s">
        <v>158</v>
      </c>
      <c r="E140" s="214" t="s">
        <v>298</v>
      </c>
      <c r="F140" s="215" t="s">
        <v>299</v>
      </c>
      <c r="G140" s="216" t="s">
        <v>226</v>
      </c>
      <c r="H140" s="217">
        <v>150</v>
      </c>
      <c r="I140" s="218"/>
      <c r="J140" s="219">
        <f>ROUND(I140*H140,2)</f>
        <v>0</v>
      </c>
      <c r="K140" s="215" t="s">
        <v>19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223</v>
      </c>
      <c r="AT140" s="224" t="s">
        <v>158</v>
      </c>
      <c r="AU140" s="224" t="s">
        <v>81</v>
      </c>
      <c r="AY140" s="18" t="s">
        <v>155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223</v>
      </c>
      <c r="BM140" s="224" t="s">
        <v>300</v>
      </c>
    </row>
    <row r="141" spans="1:65" s="2" customFormat="1" ht="33" customHeight="1">
      <c r="A141" s="39"/>
      <c r="B141" s="40"/>
      <c r="C141" s="213" t="s">
        <v>301</v>
      </c>
      <c r="D141" s="213" t="s">
        <v>158</v>
      </c>
      <c r="E141" s="214" t="s">
        <v>302</v>
      </c>
      <c r="F141" s="215" t="s">
        <v>303</v>
      </c>
      <c r="G141" s="216" t="s">
        <v>226</v>
      </c>
      <c r="H141" s="217">
        <v>100</v>
      </c>
      <c r="I141" s="218"/>
      <c r="J141" s="219">
        <f>ROUND(I141*H141,2)</f>
        <v>0</v>
      </c>
      <c r="K141" s="215" t="s">
        <v>19</v>
      </c>
      <c r="L141" s="45"/>
      <c r="M141" s="220" t="s">
        <v>19</v>
      </c>
      <c r="N141" s="221" t="s">
        <v>43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223</v>
      </c>
      <c r="AT141" s="224" t="s">
        <v>158</v>
      </c>
      <c r="AU141" s="224" t="s">
        <v>81</v>
      </c>
      <c r="AY141" s="18" t="s">
        <v>155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223</v>
      </c>
      <c r="BM141" s="224" t="s">
        <v>304</v>
      </c>
    </row>
    <row r="142" spans="1:65" s="2" customFormat="1" ht="12">
      <c r="A142" s="39"/>
      <c r="B142" s="40"/>
      <c r="C142" s="213" t="s">
        <v>305</v>
      </c>
      <c r="D142" s="213" t="s">
        <v>158</v>
      </c>
      <c r="E142" s="214" t="s">
        <v>306</v>
      </c>
      <c r="F142" s="215" t="s">
        <v>307</v>
      </c>
      <c r="G142" s="216" t="s">
        <v>226</v>
      </c>
      <c r="H142" s="217">
        <v>100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223</v>
      </c>
      <c r="AT142" s="224" t="s">
        <v>158</v>
      </c>
      <c r="AU142" s="224" t="s">
        <v>81</v>
      </c>
      <c r="AY142" s="18" t="s">
        <v>155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223</v>
      </c>
      <c r="BM142" s="224" t="s">
        <v>308</v>
      </c>
    </row>
    <row r="143" spans="1:65" s="2" customFormat="1" ht="12">
      <c r="A143" s="39"/>
      <c r="B143" s="40"/>
      <c r="C143" s="213" t="s">
        <v>309</v>
      </c>
      <c r="D143" s="213" t="s">
        <v>158</v>
      </c>
      <c r="E143" s="214" t="s">
        <v>310</v>
      </c>
      <c r="F143" s="215" t="s">
        <v>311</v>
      </c>
      <c r="G143" s="216" t="s">
        <v>171</v>
      </c>
      <c r="H143" s="217">
        <v>8</v>
      </c>
      <c r="I143" s="218"/>
      <c r="J143" s="219">
        <f>ROUND(I143*H143,2)</f>
        <v>0</v>
      </c>
      <c r="K143" s="215" t="s">
        <v>19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223</v>
      </c>
      <c r="AT143" s="224" t="s">
        <v>158</v>
      </c>
      <c r="AU143" s="224" t="s">
        <v>81</v>
      </c>
      <c r="AY143" s="18" t="s">
        <v>155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223</v>
      </c>
      <c r="BM143" s="224" t="s">
        <v>312</v>
      </c>
    </row>
    <row r="144" spans="1:65" s="2" customFormat="1" ht="16.5" customHeight="1">
      <c r="A144" s="39"/>
      <c r="B144" s="40"/>
      <c r="C144" s="213" t="s">
        <v>313</v>
      </c>
      <c r="D144" s="213" t="s">
        <v>158</v>
      </c>
      <c r="E144" s="214" t="s">
        <v>314</v>
      </c>
      <c r="F144" s="215" t="s">
        <v>315</v>
      </c>
      <c r="G144" s="216" t="s">
        <v>171</v>
      </c>
      <c r="H144" s="217">
        <v>1</v>
      </c>
      <c r="I144" s="218"/>
      <c r="J144" s="219">
        <f>ROUND(I144*H144,2)</f>
        <v>0</v>
      </c>
      <c r="K144" s="215" t="s">
        <v>19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223</v>
      </c>
      <c r="AT144" s="224" t="s">
        <v>158</v>
      </c>
      <c r="AU144" s="224" t="s">
        <v>81</v>
      </c>
      <c r="AY144" s="18" t="s">
        <v>155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223</v>
      </c>
      <c r="BM144" s="224" t="s">
        <v>316</v>
      </c>
    </row>
    <row r="145" spans="1:65" s="2" customFormat="1" ht="33" customHeight="1">
      <c r="A145" s="39"/>
      <c r="B145" s="40"/>
      <c r="C145" s="213" t="s">
        <v>317</v>
      </c>
      <c r="D145" s="213" t="s">
        <v>158</v>
      </c>
      <c r="E145" s="214" t="s">
        <v>318</v>
      </c>
      <c r="F145" s="215" t="s">
        <v>319</v>
      </c>
      <c r="G145" s="216" t="s">
        <v>171</v>
      </c>
      <c r="H145" s="217">
        <v>20</v>
      </c>
      <c r="I145" s="218"/>
      <c r="J145" s="219">
        <f>ROUND(I145*H145,2)</f>
        <v>0</v>
      </c>
      <c r="K145" s="215" t="s">
        <v>19</v>
      </c>
      <c r="L145" s="45"/>
      <c r="M145" s="220" t="s">
        <v>19</v>
      </c>
      <c r="N145" s="221" t="s">
        <v>43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223</v>
      </c>
      <c r="AT145" s="224" t="s">
        <v>158</v>
      </c>
      <c r="AU145" s="224" t="s">
        <v>81</v>
      </c>
      <c r="AY145" s="18" t="s">
        <v>155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223</v>
      </c>
      <c r="BM145" s="224" t="s">
        <v>320</v>
      </c>
    </row>
    <row r="146" spans="1:65" s="2" customFormat="1" ht="12">
      <c r="A146" s="39"/>
      <c r="B146" s="40"/>
      <c r="C146" s="213" t="s">
        <v>321</v>
      </c>
      <c r="D146" s="213" t="s">
        <v>158</v>
      </c>
      <c r="E146" s="214" t="s">
        <v>322</v>
      </c>
      <c r="F146" s="215" t="s">
        <v>323</v>
      </c>
      <c r="G146" s="216" t="s">
        <v>226</v>
      </c>
      <c r="H146" s="217">
        <v>120</v>
      </c>
      <c r="I146" s="218"/>
      <c r="J146" s="219">
        <f>ROUND(I146*H146,2)</f>
        <v>0</v>
      </c>
      <c r="K146" s="215" t="s">
        <v>19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223</v>
      </c>
      <c r="AT146" s="224" t="s">
        <v>158</v>
      </c>
      <c r="AU146" s="224" t="s">
        <v>81</v>
      </c>
      <c r="AY146" s="18" t="s">
        <v>155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223</v>
      </c>
      <c r="BM146" s="224" t="s">
        <v>324</v>
      </c>
    </row>
    <row r="147" spans="1:65" s="2" customFormat="1" ht="12">
      <c r="A147" s="39"/>
      <c r="B147" s="40"/>
      <c r="C147" s="213" t="s">
        <v>325</v>
      </c>
      <c r="D147" s="213" t="s">
        <v>158</v>
      </c>
      <c r="E147" s="214" t="s">
        <v>326</v>
      </c>
      <c r="F147" s="215" t="s">
        <v>327</v>
      </c>
      <c r="G147" s="216" t="s">
        <v>226</v>
      </c>
      <c r="H147" s="217">
        <v>15</v>
      </c>
      <c r="I147" s="218"/>
      <c r="J147" s="219">
        <f>ROUND(I147*H147,2)</f>
        <v>0</v>
      </c>
      <c r="K147" s="215" t="s">
        <v>19</v>
      </c>
      <c r="L147" s="45"/>
      <c r="M147" s="220" t="s">
        <v>19</v>
      </c>
      <c r="N147" s="221" t="s">
        <v>43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223</v>
      </c>
      <c r="AT147" s="224" t="s">
        <v>158</v>
      </c>
      <c r="AU147" s="224" t="s">
        <v>81</v>
      </c>
      <c r="AY147" s="18" t="s">
        <v>155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223</v>
      </c>
      <c r="BM147" s="224" t="s">
        <v>328</v>
      </c>
    </row>
    <row r="148" spans="1:65" s="2" customFormat="1" ht="12">
      <c r="A148" s="39"/>
      <c r="B148" s="40"/>
      <c r="C148" s="213" t="s">
        <v>329</v>
      </c>
      <c r="D148" s="213" t="s">
        <v>158</v>
      </c>
      <c r="E148" s="214" t="s">
        <v>330</v>
      </c>
      <c r="F148" s="215" t="s">
        <v>331</v>
      </c>
      <c r="G148" s="216" t="s">
        <v>171</v>
      </c>
      <c r="H148" s="217">
        <v>2</v>
      </c>
      <c r="I148" s="218"/>
      <c r="J148" s="219">
        <f>ROUND(I148*H148,2)</f>
        <v>0</v>
      </c>
      <c r="K148" s="215" t="s">
        <v>19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223</v>
      </c>
      <c r="AT148" s="224" t="s">
        <v>158</v>
      </c>
      <c r="AU148" s="224" t="s">
        <v>81</v>
      </c>
      <c r="AY148" s="18" t="s">
        <v>155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223</v>
      </c>
      <c r="BM148" s="224" t="s">
        <v>332</v>
      </c>
    </row>
    <row r="149" spans="1:65" s="2" customFormat="1" ht="16.5" customHeight="1">
      <c r="A149" s="39"/>
      <c r="B149" s="40"/>
      <c r="C149" s="213" t="s">
        <v>333</v>
      </c>
      <c r="D149" s="213" t="s">
        <v>158</v>
      </c>
      <c r="E149" s="214" t="s">
        <v>334</v>
      </c>
      <c r="F149" s="215" t="s">
        <v>335</v>
      </c>
      <c r="G149" s="216" t="s">
        <v>171</v>
      </c>
      <c r="H149" s="217">
        <v>3</v>
      </c>
      <c r="I149" s="218"/>
      <c r="J149" s="219">
        <f>ROUND(I149*H149,2)</f>
        <v>0</v>
      </c>
      <c r="K149" s="215" t="s">
        <v>19</v>
      </c>
      <c r="L149" s="45"/>
      <c r="M149" s="220" t="s">
        <v>19</v>
      </c>
      <c r="N149" s="221" t="s">
        <v>43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223</v>
      </c>
      <c r="AT149" s="224" t="s">
        <v>158</v>
      </c>
      <c r="AU149" s="224" t="s">
        <v>81</v>
      </c>
      <c r="AY149" s="18" t="s">
        <v>155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223</v>
      </c>
      <c r="BM149" s="224" t="s">
        <v>336</v>
      </c>
    </row>
    <row r="150" spans="1:65" s="2" customFormat="1" ht="12">
      <c r="A150" s="39"/>
      <c r="B150" s="40"/>
      <c r="C150" s="213" t="s">
        <v>337</v>
      </c>
      <c r="D150" s="213" t="s">
        <v>158</v>
      </c>
      <c r="E150" s="214" t="s">
        <v>338</v>
      </c>
      <c r="F150" s="215" t="s">
        <v>339</v>
      </c>
      <c r="G150" s="216" t="s">
        <v>171</v>
      </c>
      <c r="H150" s="217">
        <v>5</v>
      </c>
      <c r="I150" s="218"/>
      <c r="J150" s="219">
        <f>ROUND(I150*H150,2)</f>
        <v>0</v>
      </c>
      <c r="K150" s="215" t="s">
        <v>19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223</v>
      </c>
      <c r="AT150" s="224" t="s">
        <v>158</v>
      </c>
      <c r="AU150" s="224" t="s">
        <v>81</v>
      </c>
      <c r="AY150" s="18" t="s">
        <v>155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223</v>
      </c>
      <c r="BM150" s="224" t="s">
        <v>340</v>
      </c>
    </row>
    <row r="151" spans="1:65" s="2" customFormat="1" ht="16.5" customHeight="1">
      <c r="A151" s="39"/>
      <c r="B151" s="40"/>
      <c r="C151" s="213" t="s">
        <v>341</v>
      </c>
      <c r="D151" s="213" t="s">
        <v>158</v>
      </c>
      <c r="E151" s="214" t="s">
        <v>342</v>
      </c>
      <c r="F151" s="215" t="s">
        <v>343</v>
      </c>
      <c r="G151" s="216" t="s">
        <v>171</v>
      </c>
      <c r="H151" s="217">
        <v>1</v>
      </c>
      <c r="I151" s="218"/>
      <c r="J151" s="219">
        <f>ROUND(I151*H151,2)</f>
        <v>0</v>
      </c>
      <c r="K151" s="215" t="s">
        <v>19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223</v>
      </c>
      <c r="AT151" s="224" t="s">
        <v>158</v>
      </c>
      <c r="AU151" s="224" t="s">
        <v>81</v>
      </c>
      <c r="AY151" s="18" t="s">
        <v>155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223</v>
      </c>
      <c r="BM151" s="224" t="s">
        <v>344</v>
      </c>
    </row>
    <row r="152" spans="1:65" s="2" customFormat="1" ht="12">
      <c r="A152" s="39"/>
      <c r="B152" s="40"/>
      <c r="C152" s="213" t="s">
        <v>345</v>
      </c>
      <c r="D152" s="213" t="s">
        <v>158</v>
      </c>
      <c r="E152" s="214" t="s">
        <v>346</v>
      </c>
      <c r="F152" s="215" t="s">
        <v>347</v>
      </c>
      <c r="G152" s="216" t="s">
        <v>226</v>
      </c>
      <c r="H152" s="217">
        <v>18</v>
      </c>
      <c r="I152" s="218"/>
      <c r="J152" s="219">
        <f>ROUND(I152*H152,2)</f>
        <v>0</v>
      </c>
      <c r="K152" s="215" t="s">
        <v>19</v>
      </c>
      <c r="L152" s="45"/>
      <c r="M152" s="220" t="s">
        <v>19</v>
      </c>
      <c r="N152" s="221" t="s">
        <v>43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223</v>
      </c>
      <c r="AT152" s="224" t="s">
        <v>158</v>
      </c>
      <c r="AU152" s="224" t="s">
        <v>81</v>
      </c>
      <c r="AY152" s="18" t="s">
        <v>155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223</v>
      </c>
      <c r="BM152" s="224" t="s">
        <v>348</v>
      </c>
    </row>
    <row r="153" spans="1:65" s="2" customFormat="1" ht="16.5" customHeight="1">
      <c r="A153" s="39"/>
      <c r="B153" s="40"/>
      <c r="C153" s="213" t="s">
        <v>349</v>
      </c>
      <c r="D153" s="213" t="s">
        <v>158</v>
      </c>
      <c r="E153" s="214" t="s">
        <v>350</v>
      </c>
      <c r="F153" s="215" t="s">
        <v>351</v>
      </c>
      <c r="G153" s="216" t="s">
        <v>171</v>
      </c>
      <c r="H153" s="217">
        <v>1</v>
      </c>
      <c r="I153" s="218"/>
      <c r="J153" s="219">
        <f>ROUND(I153*H153,2)</f>
        <v>0</v>
      </c>
      <c r="K153" s="215" t="s">
        <v>19</v>
      </c>
      <c r="L153" s="45"/>
      <c r="M153" s="220" t="s">
        <v>19</v>
      </c>
      <c r="N153" s="221" t="s">
        <v>43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223</v>
      </c>
      <c r="AT153" s="224" t="s">
        <v>158</v>
      </c>
      <c r="AU153" s="224" t="s">
        <v>81</v>
      </c>
      <c r="AY153" s="18" t="s">
        <v>155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223</v>
      </c>
      <c r="BM153" s="224" t="s">
        <v>352</v>
      </c>
    </row>
    <row r="154" spans="1:65" s="2" customFormat="1" ht="16.5" customHeight="1">
      <c r="A154" s="39"/>
      <c r="B154" s="40"/>
      <c r="C154" s="213" t="s">
        <v>353</v>
      </c>
      <c r="D154" s="213" t="s">
        <v>158</v>
      </c>
      <c r="E154" s="214" t="s">
        <v>354</v>
      </c>
      <c r="F154" s="215" t="s">
        <v>355</v>
      </c>
      <c r="G154" s="216" t="s">
        <v>171</v>
      </c>
      <c r="H154" s="217">
        <v>1</v>
      </c>
      <c r="I154" s="218"/>
      <c r="J154" s="219">
        <f>ROUND(I154*H154,2)</f>
        <v>0</v>
      </c>
      <c r="K154" s="215" t="s">
        <v>19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223</v>
      </c>
      <c r="AT154" s="224" t="s">
        <v>158</v>
      </c>
      <c r="AU154" s="224" t="s">
        <v>81</v>
      </c>
      <c r="AY154" s="18" t="s">
        <v>155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223</v>
      </c>
      <c r="BM154" s="224" t="s">
        <v>356</v>
      </c>
    </row>
    <row r="155" spans="1:65" s="2" customFormat="1" ht="21.75" customHeight="1">
      <c r="A155" s="39"/>
      <c r="B155" s="40"/>
      <c r="C155" s="213" t="s">
        <v>357</v>
      </c>
      <c r="D155" s="213" t="s">
        <v>158</v>
      </c>
      <c r="E155" s="214" t="s">
        <v>358</v>
      </c>
      <c r="F155" s="215" t="s">
        <v>359</v>
      </c>
      <c r="G155" s="216" t="s">
        <v>171</v>
      </c>
      <c r="H155" s="217">
        <v>10</v>
      </c>
      <c r="I155" s="218"/>
      <c r="J155" s="219">
        <f>ROUND(I155*H155,2)</f>
        <v>0</v>
      </c>
      <c r="K155" s="215" t="s">
        <v>19</v>
      </c>
      <c r="L155" s="45"/>
      <c r="M155" s="220" t="s">
        <v>19</v>
      </c>
      <c r="N155" s="221" t="s">
        <v>43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223</v>
      </c>
      <c r="AT155" s="224" t="s">
        <v>158</v>
      </c>
      <c r="AU155" s="224" t="s">
        <v>81</v>
      </c>
      <c r="AY155" s="18" t="s">
        <v>155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223</v>
      </c>
      <c r="BM155" s="224" t="s">
        <v>360</v>
      </c>
    </row>
    <row r="156" spans="1:65" s="2" customFormat="1" ht="21.75" customHeight="1">
      <c r="A156" s="39"/>
      <c r="B156" s="40"/>
      <c r="C156" s="213" t="s">
        <v>361</v>
      </c>
      <c r="D156" s="213" t="s">
        <v>158</v>
      </c>
      <c r="E156" s="214" t="s">
        <v>362</v>
      </c>
      <c r="F156" s="215" t="s">
        <v>363</v>
      </c>
      <c r="G156" s="216" t="s">
        <v>171</v>
      </c>
      <c r="H156" s="217">
        <v>10</v>
      </c>
      <c r="I156" s="218"/>
      <c r="J156" s="219">
        <f>ROUND(I156*H156,2)</f>
        <v>0</v>
      </c>
      <c r="K156" s="215" t="s">
        <v>19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223</v>
      </c>
      <c r="AT156" s="224" t="s">
        <v>158</v>
      </c>
      <c r="AU156" s="224" t="s">
        <v>81</v>
      </c>
      <c r="AY156" s="18" t="s">
        <v>155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223</v>
      </c>
      <c r="BM156" s="224" t="s">
        <v>364</v>
      </c>
    </row>
    <row r="157" spans="1:65" s="2" customFormat="1" ht="12">
      <c r="A157" s="39"/>
      <c r="B157" s="40"/>
      <c r="C157" s="213" t="s">
        <v>365</v>
      </c>
      <c r="D157" s="213" t="s">
        <v>158</v>
      </c>
      <c r="E157" s="214" t="s">
        <v>366</v>
      </c>
      <c r="F157" s="215" t="s">
        <v>367</v>
      </c>
      <c r="G157" s="216" t="s">
        <v>171</v>
      </c>
      <c r="H157" s="217">
        <v>20</v>
      </c>
      <c r="I157" s="218"/>
      <c r="J157" s="219">
        <f>ROUND(I157*H157,2)</f>
        <v>0</v>
      </c>
      <c r="K157" s="215" t="s">
        <v>19</v>
      </c>
      <c r="L157" s="45"/>
      <c r="M157" s="220" t="s">
        <v>19</v>
      </c>
      <c r="N157" s="221" t="s">
        <v>43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223</v>
      </c>
      <c r="AT157" s="224" t="s">
        <v>158</v>
      </c>
      <c r="AU157" s="224" t="s">
        <v>81</v>
      </c>
      <c r="AY157" s="18" t="s">
        <v>155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223</v>
      </c>
      <c r="BM157" s="224" t="s">
        <v>368</v>
      </c>
    </row>
    <row r="158" spans="1:65" s="2" customFormat="1" ht="12">
      <c r="A158" s="39"/>
      <c r="B158" s="40"/>
      <c r="C158" s="213" t="s">
        <v>369</v>
      </c>
      <c r="D158" s="213" t="s">
        <v>158</v>
      </c>
      <c r="E158" s="214" t="s">
        <v>370</v>
      </c>
      <c r="F158" s="215" t="s">
        <v>371</v>
      </c>
      <c r="G158" s="216" t="s">
        <v>198</v>
      </c>
      <c r="H158" s="217">
        <v>1</v>
      </c>
      <c r="I158" s="218"/>
      <c r="J158" s="219">
        <f>ROUND(I158*H158,2)</f>
        <v>0</v>
      </c>
      <c r="K158" s="215" t="s">
        <v>19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223</v>
      </c>
      <c r="AT158" s="224" t="s">
        <v>158</v>
      </c>
      <c r="AU158" s="224" t="s">
        <v>81</v>
      </c>
      <c r="AY158" s="18" t="s">
        <v>155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223</v>
      </c>
      <c r="BM158" s="224" t="s">
        <v>372</v>
      </c>
    </row>
    <row r="159" spans="1:65" s="2" customFormat="1" ht="12">
      <c r="A159" s="39"/>
      <c r="B159" s="40"/>
      <c r="C159" s="213" t="s">
        <v>373</v>
      </c>
      <c r="D159" s="213" t="s">
        <v>158</v>
      </c>
      <c r="E159" s="214" t="s">
        <v>374</v>
      </c>
      <c r="F159" s="215" t="s">
        <v>375</v>
      </c>
      <c r="G159" s="216" t="s">
        <v>226</v>
      </c>
      <c r="H159" s="217">
        <v>120</v>
      </c>
      <c r="I159" s="218"/>
      <c r="J159" s="219">
        <f>ROUND(I159*H159,2)</f>
        <v>0</v>
      </c>
      <c r="K159" s="215" t="s">
        <v>162</v>
      </c>
      <c r="L159" s="45"/>
      <c r="M159" s="220" t="s">
        <v>19</v>
      </c>
      <c r="N159" s="221" t="s">
        <v>43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223</v>
      </c>
      <c r="AT159" s="224" t="s">
        <v>158</v>
      </c>
      <c r="AU159" s="224" t="s">
        <v>81</v>
      </c>
      <c r="AY159" s="18" t="s">
        <v>155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223</v>
      </c>
      <c r="BM159" s="224" t="s">
        <v>376</v>
      </c>
    </row>
    <row r="160" spans="1:65" s="2" customFormat="1" ht="12">
      <c r="A160" s="39"/>
      <c r="B160" s="40"/>
      <c r="C160" s="213" t="s">
        <v>377</v>
      </c>
      <c r="D160" s="213" t="s">
        <v>158</v>
      </c>
      <c r="E160" s="214" t="s">
        <v>378</v>
      </c>
      <c r="F160" s="215" t="s">
        <v>379</v>
      </c>
      <c r="G160" s="216" t="s">
        <v>226</v>
      </c>
      <c r="H160" s="217">
        <v>15</v>
      </c>
      <c r="I160" s="218"/>
      <c r="J160" s="219">
        <f>ROUND(I160*H160,2)</f>
        <v>0</v>
      </c>
      <c r="K160" s="215" t="s">
        <v>162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223</v>
      </c>
      <c r="AT160" s="224" t="s">
        <v>158</v>
      </c>
      <c r="AU160" s="224" t="s">
        <v>81</v>
      </c>
      <c r="AY160" s="18" t="s">
        <v>155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223</v>
      </c>
      <c r="BM160" s="224" t="s">
        <v>380</v>
      </c>
    </row>
    <row r="161" spans="1:65" s="2" customFormat="1" ht="44.25" customHeight="1">
      <c r="A161" s="39"/>
      <c r="B161" s="40"/>
      <c r="C161" s="213" t="s">
        <v>381</v>
      </c>
      <c r="D161" s="213" t="s">
        <v>158</v>
      </c>
      <c r="E161" s="214" t="s">
        <v>382</v>
      </c>
      <c r="F161" s="215" t="s">
        <v>383</v>
      </c>
      <c r="G161" s="216" t="s">
        <v>226</v>
      </c>
      <c r="H161" s="217">
        <v>18</v>
      </c>
      <c r="I161" s="218"/>
      <c r="J161" s="219">
        <f>ROUND(I161*H161,2)</f>
        <v>0</v>
      </c>
      <c r="K161" s="215" t="s">
        <v>162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223</v>
      </c>
      <c r="AT161" s="224" t="s">
        <v>158</v>
      </c>
      <c r="AU161" s="224" t="s">
        <v>81</v>
      </c>
      <c r="AY161" s="18" t="s">
        <v>155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223</v>
      </c>
      <c r="BM161" s="224" t="s">
        <v>384</v>
      </c>
    </row>
    <row r="162" spans="1:65" s="2" customFormat="1" ht="12">
      <c r="A162" s="39"/>
      <c r="B162" s="40"/>
      <c r="C162" s="213" t="s">
        <v>385</v>
      </c>
      <c r="D162" s="213" t="s">
        <v>158</v>
      </c>
      <c r="E162" s="214" t="s">
        <v>386</v>
      </c>
      <c r="F162" s="215" t="s">
        <v>387</v>
      </c>
      <c r="G162" s="216" t="s">
        <v>171</v>
      </c>
      <c r="H162" s="217">
        <v>2</v>
      </c>
      <c r="I162" s="218"/>
      <c r="J162" s="219">
        <f>ROUND(I162*H162,2)</f>
        <v>0</v>
      </c>
      <c r="K162" s="215" t="s">
        <v>162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223</v>
      </c>
      <c r="AT162" s="224" t="s">
        <v>158</v>
      </c>
      <c r="AU162" s="224" t="s">
        <v>81</v>
      </c>
      <c r="AY162" s="18" t="s">
        <v>155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223</v>
      </c>
      <c r="BM162" s="224" t="s">
        <v>388</v>
      </c>
    </row>
    <row r="163" spans="1:65" s="2" customFormat="1" ht="44.25" customHeight="1">
      <c r="A163" s="39"/>
      <c r="B163" s="40"/>
      <c r="C163" s="213" t="s">
        <v>389</v>
      </c>
      <c r="D163" s="213" t="s">
        <v>158</v>
      </c>
      <c r="E163" s="214" t="s">
        <v>390</v>
      </c>
      <c r="F163" s="215" t="s">
        <v>391</v>
      </c>
      <c r="G163" s="216" t="s">
        <v>171</v>
      </c>
      <c r="H163" s="217">
        <v>1</v>
      </c>
      <c r="I163" s="218"/>
      <c r="J163" s="219">
        <f>ROUND(I163*H163,2)</f>
        <v>0</v>
      </c>
      <c r="K163" s="215" t="s">
        <v>162</v>
      </c>
      <c r="L163" s="45"/>
      <c r="M163" s="220" t="s">
        <v>19</v>
      </c>
      <c r="N163" s="221" t="s">
        <v>43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223</v>
      </c>
      <c r="AT163" s="224" t="s">
        <v>158</v>
      </c>
      <c r="AU163" s="224" t="s">
        <v>81</v>
      </c>
      <c r="AY163" s="18" t="s">
        <v>155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223</v>
      </c>
      <c r="BM163" s="224" t="s">
        <v>392</v>
      </c>
    </row>
    <row r="164" spans="1:65" s="2" customFormat="1" ht="12">
      <c r="A164" s="39"/>
      <c r="B164" s="40"/>
      <c r="C164" s="213" t="s">
        <v>393</v>
      </c>
      <c r="D164" s="213" t="s">
        <v>158</v>
      </c>
      <c r="E164" s="214" t="s">
        <v>394</v>
      </c>
      <c r="F164" s="215" t="s">
        <v>395</v>
      </c>
      <c r="G164" s="216" t="s">
        <v>226</v>
      </c>
      <c r="H164" s="217">
        <v>15</v>
      </c>
      <c r="I164" s="218"/>
      <c r="J164" s="219">
        <f>ROUND(I164*H164,2)</f>
        <v>0</v>
      </c>
      <c r="K164" s="215" t="s">
        <v>162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223</v>
      </c>
      <c r="AT164" s="224" t="s">
        <v>158</v>
      </c>
      <c r="AU164" s="224" t="s">
        <v>81</v>
      </c>
      <c r="AY164" s="18" t="s">
        <v>155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223</v>
      </c>
      <c r="BM164" s="224" t="s">
        <v>396</v>
      </c>
    </row>
    <row r="165" spans="1:65" s="2" customFormat="1" ht="33" customHeight="1">
      <c r="A165" s="39"/>
      <c r="B165" s="40"/>
      <c r="C165" s="213" t="s">
        <v>397</v>
      </c>
      <c r="D165" s="213" t="s">
        <v>158</v>
      </c>
      <c r="E165" s="214" t="s">
        <v>398</v>
      </c>
      <c r="F165" s="215" t="s">
        <v>399</v>
      </c>
      <c r="G165" s="216" t="s">
        <v>226</v>
      </c>
      <c r="H165" s="217">
        <v>100</v>
      </c>
      <c r="I165" s="218"/>
      <c r="J165" s="219">
        <f>ROUND(I165*H165,2)</f>
        <v>0</v>
      </c>
      <c r="K165" s="215" t="s">
        <v>162</v>
      </c>
      <c r="L165" s="45"/>
      <c r="M165" s="220" t="s">
        <v>19</v>
      </c>
      <c r="N165" s="221" t="s">
        <v>43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223</v>
      </c>
      <c r="AT165" s="224" t="s">
        <v>158</v>
      </c>
      <c r="AU165" s="224" t="s">
        <v>81</v>
      </c>
      <c r="AY165" s="18" t="s">
        <v>155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223</v>
      </c>
      <c r="BM165" s="224" t="s">
        <v>400</v>
      </c>
    </row>
    <row r="166" spans="1:65" s="2" customFormat="1" ht="33" customHeight="1">
      <c r="A166" s="39"/>
      <c r="B166" s="40"/>
      <c r="C166" s="213" t="s">
        <v>401</v>
      </c>
      <c r="D166" s="213" t="s">
        <v>158</v>
      </c>
      <c r="E166" s="214" t="s">
        <v>398</v>
      </c>
      <c r="F166" s="215" t="s">
        <v>399</v>
      </c>
      <c r="G166" s="216" t="s">
        <v>226</v>
      </c>
      <c r="H166" s="217">
        <v>100</v>
      </c>
      <c r="I166" s="218"/>
      <c r="J166" s="219">
        <f>ROUND(I166*H166,2)</f>
        <v>0</v>
      </c>
      <c r="K166" s="215" t="s">
        <v>162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223</v>
      </c>
      <c r="AT166" s="224" t="s">
        <v>158</v>
      </c>
      <c r="AU166" s="224" t="s">
        <v>81</v>
      </c>
      <c r="AY166" s="18" t="s">
        <v>155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223</v>
      </c>
      <c r="BM166" s="224" t="s">
        <v>402</v>
      </c>
    </row>
    <row r="167" spans="1:65" s="2" customFormat="1" ht="12">
      <c r="A167" s="39"/>
      <c r="B167" s="40"/>
      <c r="C167" s="213" t="s">
        <v>403</v>
      </c>
      <c r="D167" s="213" t="s">
        <v>158</v>
      </c>
      <c r="E167" s="214" t="s">
        <v>404</v>
      </c>
      <c r="F167" s="215" t="s">
        <v>405</v>
      </c>
      <c r="G167" s="216" t="s">
        <v>226</v>
      </c>
      <c r="H167" s="217">
        <v>150</v>
      </c>
      <c r="I167" s="218"/>
      <c r="J167" s="219">
        <f>ROUND(I167*H167,2)</f>
        <v>0</v>
      </c>
      <c r="K167" s="215" t="s">
        <v>162</v>
      </c>
      <c r="L167" s="45"/>
      <c r="M167" s="220" t="s">
        <v>19</v>
      </c>
      <c r="N167" s="221" t="s">
        <v>43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223</v>
      </c>
      <c r="AT167" s="224" t="s">
        <v>158</v>
      </c>
      <c r="AU167" s="224" t="s">
        <v>81</v>
      </c>
      <c r="AY167" s="18" t="s">
        <v>155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223</v>
      </c>
      <c r="BM167" s="224" t="s">
        <v>406</v>
      </c>
    </row>
    <row r="168" spans="1:65" s="2" customFormat="1" ht="12">
      <c r="A168" s="39"/>
      <c r="B168" s="40"/>
      <c r="C168" s="213" t="s">
        <v>407</v>
      </c>
      <c r="D168" s="213" t="s">
        <v>158</v>
      </c>
      <c r="E168" s="214" t="s">
        <v>408</v>
      </c>
      <c r="F168" s="215" t="s">
        <v>409</v>
      </c>
      <c r="G168" s="216" t="s">
        <v>171</v>
      </c>
      <c r="H168" s="217">
        <v>1</v>
      </c>
      <c r="I168" s="218"/>
      <c r="J168" s="219">
        <f>ROUND(I168*H168,2)</f>
        <v>0</v>
      </c>
      <c r="K168" s="215" t="s">
        <v>162</v>
      </c>
      <c r="L168" s="45"/>
      <c r="M168" s="220" t="s">
        <v>19</v>
      </c>
      <c r="N168" s="221" t="s">
        <v>43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223</v>
      </c>
      <c r="AT168" s="224" t="s">
        <v>158</v>
      </c>
      <c r="AU168" s="224" t="s">
        <v>81</v>
      </c>
      <c r="AY168" s="18" t="s">
        <v>155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223</v>
      </c>
      <c r="BM168" s="224" t="s">
        <v>410</v>
      </c>
    </row>
    <row r="169" spans="1:65" s="2" customFormat="1" ht="12">
      <c r="A169" s="39"/>
      <c r="B169" s="40"/>
      <c r="C169" s="213" t="s">
        <v>411</v>
      </c>
      <c r="D169" s="213" t="s">
        <v>158</v>
      </c>
      <c r="E169" s="214" t="s">
        <v>412</v>
      </c>
      <c r="F169" s="215" t="s">
        <v>413</v>
      </c>
      <c r="G169" s="216" t="s">
        <v>171</v>
      </c>
      <c r="H169" s="217">
        <v>1</v>
      </c>
      <c r="I169" s="218"/>
      <c r="J169" s="219">
        <f>ROUND(I169*H169,2)</f>
        <v>0</v>
      </c>
      <c r="K169" s="215" t="s">
        <v>162</v>
      </c>
      <c r="L169" s="45"/>
      <c r="M169" s="220" t="s">
        <v>19</v>
      </c>
      <c r="N169" s="221" t="s">
        <v>43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223</v>
      </c>
      <c r="AT169" s="224" t="s">
        <v>158</v>
      </c>
      <c r="AU169" s="224" t="s">
        <v>81</v>
      </c>
      <c r="AY169" s="18" t="s">
        <v>155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223</v>
      </c>
      <c r="BM169" s="224" t="s">
        <v>414</v>
      </c>
    </row>
    <row r="170" spans="1:65" s="2" customFormat="1" ht="12">
      <c r="A170" s="39"/>
      <c r="B170" s="40"/>
      <c r="C170" s="213" t="s">
        <v>415</v>
      </c>
      <c r="D170" s="213" t="s">
        <v>158</v>
      </c>
      <c r="E170" s="214" t="s">
        <v>416</v>
      </c>
      <c r="F170" s="215" t="s">
        <v>417</v>
      </c>
      <c r="G170" s="216" t="s">
        <v>171</v>
      </c>
      <c r="H170" s="217">
        <v>3</v>
      </c>
      <c r="I170" s="218"/>
      <c r="J170" s="219">
        <f>ROUND(I170*H170,2)</f>
        <v>0</v>
      </c>
      <c r="K170" s="215" t="s">
        <v>162</v>
      </c>
      <c r="L170" s="45"/>
      <c r="M170" s="220" t="s">
        <v>19</v>
      </c>
      <c r="N170" s="221" t="s">
        <v>43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223</v>
      </c>
      <c r="AT170" s="224" t="s">
        <v>158</v>
      </c>
      <c r="AU170" s="224" t="s">
        <v>81</v>
      </c>
      <c r="AY170" s="18" t="s">
        <v>155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223</v>
      </c>
      <c r="BM170" s="224" t="s">
        <v>418</v>
      </c>
    </row>
    <row r="171" spans="1:65" s="2" customFormat="1" ht="12">
      <c r="A171" s="39"/>
      <c r="B171" s="40"/>
      <c r="C171" s="213" t="s">
        <v>419</v>
      </c>
      <c r="D171" s="213" t="s">
        <v>158</v>
      </c>
      <c r="E171" s="214" t="s">
        <v>420</v>
      </c>
      <c r="F171" s="215" t="s">
        <v>421</v>
      </c>
      <c r="G171" s="216" t="s">
        <v>171</v>
      </c>
      <c r="H171" s="217">
        <v>5</v>
      </c>
      <c r="I171" s="218"/>
      <c r="J171" s="219">
        <f>ROUND(I171*H171,2)</f>
        <v>0</v>
      </c>
      <c r="K171" s="215" t="s">
        <v>162</v>
      </c>
      <c r="L171" s="45"/>
      <c r="M171" s="220" t="s">
        <v>19</v>
      </c>
      <c r="N171" s="221" t="s">
        <v>43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223</v>
      </c>
      <c r="AT171" s="224" t="s">
        <v>158</v>
      </c>
      <c r="AU171" s="224" t="s">
        <v>81</v>
      </c>
      <c r="AY171" s="18" t="s">
        <v>155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223</v>
      </c>
      <c r="BM171" s="224" t="s">
        <v>422</v>
      </c>
    </row>
    <row r="172" spans="1:65" s="2" customFormat="1" ht="12">
      <c r="A172" s="39"/>
      <c r="B172" s="40"/>
      <c r="C172" s="213" t="s">
        <v>423</v>
      </c>
      <c r="D172" s="213" t="s">
        <v>158</v>
      </c>
      <c r="E172" s="214" t="s">
        <v>420</v>
      </c>
      <c r="F172" s="215" t="s">
        <v>421</v>
      </c>
      <c r="G172" s="216" t="s">
        <v>171</v>
      </c>
      <c r="H172" s="217">
        <v>20</v>
      </c>
      <c r="I172" s="218"/>
      <c r="J172" s="219">
        <f>ROUND(I172*H172,2)</f>
        <v>0</v>
      </c>
      <c r="K172" s="215" t="s">
        <v>162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223</v>
      </c>
      <c r="AT172" s="224" t="s">
        <v>158</v>
      </c>
      <c r="AU172" s="224" t="s">
        <v>81</v>
      </c>
      <c r="AY172" s="18" t="s">
        <v>155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223</v>
      </c>
      <c r="BM172" s="224" t="s">
        <v>424</v>
      </c>
    </row>
    <row r="173" spans="1:65" s="2" customFormat="1" ht="12">
      <c r="A173" s="39"/>
      <c r="B173" s="40"/>
      <c r="C173" s="213" t="s">
        <v>425</v>
      </c>
      <c r="D173" s="213" t="s">
        <v>158</v>
      </c>
      <c r="E173" s="214" t="s">
        <v>426</v>
      </c>
      <c r="F173" s="215" t="s">
        <v>427</v>
      </c>
      <c r="G173" s="216" t="s">
        <v>171</v>
      </c>
      <c r="H173" s="217">
        <v>8</v>
      </c>
      <c r="I173" s="218"/>
      <c r="J173" s="219">
        <f>ROUND(I173*H173,2)</f>
        <v>0</v>
      </c>
      <c r="K173" s="215" t="s">
        <v>162</v>
      </c>
      <c r="L173" s="45"/>
      <c r="M173" s="220" t="s">
        <v>19</v>
      </c>
      <c r="N173" s="221" t="s">
        <v>43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223</v>
      </c>
      <c r="AT173" s="224" t="s">
        <v>158</v>
      </c>
      <c r="AU173" s="224" t="s">
        <v>81</v>
      </c>
      <c r="AY173" s="18" t="s">
        <v>155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223</v>
      </c>
      <c r="BM173" s="224" t="s">
        <v>428</v>
      </c>
    </row>
    <row r="174" spans="1:65" s="2" customFormat="1" ht="44.25" customHeight="1">
      <c r="A174" s="39"/>
      <c r="B174" s="40"/>
      <c r="C174" s="213" t="s">
        <v>429</v>
      </c>
      <c r="D174" s="213" t="s">
        <v>158</v>
      </c>
      <c r="E174" s="214" t="s">
        <v>430</v>
      </c>
      <c r="F174" s="215" t="s">
        <v>431</v>
      </c>
      <c r="G174" s="216" t="s">
        <v>171</v>
      </c>
      <c r="H174" s="217">
        <v>1</v>
      </c>
      <c r="I174" s="218"/>
      <c r="J174" s="219">
        <f>ROUND(I174*H174,2)</f>
        <v>0</v>
      </c>
      <c r="K174" s="215" t="s">
        <v>162</v>
      </c>
      <c r="L174" s="45"/>
      <c r="M174" s="220" t="s">
        <v>19</v>
      </c>
      <c r="N174" s="221" t="s">
        <v>43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223</v>
      </c>
      <c r="AT174" s="224" t="s">
        <v>158</v>
      </c>
      <c r="AU174" s="224" t="s">
        <v>81</v>
      </c>
      <c r="AY174" s="18" t="s">
        <v>155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223</v>
      </c>
      <c r="BM174" s="224" t="s">
        <v>432</v>
      </c>
    </row>
    <row r="175" spans="1:65" s="2" customFormat="1" ht="33" customHeight="1">
      <c r="A175" s="39"/>
      <c r="B175" s="40"/>
      <c r="C175" s="213" t="s">
        <v>433</v>
      </c>
      <c r="D175" s="213" t="s">
        <v>158</v>
      </c>
      <c r="E175" s="214" t="s">
        <v>434</v>
      </c>
      <c r="F175" s="215" t="s">
        <v>435</v>
      </c>
      <c r="G175" s="216" t="s">
        <v>171</v>
      </c>
      <c r="H175" s="217">
        <v>1</v>
      </c>
      <c r="I175" s="218"/>
      <c r="J175" s="219">
        <f>ROUND(I175*H175,2)</f>
        <v>0</v>
      </c>
      <c r="K175" s="215" t="s">
        <v>162</v>
      </c>
      <c r="L175" s="45"/>
      <c r="M175" s="220" t="s">
        <v>19</v>
      </c>
      <c r="N175" s="221" t="s">
        <v>43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223</v>
      </c>
      <c r="AT175" s="224" t="s">
        <v>158</v>
      </c>
      <c r="AU175" s="224" t="s">
        <v>81</v>
      </c>
      <c r="AY175" s="18" t="s">
        <v>155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223</v>
      </c>
      <c r="BM175" s="224" t="s">
        <v>436</v>
      </c>
    </row>
    <row r="176" spans="1:63" s="12" customFormat="1" ht="22.8" customHeight="1">
      <c r="A176" s="12"/>
      <c r="B176" s="197"/>
      <c r="C176" s="198"/>
      <c r="D176" s="199" t="s">
        <v>71</v>
      </c>
      <c r="E176" s="211" t="s">
        <v>437</v>
      </c>
      <c r="F176" s="211" t="s">
        <v>438</v>
      </c>
      <c r="G176" s="198"/>
      <c r="H176" s="198"/>
      <c r="I176" s="201"/>
      <c r="J176" s="212">
        <f>BK176</f>
        <v>0</v>
      </c>
      <c r="K176" s="198"/>
      <c r="L176" s="203"/>
      <c r="M176" s="204"/>
      <c r="N176" s="205"/>
      <c r="O176" s="205"/>
      <c r="P176" s="206">
        <f>SUM(P177:P187)</f>
        <v>0</v>
      </c>
      <c r="Q176" s="205"/>
      <c r="R176" s="206">
        <f>SUM(R177:R187)</f>
        <v>0</v>
      </c>
      <c r="S176" s="205"/>
      <c r="T176" s="207">
        <f>SUM(T177:T187)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8" t="s">
        <v>81</v>
      </c>
      <c r="AT176" s="209" t="s">
        <v>71</v>
      </c>
      <c r="AU176" s="209" t="s">
        <v>79</v>
      </c>
      <c r="AY176" s="208" t="s">
        <v>155</v>
      </c>
      <c r="BK176" s="210">
        <f>SUM(BK177:BK187)</f>
        <v>0</v>
      </c>
    </row>
    <row r="177" spans="1:65" s="2" customFormat="1" ht="16.5" customHeight="1">
      <c r="A177" s="39"/>
      <c r="B177" s="40"/>
      <c r="C177" s="213" t="s">
        <v>439</v>
      </c>
      <c r="D177" s="213" t="s">
        <v>158</v>
      </c>
      <c r="E177" s="214" t="s">
        <v>440</v>
      </c>
      <c r="F177" s="215" t="s">
        <v>441</v>
      </c>
      <c r="G177" s="216" t="s">
        <v>226</v>
      </c>
      <c r="H177" s="217">
        <v>25</v>
      </c>
      <c r="I177" s="218"/>
      <c r="J177" s="219">
        <f>ROUND(I177*H177,2)</f>
        <v>0</v>
      </c>
      <c r="K177" s="215" t="s">
        <v>19</v>
      </c>
      <c r="L177" s="45"/>
      <c r="M177" s="220" t="s">
        <v>19</v>
      </c>
      <c r="N177" s="221" t="s">
        <v>43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223</v>
      </c>
      <c r="AT177" s="224" t="s">
        <v>158</v>
      </c>
      <c r="AU177" s="224" t="s">
        <v>81</v>
      </c>
      <c r="AY177" s="18" t="s">
        <v>155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223</v>
      </c>
      <c r="BM177" s="224" t="s">
        <v>442</v>
      </c>
    </row>
    <row r="178" spans="1:65" s="2" customFormat="1" ht="16.5" customHeight="1">
      <c r="A178" s="39"/>
      <c r="B178" s="40"/>
      <c r="C178" s="213" t="s">
        <v>443</v>
      </c>
      <c r="D178" s="213" t="s">
        <v>158</v>
      </c>
      <c r="E178" s="214" t="s">
        <v>444</v>
      </c>
      <c r="F178" s="215" t="s">
        <v>445</v>
      </c>
      <c r="G178" s="216" t="s">
        <v>171</v>
      </c>
      <c r="H178" s="217">
        <v>6</v>
      </c>
      <c r="I178" s="218"/>
      <c r="J178" s="219">
        <f>ROUND(I178*H178,2)</f>
        <v>0</v>
      </c>
      <c r="K178" s="215" t="s">
        <v>19</v>
      </c>
      <c r="L178" s="45"/>
      <c r="M178" s="220" t="s">
        <v>19</v>
      </c>
      <c r="N178" s="221" t="s">
        <v>43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223</v>
      </c>
      <c r="AT178" s="224" t="s">
        <v>158</v>
      </c>
      <c r="AU178" s="224" t="s">
        <v>81</v>
      </c>
      <c r="AY178" s="18" t="s">
        <v>155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223</v>
      </c>
      <c r="BM178" s="224" t="s">
        <v>446</v>
      </c>
    </row>
    <row r="179" spans="1:65" s="2" customFormat="1" ht="16.5" customHeight="1">
      <c r="A179" s="39"/>
      <c r="B179" s="40"/>
      <c r="C179" s="213" t="s">
        <v>447</v>
      </c>
      <c r="D179" s="213" t="s">
        <v>158</v>
      </c>
      <c r="E179" s="214" t="s">
        <v>448</v>
      </c>
      <c r="F179" s="215" t="s">
        <v>449</v>
      </c>
      <c r="G179" s="216" t="s">
        <v>171</v>
      </c>
      <c r="H179" s="217">
        <v>1</v>
      </c>
      <c r="I179" s="218"/>
      <c r="J179" s="219">
        <f>ROUND(I179*H179,2)</f>
        <v>0</v>
      </c>
      <c r="K179" s="215" t="s">
        <v>19</v>
      </c>
      <c r="L179" s="45"/>
      <c r="M179" s="220" t="s">
        <v>19</v>
      </c>
      <c r="N179" s="221" t="s">
        <v>43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223</v>
      </c>
      <c r="AT179" s="224" t="s">
        <v>158</v>
      </c>
      <c r="AU179" s="224" t="s">
        <v>81</v>
      </c>
      <c r="AY179" s="18" t="s">
        <v>155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223</v>
      </c>
      <c r="BM179" s="224" t="s">
        <v>450</v>
      </c>
    </row>
    <row r="180" spans="1:65" s="2" customFormat="1" ht="16.5" customHeight="1">
      <c r="A180" s="39"/>
      <c r="B180" s="40"/>
      <c r="C180" s="213" t="s">
        <v>451</v>
      </c>
      <c r="D180" s="213" t="s">
        <v>158</v>
      </c>
      <c r="E180" s="214" t="s">
        <v>452</v>
      </c>
      <c r="F180" s="215" t="s">
        <v>453</v>
      </c>
      <c r="G180" s="216" t="s">
        <v>171</v>
      </c>
      <c r="H180" s="217">
        <v>2</v>
      </c>
      <c r="I180" s="218"/>
      <c r="J180" s="219">
        <f>ROUND(I180*H180,2)</f>
        <v>0</v>
      </c>
      <c r="K180" s="215" t="s">
        <v>19</v>
      </c>
      <c r="L180" s="45"/>
      <c r="M180" s="220" t="s">
        <v>19</v>
      </c>
      <c r="N180" s="221" t="s">
        <v>43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223</v>
      </c>
      <c r="AT180" s="224" t="s">
        <v>158</v>
      </c>
      <c r="AU180" s="224" t="s">
        <v>81</v>
      </c>
      <c r="AY180" s="18" t="s">
        <v>155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223</v>
      </c>
      <c r="BM180" s="224" t="s">
        <v>454</v>
      </c>
    </row>
    <row r="181" spans="1:65" s="2" customFormat="1" ht="55.5" customHeight="1">
      <c r="A181" s="39"/>
      <c r="B181" s="40"/>
      <c r="C181" s="213" t="s">
        <v>455</v>
      </c>
      <c r="D181" s="213" t="s">
        <v>158</v>
      </c>
      <c r="E181" s="214" t="s">
        <v>456</v>
      </c>
      <c r="F181" s="215" t="s">
        <v>457</v>
      </c>
      <c r="G181" s="216" t="s">
        <v>171</v>
      </c>
      <c r="H181" s="217">
        <v>1</v>
      </c>
      <c r="I181" s="218"/>
      <c r="J181" s="219">
        <f>ROUND(I181*H181,2)</f>
        <v>0</v>
      </c>
      <c r="K181" s="215" t="s">
        <v>19</v>
      </c>
      <c r="L181" s="45"/>
      <c r="M181" s="220" t="s">
        <v>19</v>
      </c>
      <c r="N181" s="221" t="s">
        <v>43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223</v>
      </c>
      <c r="AT181" s="224" t="s">
        <v>158</v>
      </c>
      <c r="AU181" s="224" t="s">
        <v>81</v>
      </c>
      <c r="AY181" s="18" t="s">
        <v>155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223</v>
      </c>
      <c r="BM181" s="224" t="s">
        <v>458</v>
      </c>
    </row>
    <row r="182" spans="1:65" s="2" customFormat="1" ht="21.75" customHeight="1">
      <c r="A182" s="39"/>
      <c r="B182" s="40"/>
      <c r="C182" s="213" t="s">
        <v>459</v>
      </c>
      <c r="D182" s="213" t="s">
        <v>158</v>
      </c>
      <c r="E182" s="214" t="s">
        <v>460</v>
      </c>
      <c r="F182" s="215" t="s">
        <v>461</v>
      </c>
      <c r="G182" s="216" t="s">
        <v>171</v>
      </c>
      <c r="H182" s="217">
        <v>1</v>
      </c>
      <c r="I182" s="218"/>
      <c r="J182" s="219">
        <f>ROUND(I182*H182,2)</f>
        <v>0</v>
      </c>
      <c r="K182" s="215" t="s">
        <v>162</v>
      </c>
      <c r="L182" s="45"/>
      <c r="M182" s="220" t="s">
        <v>19</v>
      </c>
      <c r="N182" s="221" t="s">
        <v>43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223</v>
      </c>
      <c r="AT182" s="224" t="s">
        <v>158</v>
      </c>
      <c r="AU182" s="224" t="s">
        <v>81</v>
      </c>
      <c r="AY182" s="18" t="s">
        <v>155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223</v>
      </c>
      <c r="BM182" s="224" t="s">
        <v>462</v>
      </c>
    </row>
    <row r="183" spans="1:65" s="2" customFormat="1" ht="12">
      <c r="A183" s="39"/>
      <c r="B183" s="40"/>
      <c r="C183" s="213" t="s">
        <v>463</v>
      </c>
      <c r="D183" s="213" t="s">
        <v>158</v>
      </c>
      <c r="E183" s="214" t="s">
        <v>464</v>
      </c>
      <c r="F183" s="215" t="s">
        <v>465</v>
      </c>
      <c r="G183" s="216" t="s">
        <v>226</v>
      </c>
      <c r="H183" s="217">
        <v>25</v>
      </c>
      <c r="I183" s="218"/>
      <c r="J183" s="219">
        <f>ROUND(I183*H183,2)</f>
        <v>0</v>
      </c>
      <c r="K183" s="215" t="s">
        <v>162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223</v>
      </c>
      <c r="AT183" s="224" t="s">
        <v>158</v>
      </c>
      <c r="AU183" s="224" t="s">
        <v>81</v>
      </c>
      <c r="AY183" s="18" t="s">
        <v>155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223</v>
      </c>
      <c r="BM183" s="224" t="s">
        <v>466</v>
      </c>
    </row>
    <row r="184" spans="1:65" s="2" customFormat="1" ht="21.75" customHeight="1">
      <c r="A184" s="39"/>
      <c r="B184" s="40"/>
      <c r="C184" s="213" t="s">
        <v>467</v>
      </c>
      <c r="D184" s="213" t="s">
        <v>158</v>
      </c>
      <c r="E184" s="214" t="s">
        <v>468</v>
      </c>
      <c r="F184" s="215" t="s">
        <v>469</v>
      </c>
      <c r="G184" s="216" t="s">
        <v>171</v>
      </c>
      <c r="H184" s="217">
        <v>2</v>
      </c>
      <c r="I184" s="218"/>
      <c r="J184" s="219">
        <f>ROUND(I184*H184,2)</f>
        <v>0</v>
      </c>
      <c r="K184" s="215" t="s">
        <v>162</v>
      </c>
      <c r="L184" s="45"/>
      <c r="M184" s="220" t="s">
        <v>19</v>
      </c>
      <c r="N184" s="221" t="s">
        <v>43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223</v>
      </c>
      <c r="AT184" s="224" t="s">
        <v>158</v>
      </c>
      <c r="AU184" s="224" t="s">
        <v>81</v>
      </c>
      <c r="AY184" s="18" t="s">
        <v>155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223</v>
      </c>
      <c r="BM184" s="224" t="s">
        <v>470</v>
      </c>
    </row>
    <row r="185" spans="1:65" s="2" customFormat="1" ht="21.75" customHeight="1">
      <c r="A185" s="39"/>
      <c r="B185" s="40"/>
      <c r="C185" s="213" t="s">
        <v>471</v>
      </c>
      <c r="D185" s="213" t="s">
        <v>158</v>
      </c>
      <c r="E185" s="214" t="s">
        <v>468</v>
      </c>
      <c r="F185" s="215" t="s">
        <v>469</v>
      </c>
      <c r="G185" s="216" t="s">
        <v>171</v>
      </c>
      <c r="H185" s="217">
        <v>6</v>
      </c>
      <c r="I185" s="218"/>
      <c r="J185" s="219">
        <f>ROUND(I185*H185,2)</f>
        <v>0</v>
      </c>
      <c r="K185" s="215" t="s">
        <v>162</v>
      </c>
      <c r="L185" s="45"/>
      <c r="M185" s="220" t="s">
        <v>19</v>
      </c>
      <c r="N185" s="221" t="s">
        <v>43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223</v>
      </c>
      <c r="AT185" s="224" t="s">
        <v>158</v>
      </c>
      <c r="AU185" s="224" t="s">
        <v>81</v>
      </c>
      <c r="AY185" s="18" t="s">
        <v>155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223</v>
      </c>
      <c r="BM185" s="224" t="s">
        <v>472</v>
      </c>
    </row>
    <row r="186" spans="1:65" s="2" customFormat="1" ht="12">
      <c r="A186" s="39"/>
      <c r="B186" s="40"/>
      <c r="C186" s="213" t="s">
        <v>473</v>
      </c>
      <c r="D186" s="213" t="s">
        <v>158</v>
      </c>
      <c r="E186" s="214" t="s">
        <v>474</v>
      </c>
      <c r="F186" s="215" t="s">
        <v>475</v>
      </c>
      <c r="G186" s="216" t="s">
        <v>171</v>
      </c>
      <c r="H186" s="217">
        <v>1</v>
      </c>
      <c r="I186" s="218"/>
      <c r="J186" s="219">
        <f>ROUND(I186*H186,2)</f>
        <v>0</v>
      </c>
      <c r="K186" s="215" t="s">
        <v>162</v>
      </c>
      <c r="L186" s="45"/>
      <c r="M186" s="220" t="s">
        <v>19</v>
      </c>
      <c r="N186" s="221" t="s">
        <v>43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223</v>
      </c>
      <c r="AT186" s="224" t="s">
        <v>158</v>
      </c>
      <c r="AU186" s="224" t="s">
        <v>81</v>
      </c>
      <c r="AY186" s="18" t="s">
        <v>155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223</v>
      </c>
      <c r="BM186" s="224" t="s">
        <v>476</v>
      </c>
    </row>
    <row r="187" spans="1:65" s="2" customFormat="1" ht="12">
      <c r="A187" s="39"/>
      <c r="B187" s="40"/>
      <c r="C187" s="213" t="s">
        <v>477</v>
      </c>
      <c r="D187" s="213" t="s">
        <v>158</v>
      </c>
      <c r="E187" s="214" t="s">
        <v>478</v>
      </c>
      <c r="F187" s="215" t="s">
        <v>479</v>
      </c>
      <c r="G187" s="216" t="s">
        <v>171</v>
      </c>
      <c r="H187" s="217">
        <v>4</v>
      </c>
      <c r="I187" s="218"/>
      <c r="J187" s="219">
        <f>ROUND(I187*H187,2)</f>
        <v>0</v>
      </c>
      <c r="K187" s="215" t="s">
        <v>162</v>
      </c>
      <c r="L187" s="45"/>
      <c r="M187" s="220" t="s">
        <v>19</v>
      </c>
      <c r="N187" s="221" t="s">
        <v>43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223</v>
      </c>
      <c r="AT187" s="224" t="s">
        <v>158</v>
      </c>
      <c r="AU187" s="224" t="s">
        <v>81</v>
      </c>
      <c r="AY187" s="18" t="s">
        <v>155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223</v>
      </c>
      <c r="BM187" s="224" t="s">
        <v>480</v>
      </c>
    </row>
    <row r="188" spans="1:63" s="12" customFormat="1" ht="25.9" customHeight="1">
      <c r="A188" s="12"/>
      <c r="B188" s="197"/>
      <c r="C188" s="198"/>
      <c r="D188" s="199" t="s">
        <v>71</v>
      </c>
      <c r="E188" s="200" t="s">
        <v>481</v>
      </c>
      <c r="F188" s="200" t="s">
        <v>482</v>
      </c>
      <c r="G188" s="198"/>
      <c r="H188" s="198"/>
      <c r="I188" s="201"/>
      <c r="J188" s="202">
        <f>BK188</f>
        <v>0</v>
      </c>
      <c r="K188" s="198"/>
      <c r="L188" s="203"/>
      <c r="M188" s="204"/>
      <c r="N188" s="205"/>
      <c r="O188" s="205"/>
      <c r="P188" s="206">
        <f>P189+P192+P208</f>
        <v>0</v>
      </c>
      <c r="Q188" s="205"/>
      <c r="R188" s="206">
        <f>R189+R192+R208</f>
        <v>1.75108</v>
      </c>
      <c r="S188" s="205"/>
      <c r="T188" s="207">
        <f>T189+T192+T208</f>
        <v>0.31862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8" t="s">
        <v>81</v>
      </c>
      <c r="AT188" s="209" t="s">
        <v>71</v>
      </c>
      <c r="AU188" s="209" t="s">
        <v>72</v>
      </c>
      <c r="AY188" s="208" t="s">
        <v>155</v>
      </c>
      <c r="BK188" s="210">
        <f>BK189+BK192+BK208</f>
        <v>0</v>
      </c>
    </row>
    <row r="189" spans="1:63" s="12" customFormat="1" ht="22.8" customHeight="1">
      <c r="A189" s="12"/>
      <c r="B189" s="197"/>
      <c r="C189" s="198"/>
      <c r="D189" s="199" t="s">
        <v>71</v>
      </c>
      <c r="E189" s="211" t="s">
        <v>483</v>
      </c>
      <c r="F189" s="211" t="s">
        <v>484</v>
      </c>
      <c r="G189" s="198"/>
      <c r="H189" s="198"/>
      <c r="I189" s="201"/>
      <c r="J189" s="212">
        <f>BK189</f>
        <v>0</v>
      </c>
      <c r="K189" s="198"/>
      <c r="L189" s="203"/>
      <c r="M189" s="204"/>
      <c r="N189" s="205"/>
      <c r="O189" s="205"/>
      <c r="P189" s="206">
        <f>SUM(P190:P191)</f>
        <v>0</v>
      </c>
      <c r="Q189" s="205"/>
      <c r="R189" s="206">
        <f>SUM(R190:R191)</f>
        <v>0</v>
      </c>
      <c r="S189" s="205"/>
      <c r="T189" s="207">
        <f>SUM(T190:T191)</f>
        <v>0.02102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8" t="s">
        <v>81</v>
      </c>
      <c r="AT189" s="209" t="s">
        <v>71</v>
      </c>
      <c r="AU189" s="209" t="s">
        <v>79</v>
      </c>
      <c r="AY189" s="208" t="s">
        <v>155</v>
      </c>
      <c r="BK189" s="210">
        <f>SUM(BK190:BK191)</f>
        <v>0</v>
      </c>
    </row>
    <row r="190" spans="1:65" s="2" customFormat="1" ht="21.75" customHeight="1">
      <c r="A190" s="39"/>
      <c r="B190" s="40"/>
      <c r="C190" s="213" t="s">
        <v>485</v>
      </c>
      <c r="D190" s="213" t="s">
        <v>158</v>
      </c>
      <c r="E190" s="214" t="s">
        <v>486</v>
      </c>
      <c r="F190" s="215" t="s">
        <v>487</v>
      </c>
      <c r="G190" s="216" t="s">
        <v>488</v>
      </c>
      <c r="H190" s="217">
        <v>1</v>
      </c>
      <c r="I190" s="218"/>
      <c r="J190" s="219">
        <f>ROUND(I190*H190,2)</f>
        <v>0</v>
      </c>
      <c r="K190" s="215" t="s">
        <v>162</v>
      </c>
      <c r="L190" s="45"/>
      <c r="M190" s="220" t="s">
        <v>19</v>
      </c>
      <c r="N190" s="221" t="s">
        <v>43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0.01946</v>
      </c>
      <c r="T190" s="223">
        <f>S190*H190</f>
        <v>0.01946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223</v>
      </c>
      <c r="AT190" s="224" t="s">
        <v>158</v>
      </c>
      <c r="AU190" s="224" t="s">
        <v>81</v>
      </c>
      <c r="AY190" s="18" t="s">
        <v>155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79</v>
      </c>
      <c r="BK190" s="225">
        <f>ROUND(I190*H190,2)</f>
        <v>0</v>
      </c>
      <c r="BL190" s="18" t="s">
        <v>223</v>
      </c>
      <c r="BM190" s="224" t="s">
        <v>489</v>
      </c>
    </row>
    <row r="191" spans="1:65" s="2" customFormat="1" ht="16.5" customHeight="1">
      <c r="A191" s="39"/>
      <c r="B191" s="40"/>
      <c r="C191" s="213" t="s">
        <v>490</v>
      </c>
      <c r="D191" s="213" t="s">
        <v>158</v>
      </c>
      <c r="E191" s="214" t="s">
        <v>491</v>
      </c>
      <c r="F191" s="215" t="s">
        <v>492</v>
      </c>
      <c r="G191" s="216" t="s">
        <v>488</v>
      </c>
      <c r="H191" s="217">
        <v>1</v>
      </c>
      <c r="I191" s="218"/>
      <c r="J191" s="219">
        <f>ROUND(I191*H191,2)</f>
        <v>0</v>
      </c>
      <c r="K191" s="215" t="s">
        <v>162</v>
      </c>
      <c r="L191" s="45"/>
      <c r="M191" s="220" t="s">
        <v>19</v>
      </c>
      <c r="N191" s="221" t="s">
        <v>43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0.00156</v>
      </c>
      <c r="T191" s="223">
        <f>S191*H191</f>
        <v>0.00156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223</v>
      </c>
      <c r="AT191" s="224" t="s">
        <v>158</v>
      </c>
      <c r="AU191" s="224" t="s">
        <v>81</v>
      </c>
      <c r="AY191" s="18" t="s">
        <v>155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223</v>
      </c>
      <c r="BM191" s="224" t="s">
        <v>493</v>
      </c>
    </row>
    <row r="192" spans="1:63" s="12" customFormat="1" ht="22.8" customHeight="1">
      <c r="A192" s="12"/>
      <c r="B192" s="197"/>
      <c r="C192" s="198"/>
      <c r="D192" s="199" t="s">
        <v>71</v>
      </c>
      <c r="E192" s="211" t="s">
        <v>494</v>
      </c>
      <c r="F192" s="211" t="s">
        <v>495</v>
      </c>
      <c r="G192" s="198"/>
      <c r="H192" s="198"/>
      <c r="I192" s="201"/>
      <c r="J192" s="212">
        <f>BK192</f>
        <v>0</v>
      </c>
      <c r="K192" s="198"/>
      <c r="L192" s="203"/>
      <c r="M192" s="204"/>
      <c r="N192" s="205"/>
      <c r="O192" s="205"/>
      <c r="P192" s="206">
        <f>SUM(P193:P207)</f>
        <v>0</v>
      </c>
      <c r="Q192" s="205"/>
      <c r="R192" s="206">
        <f>SUM(R193:R207)</f>
        <v>1.0499999999999998</v>
      </c>
      <c r="S192" s="205"/>
      <c r="T192" s="207">
        <f>SUM(T193:T207)</f>
        <v>0.21700000000000003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8" t="s">
        <v>81</v>
      </c>
      <c r="AT192" s="209" t="s">
        <v>71</v>
      </c>
      <c r="AU192" s="209" t="s">
        <v>79</v>
      </c>
      <c r="AY192" s="208" t="s">
        <v>155</v>
      </c>
      <c r="BK192" s="210">
        <f>SUM(BK193:BK207)</f>
        <v>0</v>
      </c>
    </row>
    <row r="193" spans="1:65" s="2" customFormat="1" ht="44.25" customHeight="1">
      <c r="A193" s="39"/>
      <c r="B193" s="40"/>
      <c r="C193" s="213" t="s">
        <v>496</v>
      </c>
      <c r="D193" s="213" t="s">
        <v>158</v>
      </c>
      <c r="E193" s="214" t="s">
        <v>497</v>
      </c>
      <c r="F193" s="215" t="s">
        <v>498</v>
      </c>
      <c r="G193" s="216" t="s">
        <v>161</v>
      </c>
      <c r="H193" s="217">
        <v>82</v>
      </c>
      <c r="I193" s="218"/>
      <c r="J193" s="219">
        <f>ROUND(I193*H193,2)</f>
        <v>0</v>
      </c>
      <c r="K193" s="215" t="s">
        <v>19</v>
      </c>
      <c r="L193" s="45"/>
      <c r="M193" s="220" t="s">
        <v>19</v>
      </c>
      <c r="N193" s="221" t="s">
        <v>43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223</v>
      </c>
      <c r="AT193" s="224" t="s">
        <v>158</v>
      </c>
      <c r="AU193" s="224" t="s">
        <v>81</v>
      </c>
      <c r="AY193" s="18" t="s">
        <v>155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223</v>
      </c>
      <c r="BM193" s="224" t="s">
        <v>499</v>
      </c>
    </row>
    <row r="194" spans="1:65" s="2" customFormat="1" ht="16.5" customHeight="1">
      <c r="A194" s="39"/>
      <c r="B194" s="40"/>
      <c r="C194" s="213" t="s">
        <v>500</v>
      </c>
      <c r="D194" s="213" t="s">
        <v>158</v>
      </c>
      <c r="E194" s="214" t="s">
        <v>501</v>
      </c>
      <c r="F194" s="215" t="s">
        <v>502</v>
      </c>
      <c r="G194" s="216" t="s">
        <v>226</v>
      </c>
      <c r="H194" s="217">
        <v>40</v>
      </c>
      <c r="I194" s="218"/>
      <c r="J194" s="219">
        <f>ROUND(I194*H194,2)</f>
        <v>0</v>
      </c>
      <c r="K194" s="215" t="s">
        <v>19</v>
      </c>
      <c r="L194" s="45"/>
      <c r="M194" s="220" t="s">
        <v>19</v>
      </c>
      <c r="N194" s="221" t="s">
        <v>43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223</v>
      </c>
      <c r="AT194" s="224" t="s">
        <v>158</v>
      </c>
      <c r="AU194" s="224" t="s">
        <v>81</v>
      </c>
      <c r="AY194" s="18" t="s">
        <v>155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79</v>
      </c>
      <c r="BK194" s="225">
        <f>ROUND(I194*H194,2)</f>
        <v>0</v>
      </c>
      <c r="BL194" s="18" t="s">
        <v>223</v>
      </c>
      <c r="BM194" s="224" t="s">
        <v>503</v>
      </c>
    </row>
    <row r="195" spans="1:65" s="2" customFormat="1" ht="12">
      <c r="A195" s="39"/>
      <c r="B195" s="40"/>
      <c r="C195" s="213" t="s">
        <v>504</v>
      </c>
      <c r="D195" s="213" t="s">
        <v>158</v>
      </c>
      <c r="E195" s="214" t="s">
        <v>505</v>
      </c>
      <c r="F195" s="215" t="s">
        <v>506</v>
      </c>
      <c r="G195" s="216" t="s">
        <v>161</v>
      </c>
      <c r="H195" s="217">
        <v>82</v>
      </c>
      <c r="I195" s="218"/>
      <c r="J195" s="219">
        <f>ROUND(I195*H195,2)</f>
        <v>0</v>
      </c>
      <c r="K195" s="215" t="s">
        <v>162</v>
      </c>
      <c r="L195" s="45"/>
      <c r="M195" s="220" t="s">
        <v>19</v>
      </c>
      <c r="N195" s="221" t="s">
        <v>43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223</v>
      </c>
      <c r="AT195" s="224" t="s">
        <v>158</v>
      </c>
      <c r="AU195" s="224" t="s">
        <v>81</v>
      </c>
      <c r="AY195" s="18" t="s">
        <v>155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223</v>
      </c>
      <c r="BM195" s="224" t="s">
        <v>507</v>
      </c>
    </row>
    <row r="196" spans="1:65" s="2" customFormat="1" ht="33" customHeight="1">
      <c r="A196" s="39"/>
      <c r="B196" s="40"/>
      <c r="C196" s="213" t="s">
        <v>508</v>
      </c>
      <c r="D196" s="213" t="s">
        <v>158</v>
      </c>
      <c r="E196" s="214" t="s">
        <v>509</v>
      </c>
      <c r="F196" s="215" t="s">
        <v>510</v>
      </c>
      <c r="G196" s="216" t="s">
        <v>161</v>
      </c>
      <c r="H196" s="217">
        <v>82</v>
      </c>
      <c r="I196" s="218"/>
      <c r="J196" s="219">
        <f>ROUND(I196*H196,2)</f>
        <v>0</v>
      </c>
      <c r="K196" s="215" t="s">
        <v>162</v>
      </c>
      <c r="L196" s="45"/>
      <c r="M196" s="220" t="s">
        <v>19</v>
      </c>
      <c r="N196" s="221" t="s">
        <v>43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223</v>
      </c>
      <c r="AT196" s="224" t="s">
        <v>158</v>
      </c>
      <c r="AU196" s="224" t="s">
        <v>81</v>
      </c>
      <c r="AY196" s="18" t="s">
        <v>155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223</v>
      </c>
      <c r="BM196" s="224" t="s">
        <v>511</v>
      </c>
    </row>
    <row r="197" spans="1:65" s="2" customFormat="1" ht="16.5" customHeight="1">
      <c r="A197" s="39"/>
      <c r="B197" s="40"/>
      <c r="C197" s="213" t="s">
        <v>512</v>
      </c>
      <c r="D197" s="213" t="s">
        <v>158</v>
      </c>
      <c r="E197" s="214" t="s">
        <v>513</v>
      </c>
      <c r="F197" s="215" t="s">
        <v>514</v>
      </c>
      <c r="G197" s="216" t="s">
        <v>161</v>
      </c>
      <c r="H197" s="217">
        <v>82</v>
      </c>
      <c r="I197" s="218"/>
      <c r="J197" s="219">
        <f>ROUND(I197*H197,2)</f>
        <v>0</v>
      </c>
      <c r="K197" s="215" t="s">
        <v>162</v>
      </c>
      <c r="L197" s="45"/>
      <c r="M197" s="220" t="s">
        <v>19</v>
      </c>
      <c r="N197" s="221" t="s">
        <v>43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223</v>
      </c>
      <c r="AT197" s="224" t="s">
        <v>158</v>
      </c>
      <c r="AU197" s="224" t="s">
        <v>81</v>
      </c>
      <c r="AY197" s="18" t="s">
        <v>155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223</v>
      </c>
      <c r="BM197" s="224" t="s">
        <v>515</v>
      </c>
    </row>
    <row r="198" spans="1:65" s="2" customFormat="1" ht="12">
      <c r="A198" s="39"/>
      <c r="B198" s="40"/>
      <c r="C198" s="213" t="s">
        <v>516</v>
      </c>
      <c r="D198" s="213" t="s">
        <v>158</v>
      </c>
      <c r="E198" s="214" t="s">
        <v>517</v>
      </c>
      <c r="F198" s="215" t="s">
        <v>518</v>
      </c>
      <c r="G198" s="216" t="s">
        <v>161</v>
      </c>
      <c r="H198" s="217">
        <v>82</v>
      </c>
      <c r="I198" s="218"/>
      <c r="J198" s="219">
        <f>ROUND(I198*H198,2)</f>
        <v>0</v>
      </c>
      <c r="K198" s="215" t="s">
        <v>162</v>
      </c>
      <c r="L198" s="45"/>
      <c r="M198" s="220" t="s">
        <v>19</v>
      </c>
      <c r="N198" s="221" t="s">
        <v>43</v>
      </c>
      <c r="O198" s="85"/>
      <c r="P198" s="222">
        <f>O198*H198</f>
        <v>0</v>
      </c>
      <c r="Q198" s="222">
        <v>0.0005</v>
      </c>
      <c r="R198" s="222">
        <f>Q198*H198</f>
        <v>0.041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223</v>
      </c>
      <c r="AT198" s="224" t="s">
        <v>158</v>
      </c>
      <c r="AU198" s="224" t="s">
        <v>81</v>
      </c>
      <c r="AY198" s="18" t="s">
        <v>155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79</v>
      </c>
      <c r="BK198" s="225">
        <f>ROUND(I198*H198,2)</f>
        <v>0</v>
      </c>
      <c r="BL198" s="18" t="s">
        <v>223</v>
      </c>
      <c r="BM198" s="224" t="s">
        <v>519</v>
      </c>
    </row>
    <row r="199" spans="1:65" s="2" customFormat="1" ht="33" customHeight="1">
      <c r="A199" s="39"/>
      <c r="B199" s="40"/>
      <c r="C199" s="213" t="s">
        <v>520</v>
      </c>
      <c r="D199" s="213" t="s">
        <v>158</v>
      </c>
      <c r="E199" s="214" t="s">
        <v>521</v>
      </c>
      <c r="F199" s="215" t="s">
        <v>522</v>
      </c>
      <c r="G199" s="216" t="s">
        <v>161</v>
      </c>
      <c r="H199" s="217">
        <v>82</v>
      </c>
      <c r="I199" s="218"/>
      <c r="J199" s="219">
        <f>ROUND(I199*H199,2)</f>
        <v>0</v>
      </c>
      <c r="K199" s="215" t="s">
        <v>162</v>
      </c>
      <c r="L199" s="45"/>
      <c r="M199" s="220" t="s">
        <v>19</v>
      </c>
      <c r="N199" s="221" t="s">
        <v>43</v>
      </c>
      <c r="O199" s="85"/>
      <c r="P199" s="222">
        <f>O199*H199</f>
        <v>0</v>
      </c>
      <c r="Q199" s="222">
        <v>0.012</v>
      </c>
      <c r="R199" s="222">
        <f>Q199*H199</f>
        <v>0.984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223</v>
      </c>
      <c r="AT199" s="224" t="s">
        <v>158</v>
      </c>
      <c r="AU199" s="224" t="s">
        <v>81</v>
      </c>
      <c r="AY199" s="18" t="s">
        <v>155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223</v>
      </c>
      <c r="BM199" s="224" t="s">
        <v>523</v>
      </c>
    </row>
    <row r="200" spans="1:65" s="2" customFormat="1" ht="12">
      <c r="A200" s="39"/>
      <c r="B200" s="40"/>
      <c r="C200" s="213" t="s">
        <v>524</v>
      </c>
      <c r="D200" s="213" t="s">
        <v>158</v>
      </c>
      <c r="E200" s="214" t="s">
        <v>525</v>
      </c>
      <c r="F200" s="215" t="s">
        <v>526</v>
      </c>
      <c r="G200" s="216" t="s">
        <v>161</v>
      </c>
      <c r="H200" s="217">
        <v>82</v>
      </c>
      <c r="I200" s="218"/>
      <c r="J200" s="219">
        <f>ROUND(I200*H200,2)</f>
        <v>0</v>
      </c>
      <c r="K200" s="215" t="s">
        <v>162</v>
      </c>
      <c r="L200" s="45"/>
      <c r="M200" s="220" t="s">
        <v>19</v>
      </c>
      <c r="N200" s="221" t="s">
        <v>43</v>
      </c>
      <c r="O200" s="85"/>
      <c r="P200" s="222">
        <f>O200*H200</f>
        <v>0</v>
      </c>
      <c r="Q200" s="222">
        <v>0</v>
      </c>
      <c r="R200" s="222">
        <f>Q200*H200</f>
        <v>0</v>
      </c>
      <c r="S200" s="222">
        <v>0.0025</v>
      </c>
      <c r="T200" s="223">
        <f>S200*H200</f>
        <v>0.20500000000000002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223</v>
      </c>
      <c r="AT200" s="224" t="s">
        <v>158</v>
      </c>
      <c r="AU200" s="224" t="s">
        <v>81</v>
      </c>
      <c r="AY200" s="18" t="s">
        <v>155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79</v>
      </c>
      <c r="BK200" s="225">
        <f>ROUND(I200*H200,2)</f>
        <v>0</v>
      </c>
      <c r="BL200" s="18" t="s">
        <v>223</v>
      </c>
      <c r="BM200" s="224" t="s">
        <v>527</v>
      </c>
    </row>
    <row r="201" spans="1:65" s="2" customFormat="1" ht="12">
      <c r="A201" s="39"/>
      <c r="B201" s="40"/>
      <c r="C201" s="213" t="s">
        <v>528</v>
      </c>
      <c r="D201" s="213" t="s">
        <v>158</v>
      </c>
      <c r="E201" s="214" t="s">
        <v>529</v>
      </c>
      <c r="F201" s="215" t="s">
        <v>530</v>
      </c>
      <c r="G201" s="216" t="s">
        <v>161</v>
      </c>
      <c r="H201" s="217">
        <v>82</v>
      </c>
      <c r="I201" s="218"/>
      <c r="J201" s="219">
        <f>ROUND(I201*H201,2)</f>
        <v>0</v>
      </c>
      <c r="K201" s="215" t="s">
        <v>162</v>
      </c>
      <c r="L201" s="45"/>
      <c r="M201" s="220" t="s">
        <v>19</v>
      </c>
      <c r="N201" s="221" t="s">
        <v>43</v>
      </c>
      <c r="O201" s="85"/>
      <c r="P201" s="222">
        <f>O201*H201</f>
        <v>0</v>
      </c>
      <c r="Q201" s="222">
        <v>0.0003</v>
      </c>
      <c r="R201" s="222">
        <f>Q201*H201</f>
        <v>0.024599999999999997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223</v>
      </c>
      <c r="AT201" s="224" t="s">
        <v>158</v>
      </c>
      <c r="AU201" s="224" t="s">
        <v>81</v>
      </c>
      <c r="AY201" s="18" t="s">
        <v>155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223</v>
      </c>
      <c r="BM201" s="224" t="s">
        <v>531</v>
      </c>
    </row>
    <row r="202" spans="1:65" s="2" customFormat="1" ht="12">
      <c r="A202" s="39"/>
      <c r="B202" s="40"/>
      <c r="C202" s="213" t="s">
        <v>532</v>
      </c>
      <c r="D202" s="213" t="s">
        <v>158</v>
      </c>
      <c r="E202" s="214" t="s">
        <v>533</v>
      </c>
      <c r="F202" s="215" t="s">
        <v>534</v>
      </c>
      <c r="G202" s="216" t="s">
        <v>226</v>
      </c>
      <c r="H202" s="217">
        <v>30</v>
      </c>
      <c r="I202" s="218"/>
      <c r="J202" s="219">
        <f>ROUND(I202*H202,2)</f>
        <v>0</v>
      </c>
      <c r="K202" s="215" t="s">
        <v>162</v>
      </c>
      <c r="L202" s="45"/>
      <c r="M202" s="220" t="s">
        <v>19</v>
      </c>
      <c r="N202" s="221" t="s">
        <v>43</v>
      </c>
      <c r="O202" s="85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223</v>
      </c>
      <c r="AT202" s="224" t="s">
        <v>158</v>
      </c>
      <c r="AU202" s="224" t="s">
        <v>81</v>
      </c>
      <c r="AY202" s="18" t="s">
        <v>155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79</v>
      </c>
      <c r="BK202" s="225">
        <f>ROUND(I202*H202,2)</f>
        <v>0</v>
      </c>
      <c r="BL202" s="18" t="s">
        <v>223</v>
      </c>
      <c r="BM202" s="224" t="s">
        <v>535</v>
      </c>
    </row>
    <row r="203" spans="1:65" s="2" customFormat="1" ht="21.75" customHeight="1">
      <c r="A203" s="39"/>
      <c r="B203" s="40"/>
      <c r="C203" s="213" t="s">
        <v>536</v>
      </c>
      <c r="D203" s="213" t="s">
        <v>158</v>
      </c>
      <c r="E203" s="214" t="s">
        <v>537</v>
      </c>
      <c r="F203" s="215" t="s">
        <v>538</v>
      </c>
      <c r="G203" s="216" t="s">
        <v>226</v>
      </c>
      <c r="H203" s="217">
        <v>40</v>
      </c>
      <c r="I203" s="218"/>
      <c r="J203" s="219">
        <f>ROUND(I203*H203,2)</f>
        <v>0</v>
      </c>
      <c r="K203" s="215" t="s">
        <v>162</v>
      </c>
      <c r="L203" s="45"/>
      <c r="M203" s="220" t="s">
        <v>19</v>
      </c>
      <c r="N203" s="221" t="s">
        <v>43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0.0003</v>
      </c>
      <c r="T203" s="223">
        <f>S203*H203</f>
        <v>0.011999999999999999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223</v>
      </c>
      <c r="AT203" s="224" t="s">
        <v>158</v>
      </c>
      <c r="AU203" s="224" t="s">
        <v>81</v>
      </c>
      <c r="AY203" s="18" t="s">
        <v>155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79</v>
      </c>
      <c r="BK203" s="225">
        <f>ROUND(I203*H203,2)</f>
        <v>0</v>
      </c>
      <c r="BL203" s="18" t="s">
        <v>223</v>
      </c>
      <c r="BM203" s="224" t="s">
        <v>539</v>
      </c>
    </row>
    <row r="204" spans="1:65" s="2" customFormat="1" ht="16.5" customHeight="1">
      <c r="A204" s="39"/>
      <c r="B204" s="40"/>
      <c r="C204" s="213" t="s">
        <v>540</v>
      </c>
      <c r="D204" s="213" t="s">
        <v>158</v>
      </c>
      <c r="E204" s="214" t="s">
        <v>541</v>
      </c>
      <c r="F204" s="215" t="s">
        <v>542</v>
      </c>
      <c r="G204" s="216" t="s">
        <v>226</v>
      </c>
      <c r="H204" s="217">
        <v>40</v>
      </c>
      <c r="I204" s="218"/>
      <c r="J204" s="219">
        <f>ROUND(I204*H204,2)</f>
        <v>0</v>
      </c>
      <c r="K204" s="215" t="s">
        <v>162</v>
      </c>
      <c r="L204" s="45"/>
      <c r="M204" s="220" t="s">
        <v>19</v>
      </c>
      <c r="N204" s="221" t="s">
        <v>43</v>
      </c>
      <c r="O204" s="85"/>
      <c r="P204" s="222">
        <f>O204*H204</f>
        <v>0</v>
      </c>
      <c r="Q204" s="222">
        <v>1E-05</v>
      </c>
      <c r="R204" s="222">
        <f>Q204*H204</f>
        <v>0.0004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223</v>
      </c>
      <c r="AT204" s="224" t="s">
        <v>158</v>
      </c>
      <c r="AU204" s="224" t="s">
        <v>81</v>
      </c>
      <c r="AY204" s="18" t="s">
        <v>155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223</v>
      </c>
      <c r="BM204" s="224" t="s">
        <v>543</v>
      </c>
    </row>
    <row r="205" spans="1:65" s="2" customFormat="1" ht="12">
      <c r="A205" s="39"/>
      <c r="B205" s="40"/>
      <c r="C205" s="213" t="s">
        <v>544</v>
      </c>
      <c r="D205" s="213" t="s">
        <v>158</v>
      </c>
      <c r="E205" s="214" t="s">
        <v>545</v>
      </c>
      <c r="F205" s="215" t="s">
        <v>546</v>
      </c>
      <c r="G205" s="216" t="s">
        <v>161</v>
      </c>
      <c r="H205" s="217">
        <v>82</v>
      </c>
      <c r="I205" s="218"/>
      <c r="J205" s="219">
        <f>ROUND(I205*H205,2)</f>
        <v>0</v>
      </c>
      <c r="K205" s="215" t="s">
        <v>162</v>
      </c>
      <c r="L205" s="45"/>
      <c r="M205" s="220" t="s">
        <v>19</v>
      </c>
      <c r="N205" s="221" t="s">
        <v>43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223</v>
      </c>
      <c r="AT205" s="224" t="s">
        <v>158</v>
      </c>
      <c r="AU205" s="224" t="s">
        <v>81</v>
      </c>
      <c r="AY205" s="18" t="s">
        <v>155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223</v>
      </c>
      <c r="BM205" s="224" t="s">
        <v>547</v>
      </c>
    </row>
    <row r="206" spans="1:65" s="2" customFormat="1" ht="16.5" customHeight="1">
      <c r="A206" s="39"/>
      <c r="B206" s="40"/>
      <c r="C206" s="213" t="s">
        <v>548</v>
      </c>
      <c r="D206" s="213" t="s">
        <v>158</v>
      </c>
      <c r="E206" s="214" t="s">
        <v>549</v>
      </c>
      <c r="F206" s="215" t="s">
        <v>550</v>
      </c>
      <c r="G206" s="216" t="s">
        <v>161</v>
      </c>
      <c r="H206" s="217">
        <v>82</v>
      </c>
      <c r="I206" s="218"/>
      <c r="J206" s="219">
        <f>ROUND(I206*H206,2)</f>
        <v>0</v>
      </c>
      <c r="K206" s="215" t="s">
        <v>162</v>
      </c>
      <c r="L206" s="45"/>
      <c r="M206" s="220" t="s">
        <v>19</v>
      </c>
      <c r="N206" s="221" t="s">
        <v>43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223</v>
      </c>
      <c r="AT206" s="224" t="s">
        <v>158</v>
      </c>
      <c r="AU206" s="224" t="s">
        <v>81</v>
      </c>
      <c r="AY206" s="18" t="s">
        <v>155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79</v>
      </c>
      <c r="BK206" s="225">
        <f>ROUND(I206*H206,2)</f>
        <v>0</v>
      </c>
      <c r="BL206" s="18" t="s">
        <v>223</v>
      </c>
      <c r="BM206" s="224" t="s">
        <v>551</v>
      </c>
    </row>
    <row r="207" spans="1:65" s="2" customFormat="1" ht="44.25" customHeight="1">
      <c r="A207" s="39"/>
      <c r="B207" s="40"/>
      <c r="C207" s="213" t="s">
        <v>552</v>
      </c>
      <c r="D207" s="213" t="s">
        <v>158</v>
      </c>
      <c r="E207" s="214" t="s">
        <v>553</v>
      </c>
      <c r="F207" s="215" t="s">
        <v>554</v>
      </c>
      <c r="G207" s="216" t="s">
        <v>555</v>
      </c>
      <c r="H207" s="238"/>
      <c r="I207" s="218"/>
      <c r="J207" s="219">
        <f>ROUND(I207*H207,2)</f>
        <v>0</v>
      </c>
      <c r="K207" s="215" t="s">
        <v>162</v>
      </c>
      <c r="L207" s="45"/>
      <c r="M207" s="220" t="s">
        <v>19</v>
      </c>
      <c r="N207" s="221" t="s">
        <v>43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223</v>
      </c>
      <c r="AT207" s="224" t="s">
        <v>158</v>
      </c>
      <c r="AU207" s="224" t="s">
        <v>81</v>
      </c>
      <c r="AY207" s="18" t="s">
        <v>155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79</v>
      </c>
      <c r="BK207" s="225">
        <f>ROUND(I207*H207,2)</f>
        <v>0</v>
      </c>
      <c r="BL207" s="18" t="s">
        <v>223</v>
      </c>
      <c r="BM207" s="224" t="s">
        <v>556</v>
      </c>
    </row>
    <row r="208" spans="1:63" s="12" customFormat="1" ht="22.8" customHeight="1">
      <c r="A208" s="12"/>
      <c r="B208" s="197"/>
      <c r="C208" s="198"/>
      <c r="D208" s="199" t="s">
        <v>71</v>
      </c>
      <c r="E208" s="211" t="s">
        <v>557</v>
      </c>
      <c r="F208" s="211" t="s">
        <v>558</v>
      </c>
      <c r="G208" s="198"/>
      <c r="H208" s="198"/>
      <c r="I208" s="201"/>
      <c r="J208" s="212">
        <f>BK208</f>
        <v>0</v>
      </c>
      <c r="K208" s="198"/>
      <c r="L208" s="203"/>
      <c r="M208" s="204"/>
      <c r="N208" s="205"/>
      <c r="O208" s="205"/>
      <c r="P208" s="206">
        <f>SUM(P209:P216)</f>
        <v>0</v>
      </c>
      <c r="Q208" s="205"/>
      <c r="R208" s="206">
        <f>SUM(R209:R216)</f>
        <v>0.7010800000000001</v>
      </c>
      <c r="S208" s="205"/>
      <c r="T208" s="207">
        <f>SUM(T209:T216)</f>
        <v>0.0806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8" t="s">
        <v>81</v>
      </c>
      <c r="AT208" s="209" t="s">
        <v>71</v>
      </c>
      <c r="AU208" s="209" t="s">
        <v>79</v>
      </c>
      <c r="AY208" s="208" t="s">
        <v>155</v>
      </c>
      <c r="BK208" s="210">
        <f>SUM(BK209:BK216)</f>
        <v>0</v>
      </c>
    </row>
    <row r="209" spans="1:65" s="2" customFormat="1" ht="21.75" customHeight="1">
      <c r="A209" s="39"/>
      <c r="B209" s="40"/>
      <c r="C209" s="213" t="s">
        <v>559</v>
      </c>
      <c r="D209" s="213" t="s">
        <v>158</v>
      </c>
      <c r="E209" s="214" t="s">
        <v>560</v>
      </c>
      <c r="F209" s="215" t="s">
        <v>561</v>
      </c>
      <c r="G209" s="216" t="s">
        <v>161</v>
      </c>
      <c r="H209" s="217">
        <v>260</v>
      </c>
      <c r="I209" s="218"/>
      <c r="J209" s="219">
        <f>ROUND(I209*H209,2)</f>
        <v>0</v>
      </c>
      <c r="K209" s="215" t="s">
        <v>162</v>
      </c>
      <c r="L209" s="45"/>
      <c r="M209" s="220" t="s">
        <v>19</v>
      </c>
      <c r="N209" s="221" t="s">
        <v>43</v>
      </c>
      <c r="O209" s="85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223</v>
      </c>
      <c r="AT209" s="224" t="s">
        <v>158</v>
      </c>
      <c r="AU209" s="224" t="s">
        <v>81</v>
      </c>
      <c r="AY209" s="18" t="s">
        <v>155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79</v>
      </c>
      <c r="BK209" s="225">
        <f>ROUND(I209*H209,2)</f>
        <v>0</v>
      </c>
      <c r="BL209" s="18" t="s">
        <v>223</v>
      </c>
      <c r="BM209" s="224" t="s">
        <v>562</v>
      </c>
    </row>
    <row r="210" spans="1:65" s="2" customFormat="1" ht="16.5" customHeight="1">
      <c r="A210" s="39"/>
      <c r="B210" s="40"/>
      <c r="C210" s="213" t="s">
        <v>563</v>
      </c>
      <c r="D210" s="213" t="s">
        <v>158</v>
      </c>
      <c r="E210" s="214" t="s">
        <v>564</v>
      </c>
      <c r="F210" s="215" t="s">
        <v>565</v>
      </c>
      <c r="G210" s="216" t="s">
        <v>161</v>
      </c>
      <c r="H210" s="217">
        <v>260</v>
      </c>
      <c r="I210" s="218"/>
      <c r="J210" s="219">
        <f>ROUND(I210*H210,2)</f>
        <v>0</v>
      </c>
      <c r="K210" s="215" t="s">
        <v>162</v>
      </c>
      <c r="L210" s="45"/>
      <c r="M210" s="220" t="s">
        <v>19</v>
      </c>
      <c r="N210" s="221" t="s">
        <v>43</v>
      </c>
      <c r="O210" s="85"/>
      <c r="P210" s="222">
        <f>O210*H210</f>
        <v>0</v>
      </c>
      <c r="Q210" s="222">
        <v>0.001</v>
      </c>
      <c r="R210" s="222">
        <f>Q210*H210</f>
        <v>0.26</v>
      </c>
      <c r="S210" s="222">
        <v>0.00031</v>
      </c>
      <c r="T210" s="223">
        <f>S210*H210</f>
        <v>0.0806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223</v>
      </c>
      <c r="AT210" s="224" t="s">
        <v>158</v>
      </c>
      <c r="AU210" s="224" t="s">
        <v>81</v>
      </c>
      <c r="AY210" s="18" t="s">
        <v>155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79</v>
      </c>
      <c r="BK210" s="225">
        <f>ROUND(I210*H210,2)</f>
        <v>0</v>
      </c>
      <c r="BL210" s="18" t="s">
        <v>223</v>
      </c>
      <c r="BM210" s="224" t="s">
        <v>566</v>
      </c>
    </row>
    <row r="211" spans="1:65" s="2" customFormat="1" ht="12">
      <c r="A211" s="39"/>
      <c r="B211" s="40"/>
      <c r="C211" s="213" t="s">
        <v>567</v>
      </c>
      <c r="D211" s="213" t="s">
        <v>158</v>
      </c>
      <c r="E211" s="214" t="s">
        <v>568</v>
      </c>
      <c r="F211" s="215" t="s">
        <v>569</v>
      </c>
      <c r="G211" s="216" t="s">
        <v>171</v>
      </c>
      <c r="H211" s="217">
        <v>260</v>
      </c>
      <c r="I211" s="218"/>
      <c r="J211" s="219">
        <f>ROUND(I211*H211,2)</f>
        <v>0</v>
      </c>
      <c r="K211" s="215" t="s">
        <v>162</v>
      </c>
      <c r="L211" s="45"/>
      <c r="M211" s="220" t="s">
        <v>19</v>
      </c>
      <c r="N211" s="221" t="s">
        <v>43</v>
      </c>
      <c r="O211" s="85"/>
      <c r="P211" s="222">
        <f>O211*H211</f>
        <v>0</v>
      </c>
      <c r="Q211" s="222">
        <v>0.0012</v>
      </c>
      <c r="R211" s="222">
        <f>Q211*H211</f>
        <v>0.312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223</v>
      </c>
      <c r="AT211" s="224" t="s">
        <v>158</v>
      </c>
      <c r="AU211" s="224" t="s">
        <v>81</v>
      </c>
      <c r="AY211" s="18" t="s">
        <v>155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79</v>
      </c>
      <c r="BK211" s="225">
        <f>ROUND(I211*H211,2)</f>
        <v>0</v>
      </c>
      <c r="BL211" s="18" t="s">
        <v>223</v>
      </c>
      <c r="BM211" s="224" t="s">
        <v>570</v>
      </c>
    </row>
    <row r="212" spans="1:65" s="2" customFormat="1" ht="12">
      <c r="A212" s="39"/>
      <c r="B212" s="40"/>
      <c r="C212" s="213" t="s">
        <v>571</v>
      </c>
      <c r="D212" s="213" t="s">
        <v>158</v>
      </c>
      <c r="E212" s="214" t="s">
        <v>572</v>
      </c>
      <c r="F212" s="215" t="s">
        <v>573</v>
      </c>
      <c r="G212" s="216" t="s">
        <v>161</v>
      </c>
      <c r="H212" s="217">
        <v>260</v>
      </c>
      <c r="I212" s="218"/>
      <c r="J212" s="219">
        <f>ROUND(I212*H212,2)</f>
        <v>0</v>
      </c>
      <c r="K212" s="215" t="s">
        <v>162</v>
      </c>
      <c r="L212" s="45"/>
      <c r="M212" s="220" t="s">
        <v>19</v>
      </c>
      <c r="N212" s="221" t="s">
        <v>43</v>
      </c>
      <c r="O212" s="85"/>
      <c r="P212" s="222">
        <f>O212*H212</f>
        <v>0</v>
      </c>
      <c r="Q212" s="222">
        <v>0.0002</v>
      </c>
      <c r="R212" s="222">
        <f>Q212*H212</f>
        <v>0.052000000000000005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223</v>
      </c>
      <c r="AT212" s="224" t="s">
        <v>158</v>
      </c>
      <c r="AU212" s="224" t="s">
        <v>81</v>
      </c>
      <c r="AY212" s="18" t="s">
        <v>155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223</v>
      </c>
      <c r="BM212" s="224" t="s">
        <v>574</v>
      </c>
    </row>
    <row r="213" spans="1:65" s="2" customFormat="1" ht="12">
      <c r="A213" s="39"/>
      <c r="B213" s="40"/>
      <c r="C213" s="213" t="s">
        <v>575</v>
      </c>
      <c r="D213" s="213" t="s">
        <v>158</v>
      </c>
      <c r="E213" s="214" t="s">
        <v>576</v>
      </c>
      <c r="F213" s="215" t="s">
        <v>577</v>
      </c>
      <c r="G213" s="216" t="s">
        <v>161</v>
      </c>
      <c r="H213" s="217">
        <v>40</v>
      </c>
      <c r="I213" s="218"/>
      <c r="J213" s="219">
        <f>ROUND(I213*H213,2)</f>
        <v>0</v>
      </c>
      <c r="K213" s="215" t="s">
        <v>162</v>
      </c>
      <c r="L213" s="45"/>
      <c r="M213" s="220" t="s">
        <v>19</v>
      </c>
      <c r="N213" s="221" t="s">
        <v>43</v>
      </c>
      <c r="O213" s="85"/>
      <c r="P213" s="222">
        <f>O213*H213</f>
        <v>0</v>
      </c>
      <c r="Q213" s="222">
        <v>2E-05</v>
      </c>
      <c r="R213" s="222">
        <f>Q213*H213</f>
        <v>0.0008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223</v>
      </c>
      <c r="AT213" s="224" t="s">
        <v>158</v>
      </c>
      <c r="AU213" s="224" t="s">
        <v>81</v>
      </c>
      <c r="AY213" s="18" t="s">
        <v>155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79</v>
      </c>
      <c r="BK213" s="225">
        <f>ROUND(I213*H213,2)</f>
        <v>0</v>
      </c>
      <c r="BL213" s="18" t="s">
        <v>223</v>
      </c>
      <c r="BM213" s="224" t="s">
        <v>578</v>
      </c>
    </row>
    <row r="214" spans="1:65" s="2" customFormat="1" ht="12">
      <c r="A214" s="39"/>
      <c r="B214" s="40"/>
      <c r="C214" s="213" t="s">
        <v>579</v>
      </c>
      <c r="D214" s="213" t="s">
        <v>158</v>
      </c>
      <c r="E214" s="214" t="s">
        <v>580</v>
      </c>
      <c r="F214" s="215" t="s">
        <v>581</v>
      </c>
      <c r="G214" s="216" t="s">
        <v>161</v>
      </c>
      <c r="H214" s="217">
        <v>6</v>
      </c>
      <c r="I214" s="218"/>
      <c r="J214" s="219">
        <f>ROUND(I214*H214,2)</f>
        <v>0</v>
      </c>
      <c r="K214" s="215" t="s">
        <v>162</v>
      </c>
      <c r="L214" s="45"/>
      <c r="M214" s="220" t="s">
        <v>19</v>
      </c>
      <c r="N214" s="221" t="s">
        <v>43</v>
      </c>
      <c r="O214" s="85"/>
      <c r="P214" s="222">
        <f>O214*H214</f>
        <v>0</v>
      </c>
      <c r="Q214" s="222">
        <v>1E-05</v>
      </c>
      <c r="R214" s="222">
        <f>Q214*H214</f>
        <v>6.000000000000001E-05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223</v>
      </c>
      <c r="AT214" s="224" t="s">
        <v>158</v>
      </c>
      <c r="AU214" s="224" t="s">
        <v>81</v>
      </c>
      <c r="AY214" s="18" t="s">
        <v>155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79</v>
      </c>
      <c r="BK214" s="225">
        <f>ROUND(I214*H214,2)</f>
        <v>0</v>
      </c>
      <c r="BL214" s="18" t="s">
        <v>223</v>
      </c>
      <c r="BM214" s="224" t="s">
        <v>582</v>
      </c>
    </row>
    <row r="215" spans="1:65" s="2" customFormat="1" ht="12">
      <c r="A215" s="39"/>
      <c r="B215" s="40"/>
      <c r="C215" s="213" t="s">
        <v>583</v>
      </c>
      <c r="D215" s="213" t="s">
        <v>158</v>
      </c>
      <c r="E215" s="214" t="s">
        <v>584</v>
      </c>
      <c r="F215" s="215" t="s">
        <v>585</v>
      </c>
      <c r="G215" s="216" t="s">
        <v>161</v>
      </c>
      <c r="H215" s="217">
        <v>82</v>
      </c>
      <c r="I215" s="218"/>
      <c r="J215" s="219">
        <f>ROUND(I215*H215,2)</f>
        <v>0</v>
      </c>
      <c r="K215" s="215" t="s">
        <v>162</v>
      </c>
      <c r="L215" s="45"/>
      <c r="M215" s="220" t="s">
        <v>19</v>
      </c>
      <c r="N215" s="221" t="s">
        <v>43</v>
      </c>
      <c r="O215" s="85"/>
      <c r="P215" s="222">
        <f>O215*H215</f>
        <v>0</v>
      </c>
      <c r="Q215" s="222">
        <v>1E-05</v>
      </c>
      <c r="R215" s="222">
        <f>Q215*H215</f>
        <v>0.0008200000000000001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223</v>
      </c>
      <c r="AT215" s="224" t="s">
        <v>158</v>
      </c>
      <c r="AU215" s="224" t="s">
        <v>81</v>
      </c>
      <c r="AY215" s="18" t="s">
        <v>155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79</v>
      </c>
      <c r="BK215" s="225">
        <f>ROUND(I215*H215,2)</f>
        <v>0</v>
      </c>
      <c r="BL215" s="18" t="s">
        <v>223</v>
      </c>
      <c r="BM215" s="224" t="s">
        <v>586</v>
      </c>
    </row>
    <row r="216" spans="1:65" s="2" customFormat="1" ht="12">
      <c r="A216" s="39"/>
      <c r="B216" s="40"/>
      <c r="C216" s="213" t="s">
        <v>587</v>
      </c>
      <c r="D216" s="213" t="s">
        <v>158</v>
      </c>
      <c r="E216" s="214" t="s">
        <v>588</v>
      </c>
      <c r="F216" s="215" t="s">
        <v>589</v>
      </c>
      <c r="G216" s="216" t="s">
        <v>161</v>
      </c>
      <c r="H216" s="217">
        <v>260</v>
      </c>
      <c r="I216" s="218"/>
      <c r="J216" s="219">
        <f>ROUND(I216*H216,2)</f>
        <v>0</v>
      </c>
      <c r="K216" s="215" t="s">
        <v>162</v>
      </c>
      <c r="L216" s="45"/>
      <c r="M216" s="239" t="s">
        <v>19</v>
      </c>
      <c r="N216" s="240" t="s">
        <v>43</v>
      </c>
      <c r="O216" s="241"/>
      <c r="P216" s="242">
        <f>O216*H216</f>
        <v>0</v>
      </c>
      <c r="Q216" s="242">
        <v>0.00029</v>
      </c>
      <c r="R216" s="242">
        <f>Q216*H216</f>
        <v>0.0754</v>
      </c>
      <c r="S216" s="242">
        <v>0</v>
      </c>
      <c r="T216" s="24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4" t="s">
        <v>223</v>
      </c>
      <c r="AT216" s="224" t="s">
        <v>158</v>
      </c>
      <c r="AU216" s="224" t="s">
        <v>81</v>
      </c>
      <c r="AY216" s="18" t="s">
        <v>155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79</v>
      </c>
      <c r="BK216" s="225">
        <f>ROUND(I216*H216,2)</f>
        <v>0</v>
      </c>
      <c r="BL216" s="18" t="s">
        <v>223</v>
      </c>
      <c r="BM216" s="224" t="s">
        <v>590</v>
      </c>
    </row>
    <row r="217" spans="1:31" s="2" customFormat="1" ht="6.95" customHeight="1">
      <c r="A217" s="39"/>
      <c r="B217" s="60"/>
      <c r="C217" s="61"/>
      <c r="D217" s="61"/>
      <c r="E217" s="61"/>
      <c r="F217" s="61"/>
      <c r="G217" s="61"/>
      <c r="H217" s="61"/>
      <c r="I217" s="61"/>
      <c r="J217" s="61"/>
      <c r="K217" s="61"/>
      <c r="L217" s="45"/>
      <c r="M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</row>
  </sheetData>
  <sheetProtection password="CC35" sheet="1" objects="1" scenarios="1" formatColumns="0" formatRows="0" autoFilter="0"/>
  <autoFilter ref="C96:K21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120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MODERNIZACE ODBORNÝCH UČEBEN ZŠ ŠLUKNOVSKÁ, ČESKÁ LÍPA</v>
      </c>
      <c r="F7" s="143"/>
      <c r="G7" s="143"/>
      <c r="H7" s="143"/>
      <c r="L7" s="21"/>
    </row>
    <row r="8" spans="2:12" s="1" customFormat="1" ht="12" customHeight="1">
      <c r="B8" s="21"/>
      <c r="D8" s="143" t="s">
        <v>121</v>
      </c>
      <c r="L8" s="21"/>
    </row>
    <row r="9" spans="1:31" s="2" customFormat="1" ht="16.5" customHeight="1">
      <c r="A9" s="39"/>
      <c r="B9" s="45"/>
      <c r="C9" s="39"/>
      <c r="D9" s="39"/>
      <c r="E9" s="144" t="s">
        <v>122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123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591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4. 2. 2021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ROUND(J89,2)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ROUND((SUM(BE89:BE110)),2)</f>
        <v>0</v>
      </c>
      <c r="G35" s="39"/>
      <c r="H35" s="39"/>
      <c r="I35" s="158">
        <v>0.21</v>
      </c>
      <c r="J35" s="157">
        <f>ROUND(((SUM(BE89:BE110))*I35),2)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ROUND((SUM(BF89:BF110)),2)</f>
        <v>0</v>
      </c>
      <c r="G36" s="39"/>
      <c r="H36" s="39"/>
      <c r="I36" s="158">
        <v>0.15</v>
      </c>
      <c r="J36" s="157">
        <f>ROUND(((SUM(BF89:BF110))*I36),2)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ROUND((SUM(BG89:BG110)),2)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ROUND((SUM(BH89:BH110)),2)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ROUND((SUM(BI89:BI110)),2)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MODERNIZACE ODBORNÝCH UČEBEN ZŠ ŠLUKNOVSKÁ, ČESKÁ LÍPA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121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122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123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STAVBA - HRUBÉ STAVEBNÍ PRÁCE UČEBNY FYZIKY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ČESKÁ LÍPA</v>
      </c>
      <c r="G56" s="41"/>
      <c r="H56" s="41"/>
      <c r="I56" s="33" t="s">
        <v>23</v>
      </c>
      <c r="J56" s="73" t="str">
        <f>IF(J14="","",J14)</f>
        <v>4. 2. 2021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ČESKÁ LÍPA</v>
      </c>
      <c r="G58" s="41"/>
      <c r="H58" s="41"/>
      <c r="I58" s="33" t="s">
        <v>31</v>
      </c>
      <c r="J58" s="37" t="str">
        <f>E23</f>
        <v>Ing. Petr KUČERA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Jaroslav VALENTA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136</v>
      </c>
      <c r="E64" s="178"/>
      <c r="F64" s="178"/>
      <c r="G64" s="178"/>
      <c r="H64" s="178"/>
      <c r="I64" s="178"/>
      <c r="J64" s="179">
        <f>J90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592</v>
      </c>
      <c r="E65" s="183"/>
      <c r="F65" s="183"/>
      <c r="G65" s="183"/>
      <c r="H65" s="183"/>
      <c r="I65" s="183"/>
      <c r="J65" s="184">
        <f>J91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5"/>
      <c r="C66" s="176"/>
      <c r="D66" s="177" t="s">
        <v>593</v>
      </c>
      <c r="E66" s="178"/>
      <c r="F66" s="178"/>
      <c r="G66" s="178"/>
      <c r="H66" s="178"/>
      <c r="I66" s="178"/>
      <c r="J66" s="179">
        <f>J107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1"/>
      <c r="C67" s="126"/>
      <c r="D67" s="182" t="s">
        <v>594</v>
      </c>
      <c r="E67" s="183"/>
      <c r="F67" s="183"/>
      <c r="G67" s="183"/>
      <c r="H67" s="183"/>
      <c r="I67" s="183"/>
      <c r="J67" s="184">
        <f>J108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140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6.25" customHeight="1">
      <c r="A77" s="39"/>
      <c r="B77" s="40"/>
      <c r="C77" s="41"/>
      <c r="D77" s="41"/>
      <c r="E77" s="170" t="str">
        <f>E7</f>
        <v>MODERNIZACE ODBORNÝCH UČEBEN ZŠ ŠLUKNOVSKÁ, ČESKÁ LÍPA</v>
      </c>
      <c r="F77" s="33"/>
      <c r="G77" s="33"/>
      <c r="H77" s="33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2:12" s="1" customFormat="1" ht="12" customHeight="1">
      <c r="B78" s="22"/>
      <c r="C78" s="33" t="s">
        <v>121</v>
      </c>
      <c r="D78" s="23"/>
      <c r="E78" s="23"/>
      <c r="F78" s="23"/>
      <c r="G78" s="23"/>
      <c r="H78" s="23"/>
      <c r="I78" s="23"/>
      <c r="J78" s="23"/>
      <c r="K78" s="23"/>
      <c r="L78" s="21"/>
    </row>
    <row r="79" spans="1:31" s="2" customFormat="1" ht="16.5" customHeight="1">
      <c r="A79" s="39"/>
      <c r="B79" s="40"/>
      <c r="C79" s="41"/>
      <c r="D79" s="41"/>
      <c r="E79" s="170" t="s">
        <v>122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123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70" t="str">
        <f>E11</f>
        <v>STAVBA - HRUBÉ STAVEBNÍ PRÁCE UČEBNY FYZIKY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21</v>
      </c>
      <c r="D83" s="41"/>
      <c r="E83" s="41"/>
      <c r="F83" s="28" t="str">
        <f>F14</f>
        <v>ČESKÁ LÍPA</v>
      </c>
      <c r="G83" s="41"/>
      <c r="H83" s="41"/>
      <c r="I83" s="33" t="s">
        <v>23</v>
      </c>
      <c r="J83" s="73" t="str">
        <f>IF(J14="","",J14)</f>
        <v>4. 2. 2021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25</v>
      </c>
      <c r="D85" s="41"/>
      <c r="E85" s="41"/>
      <c r="F85" s="28" t="str">
        <f>E17</f>
        <v>MĚSTO ČESKÁ LÍPA</v>
      </c>
      <c r="G85" s="41"/>
      <c r="H85" s="41"/>
      <c r="I85" s="33" t="s">
        <v>31</v>
      </c>
      <c r="J85" s="37" t="str">
        <f>E23</f>
        <v>Ing. Petr KUČERA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29</v>
      </c>
      <c r="D86" s="41"/>
      <c r="E86" s="41"/>
      <c r="F86" s="28" t="str">
        <f>IF(E20="","",E20)</f>
        <v>Vyplň údaj</v>
      </c>
      <c r="G86" s="41"/>
      <c r="H86" s="41"/>
      <c r="I86" s="33" t="s">
        <v>34</v>
      </c>
      <c r="J86" s="37" t="str">
        <f>E26</f>
        <v>Jaroslav VALENTA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0.3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1" customFormat="1" ht="29.25" customHeight="1">
      <c r="A88" s="186"/>
      <c r="B88" s="187"/>
      <c r="C88" s="188" t="s">
        <v>141</v>
      </c>
      <c r="D88" s="189" t="s">
        <v>57</v>
      </c>
      <c r="E88" s="189" t="s">
        <v>53</v>
      </c>
      <c r="F88" s="189" t="s">
        <v>54</v>
      </c>
      <c r="G88" s="189" t="s">
        <v>142</v>
      </c>
      <c r="H88" s="189" t="s">
        <v>143</v>
      </c>
      <c r="I88" s="189" t="s">
        <v>144</v>
      </c>
      <c r="J88" s="189" t="s">
        <v>126</v>
      </c>
      <c r="K88" s="190" t="s">
        <v>145</v>
      </c>
      <c r="L88" s="191"/>
      <c r="M88" s="93" t="s">
        <v>19</v>
      </c>
      <c r="N88" s="94" t="s">
        <v>42</v>
      </c>
      <c r="O88" s="94" t="s">
        <v>146</v>
      </c>
      <c r="P88" s="94" t="s">
        <v>147</v>
      </c>
      <c r="Q88" s="94" t="s">
        <v>148</v>
      </c>
      <c r="R88" s="94" t="s">
        <v>149</v>
      </c>
      <c r="S88" s="94" t="s">
        <v>150</v>
      </c>
      <c r="T88" s="95" t="s">
        <v>151</v>
      </c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</row>
    <row r="89" spans="1:63" s="2" customFormat="1" ht="22.8" customHeight="1">
      <c r="A89" s="39"/>
      <c r="B89" s="40"/>
      <c r="C89" s="100" t="s">
        <v>152</v>
      </c>
      <c r="D89" s="41"/>
      <c r="E89" s="41"/>
      <c r="F89" s="41"/>
      <c r="G89" s="41"/>
      <c r="H89" s="41"/>
      <c r="I89" s="41"/>
      <c r="J89" s="192">
        <f>BK89</f>
        <v>0</v>
      </c>
      <c r="K89" s="41"/>
      <c r="L89" s="45"/>
      <c r="M89" s="96"/>
      <c r="N89" s="193"/>
      <c r="O89" s="97"/>
      <c r="P89" s="194">
        <f>P90+P107</f>
        <v>0</v>
      </c>
      <c r="Q89" s="97"/>
      <c r="R89" s="194">
        <f>R90+R107</f>
        <v>0.05557</v>
      </c>
      <c r="S89" s="97"/>
      <c r="T89" s="195">
        <f>T90+T107</f>
        <v>0.10200000000000001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71</v>
      </c>
      <c r="AU89" s="18" t="s">
        <v>127</v>
      </c>
      <c r="BK89" s="196">
        <f>BK90+BK107</f>
        <v>0</v>
      </c>
    </row>
    <row r="90" spans="1:63" s="12" customFormat="1" ht="25.9" customHeight="1">
      <c r="A90" s="12"/>
      <c r="B90" s="197"/>
      <c r="C90" s="198"/>
      <c r="D90" s="199" t="s">
        <v>71</v>
      </c>
      <c r="E90" s="200" t="s">
        <v>481</v>
      </c>
      <c r="F90" s="200" t="s">
        <v>482</v>
      </c>
      <c r="G90" s="198"/>
      <c r="H90" s="198"/>
      <c r="I90" s="201"/>
      <c r="J90" s="202">
        <f>BK90</f>
        <v>0</v>
      </c>
      <c r="K90" s="198"/>
      <c r="L90" s="203"/>
      <c r="M90" s="204"/>
      <c r="N90" s="205"/>
      <c r="O90" s="205"/>
      <c r="P90" s="206">
        <f>P91</f>
        <v>0</v>
      </c>
      <c r="Q90" s="205"/>
      <c r="R90" s="206">
        <f>R91</f>
        <v>0.05557</v>
      </c>
      <c r="S90" s="205"/>
      <c r="T90" s="207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81</v>
      </c>
      <c r="AT90" s="209" t="s">
        <v>71</v>
      </c>
      <c r="AU90" s="209" t="s">
        <v>72</v>
      </c>
      <c r="AY90" s="208" t="s">
        <v>155</v>
      </c>
      <c r="BK90" s="210">
        <f>BK91</f>
        <v>0</v>
      </c>
    </row>
    <row r="91" spans="1:63" s="12" customFormat="1" ht="22.8" customHeight="1">
      <c r="A91" s="12"/>
      <c r="B91" s="197"/>
      <c r="C91" s="198"/>
      <c r="D91" s="199" t="s">
        <v>71</v>
      </c>
      <c r="E91" s="211" t="s">
        <v>291</v>
      </c>
      <c r="F91" s="211" t="s">
        <v>595</v>
      </c>
      <c r="G91" s="198"/>
      <c r="H91" s="198"/>
      <c r="I91" s="201"/>
      <c r="J91" s="212">
        <f>BK91</f>
        <v>0</v>
      </c>
      <c r="K91" s="198"/>
      <c r="L91" s="203"/>
      <c r="M91" s="204"/>
      <c r="N91" s="205"/>
      <c r="O91" s="205"/>
      <c r="P91" s="206">
        <f>SUM(P92:P106)</f>
        <v>0</v>
      </c>
      <c r="Q91" s="205"/>
      <c r="R91" s="206">
        <f>SUM(R92:R106)</f>
        <v>0.05557</v>
      </c>
      <c r="S91" s="205"/>
      <c r="T91" s="207">
        <f>SUM(T92:T106)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8" t="s">
        <v>81</v>
      </c>
      <c r="AT91" s="209" t="s">
        <v>71</v>
      </c>
      <c r="AU91" s="209" t="s">
        <v>79</v>
      </c>
      <c r="AY91" s="208" t="s">
        <v>155</v>
      </c>
      <c r="BK91" s="210">
        <f>SUM(BK92:BK106)</f>
        <v>0</v>
      </c>
    </row>
    <row r="92" spans="1:65" s="2" customFormat="1" ht="12">
      <c r="A92" s="39"/>
      <c r="B92" s="40"/>
      <c r="C92" s="213" t="s">
        <v>79</v>
      </c>
      <c r="D92" s="213" t="s">
        <v>158</v>
      </c>
      <c r="E92" s="214" t="s">
        <v>596</v>
      </c>
      <c r="F92" s="215" t="s">
        <v>597</v>
      </c>
      <c r="G92" s="216" t="s">
        <v>226</v>
      </c>
      <c r="H92" s="217">
        <v>55</v>
      </c>
      <c r="I92" s="218"/>
      <c r="J92" s="219">
        <f>ROUND(I92*H92,2)</f>
        <v>0</v>
      </c>
      <c r="K92" s="215" t="s">
        <v>162</v>
      </c>
      <c r="L92" s="45"/>
      <c r="M92" s="220" t="s">
        <v>19</v>
      </c>
      <c r="N92" s="221" t="s">
        <v>43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223</v>
      </c>
      <c r="AT92" s="224" t="s">
        <v>158</v>
      </c>
      <c r="AU92" s="224" t="s">
        <v>81</v>
      </c>
      <c r="AY92" s="18" t="s">
        <v>155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223</v>
      </c>
      <c r="BM92" s="224" t="s">
        <v>598</v>
      </c>
    </row>
    <row r="93" spans="1:65" s="2" customFormat="1" ht="16.5" customHeight="1">
      <c r="A93" s="39"/>
      <c r="B93" s="40"/>
      <c r="C93" s="244" t="s">
        <v>81</v>
      </c>
      <c r="D93" s="244" t="s">
        <v>599</v>
      </c>
      <c r="E93" s="245" t="s">
        <v>600</v>
      </c>
      <c r="F93" s="246" t="s">
        <v>601</v>
      </c>
      <c r="G93" s="247" t="s">
        <v>226</v>
      </c>
      <c r="H93" s="248">
        <v>57.75</v>
      </c>
      <c r="I93" s="249"/>
      <c r="J93" s="250">
        <f>ROUND(I93*H93,2)</f>
        <v>0</v>
      </c>
      <c r="K93" s="246" t="s">
        <v>19</v>
      </c>
      <c r="L93" s="251"/>
      <c r="M93" s="252" t="s">
        <v>19</v>
      </c>
      <c r="N93" s="253" t="s">
        <v>43</v>
      </c>
      <c r="O93" s="85"/>
      <c r="P93" s="222">
        <f>O93*H93</f>
        <v>0</v>
      </c>
      <c r="Q93" s="222">
        <v>0.00018</v>
      </c>
      <c r="R93" s="222">
        <f>Q93*H93</f>
        <v>0.010395000000000001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297</v>
      </c>
      <c r="AT93" s="224" t="s">
        <v>599</v>
      </c>
      <c r="AU93" s="224" t="s">
        <v>81</v>
      </c>
      <c r="AY93" s="18" t="s">
        <v>155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79</v>
      </c>
      <c r="BK93" s="225">
        <f>ROUND(I93*H93,2)</f>
        <v>0</v>
      </c>
      <c r="BL93" s="18" t="s">
        <v>223</v>
      </c>
      <c r="BM93" s="224" t="s">
        <v>602</v>
      </c>
    </row>
    <row r="94" spans="1:51" s="13" customFormat="1" ht="12">
      <c r="A94" s="13"/>
      <c r="B94" s="226"/>
      <c r="C94" s="227"/>
      <c r="D94" s="228" t="s">
        <v>184</v>
      </c>
      <c r="E94" s="227"/>
      <c r="F94" s="230" t="s">
        <v>603</v>
      </c>
      <c r="G94" s="227"/>
      <c r="H94" s="231">
        <v>57.75</v>
      </c>
      <c r="I94" s="232"/>
      <c r="J94" s="227"/>
      <c r="K94" s="227"/>
      <c r="L94" s="233"/>
      <c r="M94" s="234"/>
      <c r="N94" s="235"/>
      <c r="O94" s="235"/>
      <c r="P94" s="235"/>
      <c r="Q94" s="235"/>
      <c r="R94" s="235"/>
      <c r="S94" s="235"/>
      <c r="T94" s="23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7" t="s">
        <v>184</v>
      </c>
      <c r="AU94" s="237" t="s">
        <v>81</v>
      </c>
      <c r="AV94" s="13" t="s">
        <v>81</v>
      </c>
      <c r="AW94" s="13" t="s">
        <v>4</v>
      </c>
      <c r="AX94" s="13" t="s">
        <v>79</v>
      </c>
      <c r="AY94" s="237" t="s">
        <v>155</v>
      </c>
    </row>
    <row r="95" spans="1:65" s="2" customFormat="1" ht="12">
      <c r="A95" s="39"/>
      <c r="B95" s="40"/>
      <c r="C95" s="213" t="s">
        <v>168</v>
      </c>
      <c r="D95" s="213" t="s">
        <v>158</v>
      </c>
      <c r="E95" s="214" t="s">
        <v>604</v>
      </c>
      <c r="F95" s="215" t="s">
        <v>605</v>
      </c>
      <c r="G95" s="216" t="s">
        <v>226</v>
      </c>
      <c r="H95" s="217">
        <v>35</v>
      </c>
      <c r="I95" s="218"/>
      <c r="J95" s="219">
        <f>ROUND(I95*H95,2)</f>
        <v>0</v>
      </c>
      <c r="K95" s="215" t="s">
        <v>162</v>
      </c>
      <c r="L95" s="45"/>
      <c r="M95" s="220" t="s">
        <v>19</v>
      </c>
      <c r="N95" s="221" t="s">
        <v>43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223</v>
      </c>
      <c r="AT95" s="224" t="s">
        <v>158</v>
      </c>
      <c r="AU95" s="224" t="s">
        <v>81</v>
      </c>
      <c r="AY95" s="18" t="s">
        <v>155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223</v>
      </c>
      <c r="BM95" s="224" t="s">
        <v>606</v>
      </c>
    </row>
    <row r="96" spans="1:65" s="2" customFormat="1" ht="12">
      <c r="A96" s="39"/>
      <c r="B96" s="40"/>
      <c r="C96" s="244" t="s">
        <v>163</v>
      </c>
      <c r="D96" s="244" t="s">
        <v>599</v>
      </c>
      <c r="E96" s="245" t="s">
        <v>607</v>
      </c>
      <c r="F96" s="246" t="s">
        <v>608</v>
      </c>
      <c r="G96" s="247" t="s">
        <v>226</v>
      </c>
      <c r="H96" s="248">
        <v>40.25</v>
      </c>
      <c r="I96" s="249"/>
      <c r="J96" s="250">
        <f>ROUND(I96*H96,2)</f>
        <v>0</v>
      </c>
      <c r="K96" s="246" t="s">
        <v>609</v>
      </c>
      <c r="L96" s="251"/>
      <c r="M96" s="252" t="s">
        <v>19</v>
      </c>
      <c r="N96" s="253" t="s">
        <v>43</v>
      </c>
      <c r="O96" s="85"/>
      <c r="P96" s="222">
        <f>O96*H96</f>
        <v>0</v>
      </c>
      <c r="Q96" s="222">
        <v>0.00017</v>
      </c>
      <c r="R96" s="222">
        <f>Q96*H96</f>
        <v>0.0068425000000000005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297</v>
      </c>
      <c r="AT96" s="224" t="s">
        <v>599</v>
      </c>
      <c r="AU96" s="224" t="s">
        <v>81</v>
      </c>
      <c r="AY96" s="18" t="s">
        <v>155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223</v>
      </c>
      <c r="BM96" s="224" t="s">
        <v>610</v>
      </c>
    </row>
    <row r="97" spans="1:51" s="13" customFormat="1" ht="12">
      <c r="A97" s="13"/>
      <c r="B97" s="226"/>
      <c r="C97" s="227"/>
      <c r="D97" s="228" t="s">
        <v>184</v>
      </c>
      <c r="E97" s="227"/>
      <c r="F97" s="230" t="s">
        <v>611</v>
      </c>
      <c r="G97" s="227"/>
      <c r="H97" s="231">
        <v>40.25</v>
      </c>
      <c r="I97" s="232"/>
      <c r="J97" s="227"/>
      <c r="K97" s="227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184</v>
      </c>
      <c r="AU97" s="237" t="s">
        <v>81</v>
      </c>
      <c r="AV97" s="13" t="s">
        <v>81</v>
      </c>
      <c r="AW97" s="13" t="s">
        <v>4</v>
      </c>
      <c r="AX97" s="13" t="s">
        <v>79</v>
      </c>
      <c r="AY97" s="237" t="s">
        <v>155</v>
      </c>
    </row>
    <row r="98" spans="1:65" s="2" customFormat="1" ht="12">
      <c r="A98" s="39"/>
      <c r="B98" s="40"/>
      <c r="C98" s="213" t="s">
        <v>176</v>
      </c>
      <c r="D98" s="213" t="s">
        <v>158</v>
      </c>
      <c r="E98" s="214" t="s">
        <v>612</v>
      </c>
      <c r="F98" s="215" t="s">
        <v>613</v>
      </c>
      <c r="G98" s="216" t="s">
        <v>226</v>
      </c>
      <c r="H98" s="217">
        <v>55</v>
      </c>
      <c r="I98" s="218"/>
      <c r="J98" s="219">
        <f>ROUND(I98*H98,2)</f>
        <v>0</v>
      </c>
      <c r="K98" s="215" t="s">
        <v>162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223</v>
      </c>
      <c r="AT98" s="224" t="s">
        <v>158</v>
      </c>
      <c r="AU98" s="224" t="s">
        <v>81</v>
      </c>
      <c r="AY98" s="18" t="s">
        <v>155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223</v>
      </c>
      <c r="BM98" s="224" t="s">
        <v>614</v>
      </c>
    </row>
    <row r="99" spans="1:65" s="2" customFormat="1" ht="16.5" customHeight="1">
      <c r="A99" s="39"/>
      <c r="B99" s="40"/>
      <c r="C99" s="244" t="s">
        <v>156</v>
      </c>
      <c r="D99" s="244" t="s">
        <v>599</v>
      </c>
      <c r="E99" s="245" t="s">
        <v>615</v>
      </c>
      <c r="F99" s="246" t="s">
        <v>616</v>
      </c>
      <c r="G99" s="247" t="s">
        <v>226</v>
      </c>
      <c r="H99" s="248">
        <v>63.25</v>
      </c>
      <c r="I99" s="249"/>
      <c r="J99" s="250">
        <f>ROUND(I99*H99,2)</f>
        <v>0</v>
      </c>
      <c r="K99" s="246" t="s">
        <v>162</v>
      </c>
      <c r="L99" s="251"/>
      <c r="M99" s="252" t="s">
        <v>19</v>
      </c>
      <c r="N99" s="253" t="s">
        <v>43</v>
      </c>
      <c r="O99" s="85"/>
      <c r="P99" s="222">
        <f>O99*H99</f>
        <v>0</v>
      </c>
      <c r="Q99" s="222">
        <v>0.00053</v>
      </c>
      <c r="R99" s="222">
        <f>Q99*H99</f>
        <v>0.0335225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297</v>
      </c>
      <c r="AT99" s="224" t="s">
        <v>599</v>
      </c>
      <c r="AU99" s="224" t="s">
        <v>81</v>
      </c>
      <c r="AY99" s="18" t="s">
        <v>155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223</v>
      </c>
      <c r="BM99" s="224" t="s">
        <v>617</v>
      </c>
    </row>
    <row r="100" spans="1:51" s="13" customFormat="1" ht="12">
      <c r="A100" s="13"/>
      <c r="B100" s="226"/>
      <c r="C100" s="227"/>
      <c r="D100" s="228" t="s">
        <v>184</v>
      </c>
      <c r="E100" s="227"/>
      <c r="F100" s="230" t="s">
        <v>618</v>
      </c>
      <c r="G100" s="227"/>
      <c r="H100" s="231">
        <v>63.25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184</v>
      </c>
      <c r="AU100" s="237" t="s">
        <v>81</v>
      </c>
      <c r="AV100" s="13" t="s">
        <v>81</v>
      </c>
      <c r="AW100" s="13" t="s">
        <v>4</v>
      </c>
      <c r="AX100" s="13" t="s">
        <v>79</v>
      </c>
      <c r="AY100" s="237" t="s">
        <v>155</v>
      </c>
    </row>
    <row r="101" spans="1:65" s="2" customFormat="1" ht="12">
      <c r="A101" s="39"/>
      <c r="B101" s="40"/>
      <c r="C101" s="213" t="s">
        <v>186</v>
      </c>
      <c r="D101" s="213" t="s">
        <v>158</v>
      </c>
      <c r="E101" s="214" t="s">
        <v>619</v>
      </c>
      <c r="F101" s="215" t="s">
        <v>620</v>
      </c>
      <c r="G101" s="216" t="s">
        <v>171</v>
      </c>
      <c r="H101" s="217">
        <v>10</v>
      </c>
      <c r="I101" s="218"/>
      <c r="J101" s="219">
        <f>ROUND(I101*H101,2)</f>
        <v>0</v>
      </c>
      <c r="K101" s="215" t="s">
        <v>162</v>
      </c>
      <c r="L101" s="45"/>
      <c r="M101" s="220" t="s">
        <v>19</v>
      </c>
      <c r="N101" s="221" t="s">
        <v>43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223</v>
      </c>
      <c r="AT101" s="224" t="s">
        <v>158</v>
      </c>
      <c r="AU101" s="224" t="s">
        <v>81</v>
      </c>
      <c r="AY101" s="18" t="s">
        <v>155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223</v>
      </c>
      <c r="BM101" s="224" t="s">
        <v>621</v>
      </c>
    </row>
    <row r="102" spans="1:65" s="2" customFormat="1" ht="33" customHeight="1">
      <c r="A102" s="39"/>
      <c r="B102" s="40"/>
      <c r="C102" s="213" t="s">
        <v>190</v>
      </c>
      <c r="D102" s="213" t="s">
        <v>158</v>
      </c>
      <c r="E102" s="214" t="s">
        <v>622</v>
      </c>
      <c r="F102" s="215" t="s">
        <v>623</v>
      </c>
      <c r="G102" s="216" t="s">
        <v>171</v>
      </c>
      <c r="H102" s="217">
        <v>1</v>
      </c>
      <c r="I102" s="218"/>
      <c r="J102" s="219">
        <f>ROUND(I102*H102,2)</f>
        <v>0</v>
      </c>
      <c r="K102" s="215" t="s">
        <v>162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223</v>
      </c>
      <c r="AT102" s="224" t="s">
        <v>158</v>
      </c>
      <c r="AU102" s="224" t="s">
        <v>81</v>
      </c>
      <c r="AY102" s="18" t="s">
        <v>155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223</v>
      </c>
      <c r="BM102" s="224" t="s">
        <v>624</v>
      </c>
    </row>
    <row r="103" spans="1:65" s="2" customFormat="1" ht="12">
      <c r="A103" s="39"/>
      <c r="B103" s="40"/>
      <c r="C103" s="244" t="s">
        <v>194</v>
      </c>
      <c r="D103" s="244" t="s">
        <v>599</v>
      </c>
      <c r="E103" s="245" t="s">
        <v>625</v>
      </c>
      <c r="F103" s="246" t="s">
        <v>626</v>
      </c>
      <c r="G103" s="247" t="s">
        <v>171</v>
      </c>
      <c r="H103" s="248">
        <v>1</v>
      </c>
      <c r="I103" s="249"/>
      <c r="J103" s="250">
        <f>ROUND(I103*H103,2)</f>
        <v>0</v>
      </c>
      <c r="K103" s="246" t="s">
        <v>162</v>
      </c>
      <c r="L103" s="251"/>
      <c r="M103" s="252" t="s">
        <v>19</v>
      </c>
      <c r="N103" s="253" t="s">
        <v>43</v>
      </c>
      <c r="O103" s="85"/>
      <c r="P103" s="222">
        <f>O103*H103</f>
        <v>0</v>
      </c>
      <c r="Q103" s="222">
        <v>0.00301</v>
      </c>
      <c r="R103" s="222">
        <f>Q103*H103</f>
        <v>0.00301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297</v>
      </c>
      <c r="AT103" s="224" t="s">
        <v>599</v>
      </c>
      <c r="AU103" s="224" t="s">
        <v>81</v>
      </c>
      <c r="AY103" s="18" t="s">
        <v>155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223</v>
      </c>
      <c r="BM103" s="224" t="s">
        <v>627</v>
      </c>
    </row>
    <row r="104" spans="1:65" s="2" customFormat="1" ht="44.25" customHeight="1">
      <c r="A104" s="39"/>
      <c r="B104" s="40"/>
      <c r="C104" s="213" t="s">
        <v>200</v>
      </c>
      <c r="D104" s="213" t="s">
        <v>158</v>
      </c>
      <c r="E104" s="214" t="s">
        <v>628</v>
      </c>
      <c r="F104" s="215" t="s">
        <v>629</v>
      </c>
      <c r="G104" s="216" t="s">
        <v>171</v>
      </c>
      <c r="H104" s="217">
        <v>1</v>
      </c>
      <c r="I104" s="218"/>
      <c r="J104" s="219">
        <f>ROUND(I104*H104,2)</f>
        <v>0</v>
      </c>
      <c r="K104" s="215" t="s">
        <v>162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223</v>
      </c>
      <c r="AT104" s="224" t="s">
        <v>158</v>
      </c>
      <c r="AU104" s="224" t="s">
        <v>81</v>
      </c>
      <c r="AY104" s="18" t="s">
        <v>155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223</v>
      </c>
      <c r="BM104" s="224" t="s">
        <v>630</v>
      </c>
    </row>
    <row r="105" spans="1:65" s="2" customFormat="1" ht="12">
      <c r="A105" s="39"/>
      <c r="B105" s="40"/>
      <c r="C105" s="213" t="s">
        <v>204</v>
      </c>
      <c r="D105" s="213" t="s">
        <v>158</v>
      </c>
      <c r="E105" s="214" t="s">
        <v>631</v>
      </c>
      <c r="F105" s="215" t="s">
        <v>632</v>
      </c>
      <c r="G105" s="216" t="s">
        <v>161</v>
      </c>
      <c r="H105" s="217">
        <v>0.3</v>
      </c>
      <c r="I105" s="218"/>
      <c r="J105" s="219">
        <f>ROUND(I105*H105,2)</f>
        <v>0</v>
      </c>
      <c r="K105" s="215" t="s">
        <v>162</v>
      </c>
      <c r="L105" s="45"/>
      <c r="M105" s="220" t="s">
        <v>19</v>
      </c>
      <c r="N105" s="221" t="s">
        <v>43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223</v>
      </c>
      <c r="AT105" s="224" t="s">
        <v>158</v>
      </c>
      <c r="AU105" s="224" t="s">
        <v>81</v>
      </c>
      <c r="AY105" s="18" t="s">
        <v>155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223</v>
      </c>
      <c r="BM105" s="224" t="s">
        <v>633</v>
      </c>
    </row>
    <row r="106" spans="1:65" s="2" customFormat="1" ht="16.5" customHeight="1">
      <c r="A106" s="39"/>
      <c r="B106" s="40"/>
      <c r="C106" s="244" t="s">
        <v>208</v>
      </c>
      <c r="D106" s="244" t="s">
        <v>599</v>
      </c>
      <c r="E106" s="245" t="s">
        <v>634</v>
      </c>
      <c r="F106" s="246" t="s">
        <v>635</v>
      </c>
      <c r="G106" s="247" t="s">
        <v>636</v>
      </c>
      <c r="H106" s="248">
        <v>1</v>
      </c>
      <c r="I106" s="249"/>
      <c r="J106" s="250">
        <f>ROUND(I106*H106,2)</f>
        <v>0</v>
      </c>
      <c r="K106" s="246" t="s">
        <v>162</v>
      </c>
      <c r="L106" s="251"/>
      <c r="M106" s="252" t="s">
        <v>19</v>
      </c>
      <c r="N106" s="253" t="s">
        <v>43</v>
      </c>
      <c r="O106" s="85"/>
      <c r="P106" s="222">
        <f>O106*H106</f>
        <v>0</v>
      </c>
      <c r="Q106" s="222">
        <v>0.0018</v>
      </c>
      <c r="R106" s="222">
        <f>Q106*H106</f>
        <v>0.0018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297</v>
      </c>
      <c r="AT106" s="224" t="s">
        <v>599</v>
      </c>
      <c r="AU106" s="224" t="s">
        <v>81</v>
      </c>
      <c r="AY106" s="18" t="s">
        <v>155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223</v>
      </c>
      <c r="BM106" s="224" t="s">
        <v>637</v>
      </c>
    </row>
    <row r="107" spans="1:63" s="12" customFormat="1" ht="25.9" customHeight="1">
      <c r="A107" s="12"/>
      <c r="B107" s="197"/>
      <c r="C107" s="198"/>
      <c r="D107" s="199" t="s">
        <v>71</v>
      </c>
      <c r="E107" s="200" t="s">
        <v>599</v>
      </c>
      <c r="F107" s="200" t="s">
        <v>638</v>
      </c>
      <c r="G107" s="198"/>
      <c r="H107" s="198"/>
      <c r="I107" s="201"/>
      <c r="J107" s="202">
        <f>BK107</f>
        <v>0</v>
      </c>
      <c r="K107" s="198"/>
      <c r="L107" s="203"/>
      <c r="M107" s="204"/>
      <c r="N107" s="205"/>
      <c r="O107" s="205"/>
      <c r="P107" s="206">
        <f>P108</f>
        <v>0</v>
      </c>
      <c r="Q107" s="205"/>
      <c r="R107" s="206">
        <f>R108</f>
        <v>0</v>
      </c>
      <c r="S107" s="205"/>
      <c r="T107" s="207">
        <f>T108</f>
        <v>0.10200000000000001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8" t="s">
        <v>168</v>
      </c>
      <c r="AT107" s="209" t="s">
        <v>71</v>
      </c>
      <c r="AU107" s="209" t="s">
        <v>72</v>
      </c>
      <c r="AY107" s="208" t="s">
        <v>155</v>
      </c>
      <c r="BK107" s="210">
        <f>BK108</f>
        <v>0</v>
      </c>
    </row>
    <row r="108" spans="1:63" s="12" customFormat="1" ht="22.8" customHeight="1">
      <c r="A108" s="12"/>
      <c r="B108" s="197"/>
      <c r="C108" s="198"/>
      <c r="D108" s="199" t="s">
        <v>71</v>
      </c>
      <c r="E108" s="211" t="s">
        <v>639</v>
      </c>
      <c r="F108" s="211" t="s">
        <v>640</v>
      </c>
      <c r="G108" s="198"/>
      <c r="H108" s="198"/>
      <c r="I108" s="201"/>
      <c r="J108" s="212">
        <f>BK108</f>
        <v>0</v>
      </c>
      <c r="K108" s="198"/>
      <c r="L108" s="203"/>
      <c r="M108" s="204"/>
      <c r="N108" s="205"/>
      <c r="O108" s="205"/>
      <c r="P108" s="206">
        <f>SUM(P109:P110)</f>
        <v>0</v>
      </c>
      <c r="Q108" s="205"/>
      <c r="R108" s="206">
        <f>SUM(R109:R110)</f>
        <v>0</v>
      </c>
      <c r="S108" s="205"/>
      <c r="T108" s="207">
        <f>SUM(T109:T110)</f>
        <v>0.10200000000000001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8" t="s">
        <v>168</v>
      </c>
      <c r="AT108" s="209" t="s">
        <v>71</v>
      </c>
      <c r="AU108" s="209" t="s">
        <v>79</v>
      </c>
      <c r="AY108" s="208" t="s">
        <v>155</v>
      </c>
      <c r="BK108" s="210">
        <f>SUM(BK109:BK110)</f>
        <v>0</v>
      </c>
    </row>
    <row r="109" spans="1:65" s="2" customFormat="1" ht="33" customHeight="1">
      <c r="A109" s="39"/>
      <c r="B109" s="40"/>
      <c r="C109" s="213" t="s">
        <v>212</v>
      </c>
      <c r="D109" s="213" t="s">
        <v>158</v>
      </c>
      <c r="E109" s="214" t="s">
        <v>641</v>
      </c>
      <c r="F109" s="215" t="s">
        <v>642</v>
      </c>
      <c r="G109" s="216" t="s">
        <v>171</v>
      </c>
      <c r="H109" s="217">
        <v>1</v>
      </c>
      <c r="I109" s="218"/>
      <c r="J109" s="219">
        <f>ROUND(I109*H109,2)</f>
        <v>0</v>
      </c>
      <c r="K109" s="215" t="s">
        <v>609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0.002</v>
      </c>
      <c r="T109" s="223">
        <f>S109*H109</f>
        <v>0.002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423</v>
      </c>
      <c r="AT109" s="224" t="s">
        <v>158</v>
      </c>
      <c r="AU109" s="224" t="s">
        <v>81</v>
      </c>
      <c r="AY109" s="18" t="s">
        <v>155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423</v>
      </c>
      <c r="BM109" s="224" t="s">
        <v>643</v>
      </c>
    </row>
    <row r="110" spans="1:65" s="2" customFormat="1" ht="12">
      <c r="A110" s="39"/>
      <c r="B110" s="40"/>
      <c r="C110" s="213" t="s">
        <v>216</v>
      </c>
      <c r="D110" s="213" t="s">
        <v>158</v>
      </c>
      <c r="E110" s="214" t="s">
        <v>644</v>
      </c>
      <c r="F110" s="215" t="s">
        <v>645</v>
      </c>
      <c r="G110" s="216" t="s">
        <v>226</v>
      </c>
      <c r="H110" s="217">
        <v>10</v>
      </c>
      <c r="I110" s="218"/>
      <c r="J110" s="219">
        <f>ROUND(I110*H110,2)</f>
        <v>0</v>
      </c>
      <c r="K110" s="215" t="s">
        <v>609</v>
      </c>
      <c r="L110" s="45"/>
      <c r="M110" s="239" t="s">
        <v>19</v>
      </c>
      <c r="N110" s="240" t="s">
        <v>43</v>
      </c>
      <c r="O110" s="241"/>
      <c r="P110" s="242">
        <f>O110*H110</f>
        <v>0</v>
      </c>
      <c r="Q110" s="242">
        <v>0</v>
      </c>
      <c r="R110" s="242">
        <f>Q110*H110</f>
        <v>0</v>
      </c>
      <c r="S110" s="242">
        <v>0.01</v>
      </c>
      <c r="T110" s="243">
        <f>S110*H110</f>
        <v>0.1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423</v>
      </c>
      <c r="AT110" s="224" t="s">
        <v>158</v>
      </c>
      <c r="AU110" s="224" t="s">
        <v>81</v>
      </c>
      <c r="AY110" s="18" t="s">
        <v>155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423</v>
      </c>
      <c r="BM110" s="224" t="s">
        <v>646</v>
      </c>
    </row>
    <row r="111" spans="1:31" s="2" customFormat="1" ht="6.95" customHeight="1">
      <c r="A111" s="39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45"/>
      <c r="M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</sheetData>
  <sheetProtection password="CC35" sheet="1" objects="1" scenarios="1" formatColumns="0" formatRows="0" autoFilter="0"/>
  <autoFilter ref="C88:K11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120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MODERNIZACE ODBORNÝCH UČEBEN ZŠ ŠLUKNOVSKÁ, ČESKÁ LÍPA</v>
      </c>
      <c r="F7" s="143"/>
      <c r="G7" s="143"/>
      <c r="H7" s="143"/>
      <c r="L7" s="21"/>
    </row>
    <row r="8" spans="2:12" s="1" customFormat="1" ht="12" customHeight="1">
      <c r="B8" s="21"/>
      <c r="D8" s="143" t="s">
        <v>121</v>
      </c>
      <c r="L8" s="21"/>
    </row>
    <row r="9" spans="1:31" s="2" customFormat="1" ht="16.5" customHeight="1">
      <c r="A9" s="39"/>
      <c r="B9" s="45"/>
      <c r="C9" s="39"/>
      <c r="D9" s="39"/>
      <c r="E9" s="144" t="s">
        <v>647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123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648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4. 2. 2021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ROUND(J94,2)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ROUND((SUM(BE94:BE201)),2)</f>
        <v>0</v>
      </c>
      <c r="G35" s="39"/>
      <c r="H35" s="39"/>
      <c r="I35" s="158">
        <v>0.21</v>
      </c>
      <c r="J35" s="157">
        <f>ROUND(((SUM(BE94:BE201))*I35),2)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ROUND((SUM(BF94:BF201)),2)</f>
        <v>0</v>
      </c>
      <c r="G36" s="39"/>
      <c r="H36" s="39"/>
      <c r="I36" s="158">
        <v>0.15</v>
      </c>
      <c r="J36" s="157">
        <f>ROUND(((SUM(BF94:BF201))*I36),2)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ROUND((SUM(BG94:BG201)),2)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ROUND((SUM(BH94:BH201)),2)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ROUND((SUM(BI94:BI201)),2)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MODERNIZACE ODBORNÝCH UČEBEN ZŠ ŠLUKNOVSKÁ, ČESKÁ LÍPA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121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647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123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ROZPOČET CHEMIE - UČEBNA CHEMIE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ČESKÁ LÍPA</v>
      </c>
      <c r="G56" s="41"/>
      <c r="H56" s="41"/>
      <c r="I56" s="33" t="s">
        <v>23</v>
      </c>
      <c r="J56" s="73" t="str">
        <f>IF(J14="","",J14)</f>
        <v>4. 2. 2021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ČESKÁ LÍPA</v>
      </c>
      <c r="G58" s="41"/>
      <c r="H58" s="41"/>
      <c r="I58" s="33" t="s">
        <v>31</v>
      </c>
      <c r="J58" s="37" t="str">
        <f>E23</f>
        <v>Ing. Petr KUČERA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Jaroslav VALENTA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J94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649</v>
      </c>
      <c r="E64" s="178"/>
      <c r="F64" s="178"/>
      <c r="G64" s="178"/>
      <c r="H64" s="178"/>
      <c r="I64" s="178"/>
      <c r="J64" s="179">
        <f>J95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5"/>
      <c r="C65" s="176"/>
      <c r="D65" s="177" t="s">
        <v>650</v>
      </c>
      <c r="E65" s="178"/>
      <c r="F65" s="178"/>
      <c r="G65" s="178"/>
      <c r="H65" s="178"/>
      <c r="I65" s="178"/>
      <c r="J65" s="179">
        <f>J102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5"/>
      <c r="C66" s="176"/>
      <c r="D66" s="177" t="s">
        <v>651</v>
      </c>
      <c r="E66" s="178"/>
      <c r="F66" s="178"/>
      <c r="G66" s="178"/>
      <c r="H66" s="178"/>
      <c r="I66" s="178"/>
      <c r="J66" s="179">
        <f>J118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5"/>
      <c r="C67" s="176"/>
      <c r="D67" s="177" t="s">
        <v>652</v>
      </c>
      <c r="E67" s="178"/>
      <c r="F67" s="178"/>
      <c r="G67" s="178"/>
      <c r="H67" s="178"/>
      <c r="I67" s="178"/>
      <c r="J67" s="179">
        <f>J124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5"/>
      <c r="C68" s="176"/>
      <c r="D68" s="177" t="s">
        <v>653</v>
      </c>
      <c r="E68" s="178"/>
      <c r="F68" s="178"/>
      <c r="G68" s="178"/>
      <c r="H68" s="178"/>
      <c r="I68" s="178"/>
      <c r="J68" s="179">
        <f>J126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5"/>
      <c r="C69" s="176"/>
      <c r="D69" s="177" t="s">
        <v>654</v>
      </c>
      <c r="E69" s="178"/>
      <c r="F69" s="178"/>
      <c r="G69" s="178"/>
      <c r="H69" s="178"/>
      <c r="I69" s="178"/>
      <c r="J69" s="179">
        <f>J132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5"/>
      <c r="C70" s="176"/>
      <c r="D70" s="177" t="s">
        <v>655</v>
      </c>
      <c r="E70" s="178"/>
      <c r="F70" s="178"/>
      <c r="G70" s="178"/>
      <c r="H70" s="178"/>
      <c r="I70" s="178"/>
      <c r="J70" s="179">
        <f>J165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5"/>
      <c r="C71" s="176"/>
      <c r="D71" s="177" t="s">
        <v>656</v>
      </c>
      <c r="E71" s="178"/>
      <c r="F71" s="178"/>
      <c r="G71" s="178"/>
      <c r="H71" s="178"/>
      <c r="I71" s="178"/>
      <c r="J71" s="179">
        <f>J177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5"/>
      <c r="C72" s="176"/>
      <c r="D72" s="177" t="s">
        <v>657</v>
      </c>
      <c r="E72" s="178"/>
      <c r="F72" s="178"/>
      <c r="G72" s="178"/>
      <c r="H72" s="178"/>
      <c r="I72" s="178"/>
      <c r="J72" s="179">
        <f>J193</f>
        <v>0</v>
      </c>
      <c r="K72" s="176"/>
      <c r="L72" s="18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140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6.25" customHeight="1">
      <c r="A82" s="39"/>
      <c r="B82" s="40"/>
      <c r="C82" s="41"/>
      <c r="D82" s="41"/>
      <c r="E82" s="170" t="str">
        <f>E7</f>
        <v>MODERNIZACE ODBORNÝCH UČEBEN ZŠ ŠLUKNOVSKÁ, ČESKÁ LÍPA</v>
      </c>
      <c r="F82" s="33"/>
      <c r="G82" s="33"/>
      <c r="H82" s="33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2:12" s="1" customFormat="1" ht="12" customHeight="1">
      <c r="B83" s="22"/>
      <c r="C83" s="33" t="s">
        <v>121</v>
      </c>
      <c r="D83" s="23"/>
      <c r="E83" s="23"/>
      <c r="F83" s="23"/>
      <c r="G83" s="23"/>
      <c r="H83" s="23"/>
      <c r="I83" s="23"/>
      <c r="J83" s="23"/>
      <c r="K83" s="23"/>
      <c r="L83" s="21"/>
    </row>
    <row r="84" spans="1:31" s="2" customFormat="1" ht="16.5" customHeight="1">
      <c r="A84" s="39"/>
      <c r="B84" s="40"/>
      <c r="C84" s="41"/>
      <c r="D84" s="41"/>
      <c r="E84" s="170" t="s">
        <v>647</v>
      </c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123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E11</f>
        <v>ROZPOČET CHEMIE - UČEBNA CHEMIE</v>
      </c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21</v>
      </c>
      <c r="D88" s="41"/>
      <c r="E88" s="41"/>
      <c r="F88" s="28" t="str">
        <f>F14</f>
        <v>ČESKÁ LÍPA</v>
      </c>
      <c r="G88" s="41"/>
      <c r="H88" s="41"/>
      <c r="I88" s="33" t="s">
        <v>23</v>
      </c>
      <c r="J88" s="73" t="str">
        <f>IF(J14="","",J14)</f>
        <v>4. 2. 2021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25</v>
      </c>
      <c r="D90" s="41"/>
      <c r="E90" s="41"/>
      <c r="F90" s="28" t="str">
        <f>E17</f>
        <v>MĚSTO ČESKÁ LÍPA</v>
      </c>
      <c r="G90" s="41"/>
      <c r="H90" s="41"/>
      <c r="I90" s="33" t="s">
        <v>31</v>
      </c>
      <c r="J90" s="37" t="str">
        <f>E23</f>
        <v>Ing. Petr KUČERA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29</v>
      </c>
      <c r="D91" s="41"/>
      <c r="E91" s="41"/>
      <c r="F91" s="28" t="str">
        <f>IF(E20="","",E20)</f>
        <v>Vyplň údaj</v>
      </c>
      <c r="G91" s="41"/>
      <c r="H91" s="41"/>
      <c r="I91" s="33" t="s">
        <v>34</v>
      </c>
      <c r="J91" s="37" t="str">
        <f>E26</f>
        <v>Jaroslav VALENTA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86"/>
      <c r="B93" s="187"/>
      <c r="C93" s="188" t="s">
        <v>141</v>
      </c>
      <c r="D93" s="189" t="s">
        <v>57</v>
      </c>
      <c r="E93" s="189" t="s">
        <v>53</v>
      </c>
      <c r="F93" s="189" t="s">
        <v>54</v>
      </c>
      <c r="G93" s="189" t="s">
        <v>142</v>
      </c>
      <c r="H93" s="189" t="s">
        <v>143</v>
      </c>
      <c r="I93" s="189" t="s">
        <v>144</v>
      </c>
      <c r="J93" s="189" t="s">
        <v>126</v>
      </c>
      <c r="K93" s="190" t="s">
        <v>145</v>
      </c>
      <c r="L93" s="191"/>
      <c r="M93" s="93" t="s">
        <v>19</v>
      </c>
      <c r="N93" s="94" t="s">
        <v>42</v>
      </c>
      <c r="O93" s="94" t="s">
        <v>146</v>
      </c>
      <c r="P93" s="94" t="s">
        <v>147</v>
      </c>
      <c r="Q93" s="94" t="s">
        <v>148</v>
      </c>
      <c r="R93" s="94" t="s">
        <v>149</v>
      </c>
      <c r="S93" s="94" t="s">
        <v>150</v>
      </c>
      <c r="T93" s="95" t="s">
        <v>151</v>
      </c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</row>
    <row r="94" spans="1:63" s="2" customFormat="1" ht="22.8" customHeight="1">
      <c r="A94" s="39"/>
      <c r="B94" s="40"/>
      <c r="C94" s="100" t="s">
        <v>152</v>
      </c>
      <c r="D94" s="41"/>
      <c r="E94" s="41"/>
      <c r="F94" s="41"/>
      <c r="G94" s="41"/>
      <c r="H94" s="41"/>
      <c r="I94" s="41"/>
      <c r="J94" s="192">
        <f>BK94</f>
        <v>0</v>
      </c>
      <c r="K94" s="41"/>
      <c r="L94" s="45"/>
      <c r="M94" s="96"/>
      <c r="N94" s="193"/>
      <c r="O94" s="97"/>
      <c r="P94" s="194">
        <f>P95+P102+P118+P124+P126+P132+P165+P177+P193</f>
        <v>0</v>
      </c>
      <c r="Q94" s="97"/>
      <c r="R94" s="194">
        <f>R95+R102+R118+R124+R126+R132+R165+R177+R193</f>
        <v>2.58351</v>
      </c>
      <c r="S94" s="97"/>
      <c r="T94" s="195">
        <f>T95+T102+T118+T124+T126+T132+T165+T177+T193</f>
        <v>0.8290400000000001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71</v>
      </c>
      <c r="AU94" s="18" t="s">
        <v>127</v>
      </c>
      <c r="BK94" s="196">
        <f>BK95+BK102+BK118+BK124+BK126+BK132+BK165+BK177+BK193</f>
        <v>0</v>
      </c>
    </row>
    <row r="95" spans="1:63" s="12" customFormat="1" ht="25.9" customHeight="1">
      <c r="A95" s="12"/>
      <c r="B95" s="197"/>
      <c r="C95" s="198"/>
      <c r="D95" s="199" t="s">
        <v>71</v>
      </c>
      <c r="E95" s="200" t="s">
        <v>156</v>
      </c>
      <c r="F95" s="200" t="s">
        <v>157</v>
      </c>
      <c r="G95" s="198"/>
      <c r="H95" s="198"/>
      <c r="I95" s="201"/>
      <c r="J95" s="202">
        <f>BK95</f>
        <v>0</v>
      </c>
      <c r="K95" s="198"/>
      <c r="L95" s="203"/>
      <c r="M95" s="204"/>
      <c r="N95" s="205"/>
      <c r="O95" s="205"/>
      <c r="P95" s="206">
        <f>SUM(P96:P101)</f>
        <v>0</v>
      </c>
      <c r="Q95" s="205"/>
      <c r="R95" s="206">
        <f>SUM(R96:R101)</f>
        <v>0.66265</v>
      </c>
      <c r="S95" s="205"/>
      <c r="T95" s="207">
        <f>SUM(T96:T101)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79</v>
      </c>
      <c r="AT95" s="209" t="s">
        <v>71</v>
      </c>
      <c r="AU95" s="209" t="s">
        <v>72</v>
      </c>
      <c r="AY95" s="208" t="s">
        <v>155</v>
      </c>
      <c r="BK95" s="210">
        <f>SUM(BK96:BK101)</f>
        <v>0</v>
      </c>
    </row>
    <row r="96" spans="1:65" s="2" customFormat="1" ht="21.75" customHeight="1">
      <c r="A96" s="39"/>
      <c r="B96" s="40"/>
      <c r="C96" s="213" t="s">
        <v>79</v>
      </c>
      <c r="D96" s="213" t="s">
        <v>158</v>
      </c>
      <c r="E96" s="214" t="s">
        <v>159</v>
      </c>
      <c r="F96" s="215" t="s">
        <v>160</v>
      </c>
      <c r="G96" s="216" t="s">
        <v>161</v>
      </c>
      <c r="H96" s="217">
        <v>5</v>
      </c>
      <c r="I96" s="218"/>
      <c r="J96" s="219">
        <f>ROUND(I96*H96,2)</f>
        <v>0</v>
      </c>
      <c r="K96" s="215" t="s">
        <v>162</v>
      </c>
      <c r="L96" s="45"/>
      <c r="M96" s="220" t="s">
        <v>19</v>
      </c>
      <c r="N96" s="221" t="s">
        <v>43</v>
      </c>
      <c r="O96" s="85"/>
      <c r="P96" s="222">
        <f>O96*H96</f>
        <v>0</v>
      </c>
      <c r="Q96" s="222">
        <v>0.04</v>
      </c>
      <c r="R96" s="222">
        <f>Q96*H96</f>
        <v>0.2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163</v>
      </c>
      <c r="AT96" s="224" t="s">
        <v>158</v>
      </c>
      <c r="AU96" s="224" t="s">
        <v>79</v>
      </c>
      <c r="AY96" s="18" t="s">
        <v>155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163</v>
      </c>
      <c r="BM96" s="224" t="s">
        <v>658</v>
      </c>
    </row>
    <row r="97" spans="1:65" s="2" customFormat="1" ht="12">
      <c r="A97" s="39"/>
      <c r="B97" s="40"/>
      <c r="C97" s="213" t="s">
        <v>81</v>
      </c>
      <c r="D97" s="213" t="s">
        <v>158</v>
      </c>
      <c r="E97" s="214" t="s">
        <v>165</v>
      </c>
      <c r="F97" s="215" t="s">
        <v>166</v>
      </c>
      <c r="G97" s="216" t="s">
        <v>161</v>
      </c>
      <c r="H97" s="217">
        <v>5</v>
      </c>
      <c r="I97" s="218"/>
      <c r="J97" s="219">
        <f>ROUND(I97*H97,2)</f>
        <v>0</v>
      </c>
      <c r="K97" s="215" t="s">
        <v>162</v>
      </c>
      <c r="L97" s="45"/>
      <c r="M97" s="220" t="s">
        <v>19</v>
      </c>
      <c r="N97" s="221" t="s">
        <v>43</v>
      </c>
      <c r="O97" s="85"/>
      <c r="P97" s="222">
        <f>O97*H97</f>
        <v>0</v>
      </c>
      <c r="Q97" s="222">
        <v>0.04153</v>
      </c>
      <c r="R97" s="222">
        <f>Q97*H97</f>
        <v>0.20765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163</v>
      </c>
      <c r="AT97" s="224" t="s">
        <v>158</v>
      </c>
      <c r="AU97" s="224" t="s">
        <v>79</v>
      </c>
      <c r="AY97" s="18" t="s">
        <v>155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163</v>
      </c>
      <c r="BM97" s="224" t="s">
        <v>659</v>
      </c>
    </row>
    <row r="98" spans="1:65" s="2" customFormat="1" ht="33" customHeight="1">
      <c r="A98" s="39"/>
      <c r="B98" s="40"/>
      <c r="C98" s="213" t="s">
        <v>168</v>
      </c>
      <c r="D98" s="213" t="s">
        <v>158</v>
      </c>
      <c r="E98" s="214" t="s">
        <v>169</v>
      </c>
      <c r="F98" s="215" t="s">
        <v>170</v>
      </c>
      <c r="G98" s="216" t="s">
        <v>171</v>
      </c>
      <c r="H98" s="217">
        <v>1</v>
      </c>
      <c r="I98" s="218"/>
      <c r="J98" s="219">
        <f>ROUND(I98*H98,2)</f>
        <v>0</v>
      </c>
      <c r="K98" s="215" t="s">
        <v>162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0.147</v>
      </c>
      <c r="R98" s="222">
        <f>Q98*H98</f>
        <v>0.147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163</v>
      </c>
      <c r="AT98" s="224" t="s">
        <v>158</v>
      </c>
      <c r="AU98" s="224" t="s">
        <v>79</v>
      </c>
      <c r="AY98" s="18" t="s">
        <v>155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163</v>
      </c>
      <c r="BM98" s="224" t="s">
        <v>660</v>
      </c>
    </row>
    <row r="99" spans="1:65" s="2" customFormat="1" ht="33" customHeight="1">
      <c r="A99" s="39"/>
      <c r="B99" s="40"/>
      <c r="C99" s="213" t="s">
        <v>163</v>
      </c>
      <c r="D99" s="213" t="s">
        <v>158</v>
      </c>
      <c r="E99" s="214" t="s">
        <v>173</v>
      </c>
      <c r="F99" s="215" t="s">
        <v>174</v>
      </c>
      <c r="G99" s="216" t="s">
        <v>161</v>
      </c>
      <c r="H99" s="217">
        <v>93</v>
      </c>
      <c r="I99" s="218"/>
      <c r="J99" s="219">
        <f>ROUND(I99*H99,2)</f>
        <v>0</v>
      </c>
      <c r="K99" s="215" t="s">
        <v>162</v>
      </c>
      <c r="L99" s="45"/>
      <c r="M99" s="220" t="s">
        <v>19</v>
      </c>
      <c r="N99" s="221" t="s">
        <v>43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163</v>
      </c>
      <c r="AT99" s="224" t="s">
        <v>158</v>
      </c>
      <c r="AU99" s="224" t="s">
        <v>79</v>
      </c>
      <c r="AY99" s="18" t="s">
        <v>155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163</v>
      </c>
      <c r="BM99" s="224" t="s">
        <v>661</v>
      </c>
    </row>
    <row r="100" spans="1:65" s="2" customFormat="1" ht="12">
      <c r="A100" s="39"/>
      <c r="B100" s="40"/>
      <c r="C100" s="213" t="s">
        <v>176</v>
      </c>
      <c r="D100" s="213" t="s">
        <v>158</v>
      </c>
      <c r="E100" s="214" t="s">
        <v>177</v>
      </c>
      <c r="F100" s="215" t="s">
        <v>178</v>
      </c>
      <c r="G100" s="216" t="s">
        <v>161</v>
      </c>
      <c r="H100" s="217">
        <v>33</v>
      </c>
      <c r="I100" s="218"/>
      <c r="J100" s="219">
        <f>ROUND(I100*H100,2)</f>
        <v>0</v>
      </c>
      <c r="K100" s="215" t="s">
        <v>162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163</v>
      </c>
      <c r="AT100" s="224" t="s">
        <v>158</v>
      </c>
      <c r="AU100" s="224" t="s">
        <v>79</v>
      </c>
      <c r="AY100" s="18" t="s">
        <v>155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163</v>
      </c>
      <c r="BM100" s="224" t="s">
        <v>662</v>
      </c>
    </row>
    <row r="101" spans="1:65" s="2" customFormat="1" ht="44.25" customHeight="1">
      <c r="A101" s="39"/>
      <c r="B101" s="40"/>
      <c r="C101" s="213" t="s">
        <v>156</v>
      </c>
      <c r="D101" s="213" t="s">
        <v>158</v>
      </c>
      <c r="E101" s="214" t="s">
        <v>191</v>
      </c>
      <c r="F101" s="215" t="s">
        <v>192</v>
      </c>
      <c r="G101" s="216" t="s">
        <v>171</v>
      </c>
      <c r="H101" s="217">
        <v>54</v>
      </c>
      <c r="I101" s="218"/>
      <c r="J101" s="219">
        <f>ROUND(I101*H101,2)</f>
        <v>0</v>
      </c>
      <c r="K101" s="215" t="s">
        <v>162</v>
      </c>
      <c r="L101" s="45"/>
      <c r="M101" s="220" t="s">
        <v>19</v>
      </c>
      <c r="N101" s="221" t="s">
        <v>43</v>
      </c>
      <c r="O101" s="85"/>
      <c r="P101" s="222">
        <f>O101*H101</f>
        <v>0</v>
      </c>
      <c r="Q101" s="222">
        <v>0.002</v>
      </c>
      <c r="R101" s="222">
        <f>Q101*H101</f>
        <v>0.108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163</v>
      </c>
      <c r="AT101" s="224" t="s">
        <v>158</v>
      </c>
      <c r="AU101" s="224" t="s">
        <v>79</v>
      </c>
      <c r="AY101" s="18" t="s">
        <v>155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163</v>
      </c>
      <c r="BM101" s="224" t="s">
        <v>663</v>
      </c>
    </row>
    <row r="102" spans="1:63" s="12" customFormat="1" ht="25.9" customHeight="1">
      <c r="A102" s="12"/>
      <c r="B102" s="197"/>
      <c r="C102" s="198"/>
      <c r="D102" s="199" t="s">
        <v>71</v>
      </c>
      <c r="E102" s="200" t="s">
        <v>194</v>
      </c>
      <c r="F102" s="200" t="s">
        <v>195</v>
      </c>
      <c r="G102" s="198"/>
      <c r="H102" s="198"/>
      <c r="I102" s="201"/>
      <c r="J102" s="202">
        <f>BK102</f>
        <v>0</v>
      </c>
      <c r="K102" s="198"/>
      <c r="L102" s="203"/>
      <c r="M102" s="204"/>
      <c r="N102" s="205"/>
      <c r="O102" s="205"/>
      <c r="P102" s="206">
        <f>SUM(P103:P117)</f>
        <v>0</v>
      </c>
      <c r="Q102" s="205"/>
      <c r="R102" s="206">
        <f>SUM(R103:R117)</f>
        <v>0.00171</v>
      </c>
      <c r="S102" s="205"/>
      <c r="T102" s="207">
        <f>SUM(T103:T117)</f>
        <v>0.457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8" t="s">
        <v>79</v>
      </c>
      <c r="AT102" s="209" t="s">
        <v>71</v>
      </c>
      <c r="AU102" s="209" t="s">
        <v>72</v>
      </c>
      <c r="AY102" s="208" t="s">
        <v>155</v>
      </c>
      <c r="BK102" s="210">
        <f>SUM(BK103:BK117)</f>
        <v>0</v>
      </c>
    </row>
    <row r="103" spans="1:65" s="2" customFormat="1" ht="12">
      <c r="A103" s="39"/>
      <c r="B103" s="40"/>
      <c r="C103" s="213" t="s">
        <v>186</v>
      </c>
      <c r="D103" s="213" t="s">
        <v>158</v>
      </c>
      <c r="E103" s="214" t="s">
        <v>201</v>
      </c>
      <c r="F103" s="215" t="s">
        <v>202</v>
      </c>
      <c r="G103" s="216" t="s">
        <v>161</v>
      </c>
      <c r="H103" s="217">
        <v>34</v>
      </c>
      <c r="I103" s="218"/>
      <c r="J103" s="219">
        <f>ROUND(I103*H103,2)</f>
        <v>0</v>
      </c>
      <c r="K103" s="215" t="s">
        <v>162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2E-05</v>
      </c>
      <c r="R103" s="222">
        <f>Q103*H103</f>
        <v>0.00068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163</v>
      </c>
      <c r="AT103" s="224" t="s">
        <v>158</v>
      </c>
      <c r="AU103" s="224" t="s">
        <v>79</v>
      </c>
      <c r="AY103" s="18" t="s">
        <v>155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163</v>
      </c>
      <c r="BM103" s="224" t="s">
        <v>664</v>
      </c>
    </row>
    <row r="104" spans="1:65" s="2" customFormat="1" ht="33" customHeight="1">
      <c r="A104" s="39"/>
      <c r="B104" s="40"/>
      <c r="C104" s="213" t="s">
        <v>190</v>
      </c>
      <c r="D104" s="213" t="s">
        <v>158</v>
      </c>
      <c r="E104" s="214" t="s">
        <v>205</v>
      </c>
      <c r="F104" s="215" t="s">
        <v>206</v>
      </c>
      <c r="G104" s="216" t="s">
        <v>161</v>
      </c>
      <c r="H104" s="217">
        <v>6</v>
      </c>
      <c r="I104" s="218"/>
      <c r="J104" s="219">
        <f>ROUND(I104*H104,2)</f>
        <v>0</v>
      </c>
      <c r="K104" s="215" t="s">
        <v>162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1E-05</v>
      </c>
      <c r="R104" s="222">
        <f>Q104*H104</f>
        <v>6.000000000000001E-05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163</v>
      </c>
      <c r="AT104" s="224" t="s">
        <v>158</v>
      </c>
      <c r="AU104" s="224" t="s">
        <v>79</v>
      </c>
      <c r="AY104" s="18" t="s">
        <v>155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163</v>
      </c>
      <c r="BM104" s="224" t="s">
        <v>665</v>
      </c>
    </row>
    <row r="105" spans="1:65" s="2" customFormat="1" ht="12">
      <c r="A105" s="39"/>
      <c r="B105" s="40"/>
      <c r="C105" s="213" t="s">
        <v>194</v>
      </c>
      <c r="D105" s="213" t="s">
        <v>158</v>
      </c>
      <c r="E105" s="214" t="s">
        <v>209</v>
      </c>
      <c r="F105" s="215" t="s">
        <v>210</v>
      </c>
      <c r="G105" s="216" t="s">
        <v>161</v>
      </c>
      <c r="H105" s="217">
        <v>93</v>
      </c>
      <c r="I105" s="218"/>
      <c r="J105" s="219">
        <f>ROUND(I105*H105,2)</f>
        <v>0</v>
      </c>
      <c r="K105" s="215" t="s">
        <v>162</v>
      </c>
      <c r="L105" s="45"/>
      <c r="M105" s="220" t="s">
        <v>19</v>
      </c>
      <c r="N105" s="221" t="s">
        <v>43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163</v>
      </c>
      <c r="AT105" s="224" t="s">
        <v>158</v>
      </c>
      <c r="AU105" s="224" t="s">
        <v>79</v>
      </c>
      <c r="AY105" s="18" t="s">
        <v>155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163</v>
      </c>
      <c r="BM105" s="224" t="s">
        <v>666</v>
      </c>
    </row>
    <row r="106" spans="1:65" s="2" customFormat="1" ht="12">
      <c r="A106" s="39"/>
      <c r="B106" s="40"/>
      <c r="C106" s="213" t="s">
        <v>200</v>
      </c>
      <c r="D106" s="213" t="s">
        <v>158</v>
      </c>
      <c r="E106" s="214" t="s">
        <v>213</v>
      </c>
      <c r="F106" s="215" t="s">
        <v>214</v>
      </c>
      <c r="G106" s="216" t="s">
        <v>161</v>
      </c>
      <c r="H106" s="217">
        <v>93</v>
      </c>
      <c r="I106" s="218"/>
      <c r="J106" s="219">
        <f>ROUND(I106*H106,2)</f>
        <v>0</v>
      </c>
      <c r="K106" s="215" t="s">
        <v>162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1E-05</v>
      </c>
      <c r="R106" s="222">
        <f>Q106*H106</f>
        <v>0.00093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163</v>
      </c>
      <c r="AT106" s="224" t="s">
        <v>158</v>
      </c>
      <c r="AU106" s="224" t="s">
        <v>79</v>
      </c>
      <c r="AY106" s="18" t="s">
        <v>155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163</v>
      </c>
      <c r="BM106" s="224" t="s">
        <v>667</v>
      </c>
    </row>
    <row r="107" spans="1:65" s="2" customFormat="1" ht="12">
      <c r="A107" s="39"/>
      <c r="B107" s="40"/>
      <c r="C107" s="213" t="s">
        <v>204</v>
      </c>
      <c r="D107" s="213" t="s">
        <v>158</v>
      </c>
      <c r="E107" s="214" t="s">
        <v>217</v>
      </c>
      <c r="F107" s="215" t="s">
        <v>218</v>
      </c>
      <c r="G107" s="216" t="s">
        <v>161</v>
      </c>
      <c r="H107" s="217">
        <v>93</v>
      </c>
      <c r="I107" s="218"/>
      <c r="J107" s="219">
        <f>ROUND(I107*H107,2)</f>
        <v>0</v>
      </c>
      <c r="K107" s="215" t="s">
        <v>162</v>
      </c>
      <c r="L107" s="45"/>
      <c r="M107" s="220" t="s">
        <v>19</v>
      </c>
      <c r="N107" s="221" t="s">
        <v>43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163</v>
      </c>
      <c r="AT107" s="224" t="s">
        <v>158</v>
      </c>
      <c r="AU107" s="224" t="s">
        <v>79</v>
      </c>
      <c r="AY107" s="18" t="s">
        <v>155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163</v>
      </c>
      <c r="BM107" s="224" t="s">
        <v>668</v>
      </c>
    </row>
    <row r="108" spans="1:65" s="2" customFormat="1" ht="12">
      <c r="A108" s="39"/>
      <c r="B108" s="40"/>
      <c r="C108" s="213" t="s">
        <v>208</v>
      </c>
      <c r="D108" s="213" t="s">
        <v>158</v>
      </c>
      <c r="E108" s="214" t="s">
        <v>224</v>
      </c>
      <c r="F108" s="215" t="s">
        <v>225</v>
      </c>
      <c r="G108" s="216" t="s">
        <v>226</v>
      </c>
      <c r="H108" s="217">
        <v>100</v>
      </c>
      <c r="I108" s="218"/>
      <c r="J108" s="219">
        <f>ROUND(I108*H108,2)</f>
        <v>0</v>
      </c>
      <c r="K108" s="215" t="s">
        <v>162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0.002</v>
      </c>
      <c r="T108" s="223">
        <f>S108*H108</f>
        <v>0.2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163</v>
      </c>
      <c r="AT108" s="224" t="s">
        <v>158</v>
      </c>
      <c r="AU108" s="224" t="s">
        <v>79</v>
      </c>
      <c r="AY108" s="18" t="s">
        <v>155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163</v>
      </c>
      <c r="BM108" s="224" t="s">
        <v>669</v>
      </c>
    </row>
    <row r="109" spans="1:65" s="2" customFormat="1" ht="12">
      <c r="A109" s="39"/>
      <c r="B109" s="40"/>
      <c r="C109" s="213" t="s">
        <v>212</v>
      </c>
      <c r="D109" s="213" t="s">
        <v>158</v>
      </c>
      <c r="E109" s="214" t="s">
        <v>229</v>
      </c>
      <c r="F109" s="215" t="s">
        <v>230</v>
      </c>
      <c r="G109" s="216" t="s">
        <v>226</v>
      </c>
      <c r="H109" s="217">
        <v>5</v>
      </c>
      <c r="I109" s="218"/>
      <c r="J109" s="219">
        <f>ROUND(I109*H109,2)</f>
        <v>0</v>
      </c>
      <c r="K109" s="215" t="s">
        <v>162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0.011</v>
      </c>
      <c r="T109" s="223">
        <f>S109*H109</f>
        <v>0.05499999999999999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163</v>
      </c>
      <c r="AT109" s="224" t="s">
        <v>158</v>
      </c>
      <c r="AU109" s="224" t="s">
        <v>79</v>
      </c>
      <c r="AY109" s="18" t="s">
        <v>155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163</v>
      </c>
      <c r="BM109" s="224" t="s">
        <v>670</v>
      </c>
    </row>
    <row r="110" spans="1:65" s="2" customFormat="1" ht="12">
      <c r="A110" s="39"/>
      <c r="B110" s="40"/>
      <c r="C110" s="213" t="s">
        <v>216</v>
      </c>
      <c r="D110" s="213" t="s">
        <v>158</v>
      </c>
      <c r="E110" s="214" t="s">
        <v>233</v>
      </c>
      <c r="F110" s="215" t="s">
        <v>234</v>
      </c>
      <c r="G110" s="216" t="s">
        <v>226</v>
      </c>
      <c r="H110" s="217">
        <v>100</v>
      </c>
      <c r="I110" s="218"/>
      <c r="J110" s="219">
        <f>ROUND(I110*H110,2)</f>
        <v>0</v>
      </c>
      <c r="K110" s="215" t="s">
        <v>162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0.002</v>
      </c>
      <c r="T110" s="223">
        <f>S110*H110</f>
        <v>0.2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163</v>
      </c>
      <c r="AT110" s="224" t="s">
        <v>158</v>
      </c>
      <c r="AU110" s="224" t="s">
        <v>79</v>
      </c>
      <c r="AY110" s="18" t="s">
        <v>155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163</v>
      </c>
      <c r="BM110" s="224" t="s">
        <v>671</v>
      </c>
    </row>
    <row r="111" spans="1:65" s="2" customFormat="1" ht="12">
      <c r="A111" s="39"/>
      <c r="B111" s="40"/>
      <c r="C111" s="213" t="s">
        <v>8</v>
      </c>
      <c r="D111" s="213" t="s">
        <v>158</v>
      </c>
      <c r="E111" s="214" t="s">
        <v>237</v>
      </c>
      <c r="F111" s="215" t="s">
        <v>238</v>
      </c>
      <c r="G111" s="216" t="s">
        <v>226</v>
      </c>
      <c r="H111" s="217">
        <v>2</v>
      </c>
      <c r="I111" s="218"/>
      <c r="J111" s="219">
        <f>ROUND(I111*H111,2)</f>
        <v>0</v>
      </c>
      <c r="K111" s="215" t="s">
        <v>162</v>
      </c>
      <c r="L111" s="45"/>
      <c r="M111" s="220" t="s">
        <v>19</v>
      </c>
      <c r="N111" s="221" t="s">
        <v>43</v>
      </c>
      <c r="O111" s="85"/>
      <c r="P111" s="222">
        <f>O111*H111</f>
        <v>0</v>
      </c>
      <c r="Q111" s="222">
        <v>2E-05</v>
      </c>
      <c r="R111" s="222">
        <f>Q111*H111</f>
        <v>4E-05</v>
      </c>
      <c r="S111" s="222">
        <v>0.001</v>
      </c>
      <c r="T111" s="223">
        <f>S111*H111</f>
        <v>0.002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163</v>
      </c>
      <c r="AT111" s="224" t="s">
        <v>158</v>
      </c>
      <c r="AU111" s="224" t="s">
        <v>79</v>
      </c>
      <c r="AY111" s="18" t="s">
        <v>155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163</v>
      </c>
      <c r="BM111" s="224" t="s">
        <v>672</v>
      </c>
    </row>
    <row r="112" spans="1:65" s="2" customFormat="1" ht="12">
      <c r="A112" s="39"/>
      <c r="B112" s="40"/>
      <c r="C112" s="213" t="s">
        <v>223</v>
      </c>
      <c r="D112" s="213" t="s">
        <v>158</v>
      </c>
      <c r="E112" s="214" t="s">
        <v>241</v>
      </c>
      <c r="F112" s="215" t="s">
        <v>242</v>
      </c>
      <c r="G112" s="216" t="s">
        <v>226</v>
      </c>
      <c r="H112" s="217">
        <v>100</v>
      </c>
      <c r="I112" s="218"/>
      <c r="J112" s="219">
        <f>ROUND(I112*H112,2)</f>
        <v>0</v>
      </c>
      <c r="K112" s="215" t="s">
        <v>162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163</v>
      </c>
      <c r="AT112" s="224" t="s">
        <v>158</v>
      </c>
      <c r="AU112" s="224" t="s">
        <v>79</v>
      </c>
      <c r="AY112" s="18" t="s">
        <v>155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163</v>
      </c>
      <c r="BM112" s="224" t="s">
        <v>673</v>
      </c>
    </row>
    <row r="113" spans="1:65" s="2" customFormat="1" ht="24.15" customHeight="1">
      <c r="A113" s="39"/>
      <c r="B113" s="40"/>
      <c r="C113" s="213" t="s">
        <v>228</v>
      </c>
      <c r="D113" s="213" t="s">
        <v>158</v>
      </c>
      <c r="E113" s="214" t="s">
        <v>244</v>
      </c>
      <c r="F113" s="215" t="s">
        <v>245</v>
      </c>
      <c r="G113" s="216" t="s">
        <v>171</v>
      </c>
      <c r="H113" s="217">
        <v>2</v>
      </c>
      <c r="I113" s="218"/>
      <c r="J113" s="219">
        <f>ROUND(I113*H113,2)</f>
        <v>0</v>
      </c>
      <c r="K113" s="215" t="s">
        <v>19</v>
      </c>
      <c r="L113" s="45"/>
      <c r="M113" s="220" t="s">
        <v>19</v>
      </c>
      <c r="N113" s="221" t="s">
        <v>43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163</v>
      </c>
      <c r="AT113" s="224" t="s">
        <v>158</v>
      </c>
      <c r="AU113" s="224" t="s">
        <v>79</v>
      </c>
      <c r="AY113" s="18" t="s">
        <v>155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163</v>
      </c>
      <c r="BM113" s="224" t="s">
        <v>674</v>
      </c>
    </row>
    <row r="114" spans="1:65" s="2" customFormat="1" ht="12">
      <c r="A114" s="39"/>
      <c r="B114" s="40"/>
      <c r="C114" s="213" t="s">
        <v>232</v>
      </c>
      <c r="D114" s="213" t="s">
        <v>158</v>
      </c>
      <c r="E114" s="214" t="s">
        <v>248</v>
      </c>
      <c r="F114" s="215" t="s">
        <v>249</v>
      </c>
      <c r="G114" s="216" t="s">
        <v>171</v>
      </c>
      <c r="H114" s="217">
        <v>2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163</v>
      </c>
      <c r="AT114" s="224" t="s">
        <v>158</v>
      </c>
      <c r="AU114" s="224" t="s">
        <v>79</v>
      </c>
      <c r="AY114" s="18" t="s">
        <v>155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163</v>
      </c>
      <c r="BM114" s="224" t="s">
        <v>675</v>
      </c>
    </row>
    <row r="115" spans="1:65" s="2" customFormat="1" ht="24.15" customHeight="1">
      <c r="A115" s="39"/>
      <c r="B115" s="40"/>
      <c r="C115" s="213" t="s">
        <v>236</v>
      </c>
      <c r="D115" s="213" t="s">
        <v>158</v>
      </c>
      <c r="E115" s="214" t="s">
        <v>252</v>
      </c>
      <c r="F115" s="215" t="s">
        <v>253</v>
      </c>
      <c r="G115" s="216" t="s">
        <v>171</v>
      </c>
      <c r="H115" s="217">
        <v>2</v>
      </c>
      <c r="I115" s="218"/>
      <c r="J115" s="219">
        <f>ROUND(I115*H115,2)</f>
        <v>0</v>
      </c>
      <c r="K115" s="215" t="s">
        <v>19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163</v>
      </c>
      <c r="AT115" s="224" t="s">
        <v>158</v>
      </c>
      <c r="AU115" s="224" t="s">
        <v>79</v>
      </c>
      <c r="AY115" s="18" t="s">
        <v>155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163</v>
      </c>
      <c r="BM115" s="224" t="s">
        <v>676</v>
      </c>
    </row>
    <row r="116" spans="1:65" s="2" customFormat="1" ht="44.25" customHeight="1">
      <c r="A116" s="39"/>
      <c r="B116" s="40"/>
      <c r="C116" s="213" t="s">
        <v>240</v>
      </c>
      <c r="D116" s="213" t="s">
        <v>158</v>
      </c>
      <c r="E116" s="214" t="s">
        <v>677</v>
      </c>
      <c r="F116" s="215" t="s">
        <v>678</v>
      </c>
      <c r="G116" s="216" t="s">
        <v>488</v>
      </c>
      <c r="H116" s="217">
        <v>1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163</v>
      </c>
      <c r="AT116" s="224" t="s">
        <v>158</v>
      </c>
      <c r="AU116" s="224" t="s">
        <v>79</v>
      </c>
      <c r="AY116" s="18" t="s">
        <v>155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163</v>
      </c>
      <c r="BM116" s="224" t="s">
        <v>679</v>
      </c>
    </row>
    <row r="117" spans="1:65" s="2" customFormat="1" ht="12">
      <c r="A117" s="39"/>
      <c r="B117" s="40"/>
      <c r="C117" s="213" t="s">
        <v>7</v>
      </c>
      <c r="D117" s="213" t="s">
        <v>158</v>
      </c>
      <c r="E117" s="214" t="s">
        <v>256</v>
      </c>
      <c r="F117" s="215" t="s">
        <v>257</v>
      </c>
      <c r="G117" s="216" t="s">
        <v>171</v>
      </c>
      <c r="H117" s="217">
        <v>2</v>
      </c>
      <c r="I117" s="218"/>
      <c r="J117" s="219">
        <f>ROUND(I117*H117,2)</f>
        <v>0</v>
      </c>
      <c r="K117" s="215" t="s">
        <v>19</v>
      </c>
      <c r="L117" s="45"/>
      <c r="M117" s="220" t="s">
        <v>19</v>
      </c>
      <c r="N117" s="221" t="s">
        <v>43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163</v>
      </c>
      <c r="AT117" s="224" t="s">
        <v>158</v>
      </c>
      <c r="AU117" s="224" t="s">
        <v>79</v>
      </c>
      <c r="AY117" s="18" t="s">
        <v>155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163</v>
      </c>
      <c r="BM117" s="224" t="s">
        <v>680</v>
      </c>
    </row>
    <row r="118" spans="1:63" s="12" customFormat="1" ht="25.9" customHeight="1">
      <c r="A118" s="12"/>
      <c r="B118" s="197"/>
      <c r="C118" s="198"/>
      <c r="D118" s="199" t="s">
        <v>71</v>
      </c>
      <c r="E118" s="200" t="s">
        <v>259</v>
      </c>
      <c r="F118" s="200" t="s">
        <v>260</v>
      </c>
      <c r="G118" s="198"/>
      <c r="H118" s="198"/>
      <c r="I118" s="201"/>
      <c r="J118" s="202">
        <f>BK118</f>
        <v>0</v>
      </c>
      <c r="K118" s="198"/>
      <c r="L118" s="203"/>
      <c r="M118" s="204"/>
      <c r="N118" s="205"/>
      <c r="O118" s="205"/>
      <c r="P118" s="206">
        <f>SUM(P119:P123)</f>
        <v>0</v>
      </c>
      <c r="Q118" s="205"/>
      <c r="R118" s="206">
        <f>SUM(R119:R123)</f>
        <v>0</v>
      </c>
      <c r="S118" s="205"/>
      <c r="T118" s="207">
        <f>SUM(T119:T123)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8" t="s">
        <v>79</v>
      </c>
      <c r="AT118" s="209" t="s">
        <v>71</v>
      </c>
      <c r="AU118" s="209" t="s">
        <v>72</v>
      </c>
      <c r="AY118" s="208" t="s">
        <v>155</v>
      </c>
      <c r="BK118" s="210">
        <f>SUM(BK119:BK123)</f>
        <v>0</v>
      </c>
    </row>
    <row r="119" spans="1:65" s="2" customFormat="1" ht="12">
      <c r="A119" s="39"/>
      <c r="B119" s="40"/>
      <c r="C119" s="213" t="s">
        <v>247</v>
      </c>
      <c r="D119" s="213" t="s">
        <v>158</v>
      </c>
      <c r="E119" s="214" t="s">
        <v>262</v>
      </c>
      <c r="F119" s="215" t="s">
        <v>263</v>
      </c>
      <c r="G119" s="216" t="s">
        <v>264</v>
      </c>
      <c r="H119" s="217">
        <v>0.457</v>
      </c>
      <c r="I119" s="218"/>
      <c r="J119" s="219">
        <f>ROUND(I119*H119,2)</f>
        <v>0</v>
      </c>
      <c r="K119" s="215" t="s">
        <v>162</v>
      </c>
      <c r="L119" s="45"/>
      <c r="M119" s="220" t="s">
        <v>19</v>
      </c>
      <c r="N119" s="221" t="s">
        <v>43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163</v>
      </c>
      <c r="AT119" s="224" t="s">
        <v>158</v>
      </c>
      <c r="AU119" s="224" t="s">
        <v>79</v>
      </c>
      <c r="AY119" s="18" t="s">
        <v>155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163</v>
      </c>
      <c r="BM119" s="224" t="s">
        <v>681</v>
      </c>
    </row>
    <row r="120" spans="1:65" s="2" customFormat="1" ht="33" customHeight="1">
      <c r="A120" s="39"/>
      <c r="B120" s="40"/>
      <c r="C120" s="213" t="s">
        <v>251</v>
      </c>
      <c r="D120" s="213" t="s">
        <v>158</v>
      </c>
      <c r="E120" s="214" t="s">
        <v>267</v>
      </c>
      <c r="F120" s="215" t="s">
        <v>268</v>
      </c>
      <c r="G120" s="216" t="s">
        <v>264</v>
      </c>
      <c r="H120" s="217">
        <v>0.457</v>
      </c>
      <c r="I120" s="218"/>
      <c r="J120" s="219">
        <f>ROUND(I120*H120,2)</f>
        <v>0</v>
      </c>
      <c r="K120" s="215" t="s">
        <v>162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163</v>
      </c>
      <c r="AT120" s="224" t="s">
        <v>158</v>
      </c>
      <c r="AU120" s="224" t="s">
        <v>79</v>
      </c>
      <c r="AY120" s="18" t="s">
        <v>155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163</v>
      </c>
      <c r="BM120" s="224" t="s">
        <v>682</v>
      </c>
    </row>
    <row r="121" spans="1:65" s="2" customFormat="1" ht="44.25" customHeight="1">
      <c r="A121" s="39"/>
      <c r="B121" s="40"/>
      <c r="C121" s="213" t="s">
        <v>255</v>
      </c>
      <c r="D121" s="213" t="s">
        <v>158</v>
      </c>
      <c r="E121" s="214" t="s">
        <v>271</v>
      </c>
      <c r="F121" s="215" t="s">
        <v>272</v>
      </c>
      <c r="G121" s="216" t="s">
        <v>264</v>
      </c>
      <c r="H121" s="217">
        <v>9.14</v>
      </c>
      <c r="I121" s="218"/>
      <c r="J121" s="219">
        <f>ROUND(I121*H121,2)</f>
        <v>0</v>
      </c>
      <c r="K121" s="215" t="s">
        <v>162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163</v>
      </c>
      <c r="AT121" s="224" t="s">
        <v>158</v>
      </c>
      <c r="AU121" s="224" t="s">
        <v>79</v>
      </c>
      <c r="AY121" s="18" t="s">
        <v>155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163</v>
      </c>
      <c r="BM121" s="224" t="s">
        <v>683</v>
      </c>
    </row>
    <row r="122" spans="1:65" s="2" customFormat="1" ht="12">
      <c r="A122" s="39"/>
      <c r="B122" s="40"/>
      <c r="C122" s="213" t="s">
        <v>261</v>
      </c>
      <c r="D122" s="213" t="s">
        <v>158</v>
      </c>
      <c r="E122" s="214" t="s">
        <v>276</v>
      </c>
      <c r="F122" s="215" t="s">
        <v>277</v>
      </c>
      <c r="G122" s="216" t="s">
        <v>264</v>
      </c>
      <c r="H122" s="217">
        <v>0.457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163</v>
      </c>
      <c r="AT122" s="224" t="s">
        <v>158</v>
      </c>
      <c r="AU122" s="224" t="s">
        <v>79</v>
      </c>
      <c r="AY122" s="18" t="s">
        <v>155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163</v>
      </c>
      <c r="BM122" s="224" t="s">
        <v>684</v>
      </c>
    </row>
    <row r="123" spans="1:65" s="2" customFormat="1" ht="12">
      <c r="A123" s="39"/>
      <c r="B123" s="40"/>
      <c r="C123" s="213" t="s">
        <v>266</v>
      </c>
      <c r="D123" s="213" t="s">
        <v>158</v>
      </c>
      <c r="E123" s="214" t="s">
        <v>280</v>
      </c>
      <c r="F123" s="215" t="s">
        <v>281</v>
      </c>
      <c r="G123" s="216" t="s">
        <v>264</v>
      </c>
      <c r="H123" s="217">
        <v>0.457</v>
      </c>
      <c r="I123" s="218"/>
      <c r="J123" s="219">
        <f>ROUND(I123*H123,2)</f>
        <v>0</v>
      </c>
      <c r="K123" s="215" t="s">
        <v>162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163</v>
      </c>
      <c r="AT123" s="224" t="s">
        <v>158</v>
      </c>
      <c r="AU123" s="224" t="s">
        <v>79</v>
      </c>
      <c r="AY123" s="18" t="s">
        <v>155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163</v>
      </c>
      <c r="BM123" s="224" t="s">
        <v>685</v>
      </c>
    </row>
    <row r="124" spans="1:63" s="12" customFormat="1" ht="25.9" customHeight="1">
      <c r="A124" s="12"/>
      <c r="B124" s="197"/>
      <c r="C124" s="198"/>
      <c r="D124" s="199" t="s">
        <v>71</v>
      </c>
      <c r="E124" s="200" t="s">
        <v>283</v>
      </c>
      <c r="F124" s="200" t="s">
        <v>284</v>
      </c>
      <c r="G124" s="198"/>
      <c r="H124" s="198"/>
      <c r="I124" s="201"/>
      <c r="J124" s="202">
        <f>BK124</f>
        <v>0</v>
      </c>
      <c r="K124" s="198"/>
      <c r="L124" s="203"/>
      <c r="M124" s="204"/>
      <c r="N124" s="205"/>
      <c r="O124" s="205"/>
      <c r="P124" s="206">
        <f>P125</f>
        <v>0</v>
      </c>
      <c r="Q124" s="205"/>
      <c r="R124" s="206">
        <f>R125</f>
        <v>0</v>
      </c>
      <c r="S124" s="205"/>
      <c r="T124" s="207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8" t="s">
        <v>79</v>
      </c>
      <c r="AT124" s="209" t="s">
        <v>71</v>
      </c>
      <c r="AU124" s="209" t="s">
        <v>72</v>
      </c>
      <c r="AY124" s="208" t="s">
        <v>155</v>
      </c>
      <c r="BK124" s="210">
        <f>BK125</f>
        <v>0</v>
      </c>
    </row>
    <row r="125" spans="1:65" s="2" customFormat="1" ht="55.5" customHeight="1">
      <c r="A125" s="39"/>
      <c r="B125" s="40"/>
      <c r="C125" s="213" t="s">
        <v>270</v>
      </c>
      <c r="D125" s="213" t="s">
        <v>158</v>
      </c>
      <c r="E125" s="214" t="s">
        <v>286</v>
      </c>
      <c r="F125" s="215" t="s">
        <v>287</v>
      </c>
      <c r="G125" s="216" t="s">
        <v>264</v>
      </c>
      <c r="H125" s="217">
        <v>2</v>
      </c>
      <c r="I125" s="218"/>
      <c r="J125" s="219">
        <f>ROUND(I125*H125,2)</f>
        <v>0</v>
      </c>
      <c r="K125" s="215" t="s">
        <v>162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163</v>
      </c>
      <c r="AT125" s="224" t="s">
        <v>158</v>
      </c>
      <c r="AU125" s="224" t="s">
        <v>79</v>
      </c>
      <c r="AY125" s="18" t="s">
        <v>155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163</v>
      </c>
      <c r="BM125" s="224" t="s">
        <v>686</v>
      </c>
    </row>
    <row r="126" spans="1:63" s="12" customFormat="1" ht="25.9" customHeight="1">
      <c r="A126" s="12"/>
      <c r="B126" s="197"/>
      <c r="C126" s="198"/>
      <c r="D126" s="199" t="s">
        <v>71</v>
      </c>
      <c r="E126" s="200" t="s">
        <v>483</v>
      </c>
      <c r="F126" s="200" t="s">
        <v>484</v>
      </c>
      <c r="G126" s="198"/>
      <c r="H126" s="198"/>
      <c r="I126" s="201"/>
      <c r="J126" s="202">
        <f>BK126</f>
        <v>0</v>
      </c>
      <c r="K126" s="198"/>
      <c r="L126" s="203"/>
      <c r="M126" s="204"/>
      <c r="N126" s="205"/>
      <c r="O126" s="205"/>
      <c r="P126" s="206">
        <f>SUM(P127:P131)</f>
        <v>0</v>
      </c>
      <c r="Q126" s="205"/>
      <c r="R126" s="206">
        <f>SUM(R127:R131)</f>
        <v>0.00032</v>
      </c>
      <c r="S126" s="205"/>
      <c r="T126" s="207">
        <f>SUM(T127:T131)</f>
        <v>0.04204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8" t="s">
        <v>81</v>
      </c>
      <c r="AT126" s="209" t="s">
        <v>71</v>
      </c>
      <c r="AU126" s="209" t="s">
        <v>72</v>
      </c>
      <c r="AY126" s="208" t="s">
        <v>155</v>
      </c>
      <c r="BK126" s="210">
        <f>SUM(BK127:BK131)</f>
        <v>0</v>
      </c>
    </row>
    <row r="127" spans="1:65" s="2" customFormat="1" ht="21.75" customHeight="1">
      <c r="A127" s="39"/>
      <c r="B127" s="40"/>
      <c r="C127" s="213" t="s">
        <v>275</v>
      </c>
      <c r="D127" s="213" t="s">
        <v>158</v>
      </c>
      <c r="E127" s="214" t="s">
        <v>687</v>
      </c>
      <c r="F127" s="215" t="s">
        <v>688</v>
      </c>
      <c r="G127" s="216" t="s">
        <v>171</v>
      </c>
      <c r="H127" s="217">
        <v>2</v>
      </c>
      <c r="I127" s="218"/>
      <c r="J127" s="219">
        <f>ROUND(I127*H127,2)</f>
        <v>0</v>
      </c>
      <c r="K127" s="215" t="s">
        <v>19</v>
      </c>
      <c r="L127" s="45"/>
      <c r="M127" s="220" t="s">
        <v>19</v>
      </c>
      <c r="N127" s="221" t="s">
        <v>43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223</v>
      </c>
      <c r="AT127" s="224" t="s">
        <v>158</v>
      </c>
      <c r="AU127" s="224" t="s">
        <v>79</v>
      </c>
      <c r="AY127" s="18" t="s">
        <v>155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223</v>
      </c>
      <c r="BM127" s="224" t="s">
        <v>689</v>
      </c>
    </row>
    <row r="128" spans="1:65" s="2" customFormat="1" ht="21.75" customHeight="1">
      <c r="A128" s="39"/>
      <c r="B128" s="40"/>
      <c r="C128" s="213" t="s">
        <v>279</v>
      </c>
      <c r="D128" s="213" t="s">
        <v>158</v>
      </c>
      <c r="E128" s="214" t="s">
        <v>486</v>
      </c>
      <c r="F128" s="215" t="s">
        <v>487</v>
      </c>
      <c r="G128" s="216" t="s">
        <v>488</v>
      </c>
      <c r="H128" s="217">
        <v>2</v>
      </c>
      <c r="I128" s="218"/>
      <c r="J128" s="219">
        <f>ROUND(I128*H128,2)</f>
        <v>0</v>
      </c>
      <c r="K128" s="215" t="s">
        <v>162</v>
      </c>
      <c r="L128" s="45"/>
      <c r="M128" s="220" t="s">
        <v>19</v>
      </c>
      <c r="N128" s="221" t="s">
        <v>43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0.01946</v>
      </c>
      <c r="T128" s="223">
        <f>S128*H128</f>
        <v>0.03892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223</v>
      </c>
      <c r="AT128" s="224" t="s">
        <v>158</v>
      </c>
      <c r="AU128" s="224" t="s">
        <v>79</v>
      </c>
      <c r="AY128" s="18" t="s">
        <v>155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223</v>
      </c>
      <c r="BM128" s="224" t="s">
        <v>690</v>
      </c>
    </row>
    <row r="129" spans="1:65" s="2" customFormat="1" ht="12">
      <c r="A129" s="39"/>
      <c r="B129" s="40"/>
      <c r="C129" s="213" t="s">
        <v>285</v>
      </c>
      <c r="D129" s="213" t="s">
        <v>158</v>
      </c>
      <c r="E129" s="214" t="s">
        <v>691</v>
      </c>
      <c r="F129" s="215" t="s">
        <v>692</v>
      </c>
      <c r="G129" s="216" t="s">
        <v>171</v>
      </c>
      <c r="H129" s="217">
        <v>2</v>
      </c>
      <c r="I129" s="218"/>
      <c r="J129" s="219">
        <f>ROUND(I129*H129,2)</f>
        <v>0</v>
      </c>
      <c r="K129" s="215" t="s">
        <v>19</v>
      </c>
      <c r="L129" s="45"/>
      <c r="M129" s="220" t="s">
        <v>19</v>
      </c>
      <c r="N129" s="221" t="s">
        <v>43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223</v>
      </c>
      <c r="AT129" s="224" t="s">
        <v>158</v>
      </c>
      <c r="AU129" s="224" t="s">
        <v>79</v>
      </c>
      <c r="AY129" s="18" t="s">
        <v>155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223</v>
      </c>
      <c r="BM129" s="224" t="s">
        <v>693</v>
      </c>
    </row>
    <row r="130" spans="1:65" s="2" customFormat="1" ht="16.5" customHeight="1">
      <c r="A130" s="39"/>
      <c r="B130" s="40"/>
      <c r="C130" s="213" t="s">
        <v>293</v>
      </c>
      <c r="D130" s="213" t="s">
        <v>158</v>
      </c>
      <c r="E130" s="214" t="s">
        <v>491</v>
      </c>
      <c r="F130" s="215" t="s">
        <v>492</v>
      </c>
      <c r="G130" s="216" t="s">
        <v>488</v>
      </c>
      <c r="H130" s="217">
        <v>2</v>
      </c>
      <c r="I130" s="218"/>
      <c r="J130" s="219">
        <f>ROUND(I130*H130,2)</f>
        <v>0</v>
      </c>
      <c r="K130" s="215" t="s">
        <v>162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0.00156</v>
      </c>
      <c r="T130" s="223">
        <f>S130*H130</f>
        <v>0.00312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223</v>
      </c>
      <c r="AT130" s="224" t="s">
        <v>158</v>
      </c>
      <c r="AU130" s="224" t="s">
        <v>79</v>
      </c>
      <c r="AY130" s="18" t="s">
        <v>155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223</v>
      </c>
      <c r="BM130" s="224" t="s">
        <v>694</v>
      </c>
    </row>
    <row r="131" spans="1:65" s="2" customFormat="1" ht="12">
      <c r="A131" s="39"/>
      <c r="B131" s="40"/>
      <c r="C131" s="213" t="s">
        <v>297</v>
      </c>
      <c r="D131" s="213" t="s">
        <v>158</v>
      </c>
      <c r="E131" s="214" t="s">
        <v>695</v>
      </c>
      <c r="F131" s="215" t="s">
        <v>696</v>
      </c>
      <c r="G131" s="216" t="s">
        <v>171</v>
      </c>
      <c r="H131" s="217">
        <v>2</v>
      </c>
      <c r="I131" s="218"/>
      <c r="J131" s="219">
        <f>ROUND(I131*H131,2)</f>
        <v>0</v>
      </c>
      <c r="K131" s="215" t="s">
        <v>162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0.00016</v>
      </c>
      <c r="R131" s="222">
        <f>Q131*H131</f>
        <v>0.00032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223</v>
      </c>
      <c r="AT131" s="224" t="s">
        <v>158</v>
      </c>
      <c r="AU131" s="224" t="s">
        <v>79</v>
      </c>
      <c r="AY131" s="18" t="s">
        <v>155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223</v>
      </c>
      <c r="BM131" s="224" t="s">
        <v>697</v>
      </c>
    </row>
    <row r="132" spans="1:63" s="12" customFormat="1" ht="25.9" customHeight="1">
      <c r="A132" s="12"/>
      <c r="B132" s="197"/>
      <c r="C132" s="198"/>
      <c r="D132" s="199" t="s">
        <v>71</v>
      </c>
      <c r="E132" s="200" t="s">
        <v>291</v>
      </c>
      <c r="F132" s="200" t="s">
        <v>292</v>
      </c>
      <c r="G132" s="198"/>
      <c r="H132" s="198"/>
      <c r="I132" s="201"/>
      <c r="J132" s="202">
        <f>BK132</f>
        <v>0</v>
      </c>
      <c r="K132" s="198"/>
      <c r="L132" s="203"/>
      <c r="M132" s="204"/>
      <c r="N132" s="205"/>
      <c r="O132" s="205"/>
      <c r="P132" s="206">
        <f>SUM(P133:P164)</f>
        <v>0</v>
      </c>
      <c r="Q132" s="205"/>
      <c r="R132" s="206">
        <f>SUM(R133:R164)</f>
        <v>0</v>
      </c>
      <c r="S132" s="205"/>
      <c r="T132" s="207">
        <f>SUM(T133:T164)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8" t="s">
        <v>81</v>
      </c>
      <c r="AT132" s="209" t="s">
        <v>71</v>
      </c>
      <c r="AU132" s="209" t="s">
        <v>72</v>
      </c>
      <c r="AY132" s="208" t="s">
        <v>155</v>
      </c>
      <c r="BK132" s="210">
        <f>SUM(BK133:BK164)</f>
        <v>0</v>
      </c>
    </row>
    <row r="133" spans="1:65" s="2" customFormat="1" ht="16.5" customHeight="1">
      <c r="A133" s="39"/>
      <c r="B133" s="40"/>
      <c r="C133" s="213" t="s">
        <v>301</v>
      </c>
      <c r="D133" s="213" t="s">
        <v>158</v>
      </c>
      <c r="E133" s="214" t="s">
        <v>294</v>
      </c>
      <c r="F133" s="215" t="s">
        <v>295</v>
      </c>
      <c r="G133" s="216" t="s">
        <v>226</v>
      </c>
      <c r="H133" s="217">
        <v>15</v>
      </c>
      <c r="I133" s="218"/>
      <c r="J133" s="219">
        <f>ROUND(I133*H133,2)</f>
        <v>0</v>
      </c>
      <c r="K133" s="215" t="s">
        <v>19</v>
      </c>
      <c r="L133" s="45"/>
      <c r="M133" s="220" t="s">
        <v>19</v>
      </c>
      <c r="N133" s="221" t="s">
        <v>43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223</v>
      </c>
      <c r="AT133" s="224" t="s">
        <v>158</v>
      </c>
      <c r="AU133" s="224" t="s">
        <v>79</v>
      </c>
      <c r="AY133" s="18" t="s">
        <v>155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223</v>
      </c>
      <c r="BM133" s="224" t="s">
        <v>698</v>
      </c>
    </row>
    <row r="134" spans="1:65" s="2" customFormat="1" ht="16.5" customHeight="1">
      <c r="A134" s="39"/>
      <c r="B134" s="40"/>
      <c r="C134" s="213" t="s">
        <v>305</v>
      </c>
      <c r="D134" s="213" t="s">
        <v>158</v>
      </c>
      <c r="E134" s="214" t="s">
        <v>298</v>
      </c>
      <c r="F134" s="215" t="s">
        <v>299</v>
      </c>
      <c r="G134" s="216" t="s">
        <v>226</v>
      </c>
      <c r="H134" s="217">
        <v>150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223</v>
      </c>
      <c r="AT134" s="224" t="s">
        <v>158</v>
      </c>
      <c r="AU134" s="224" t="s">
        <v>79</v>
      </c>
      <c r="AY134" s="18" t="s">
        <v>155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223</v>
      </c>
      <c r="BM134" s="224" t="s">
        <v>699</v>
      </c>
    </row>
    <row r="135" spans="1:65" s="2" customFormat="1" ht="33" customHeight="1">
      <c r="A135" s="39"/>
      <c r="B135" s="40"/>
      <c r="C135" s="213" t="s">
        <v>309</v>
      </c>
      <c r="D135" s="213" t="s">
        <v>158</v>
      </c>
      <c r="E135" s="214" t="s">
        <v>302</v>
      </c>
      <c r="F135" s="215" t="s">
        <v>303</v>
      </c>
      <c r="G135" s="216" t="s">
        <v>226</v>
      </c>
      <c r="H135" s="217">
        <v>100</v>
      </c>
      <c r="I135" s="218"/>
      <c r="J135" s="219">
        <f>ROUND(I135*H135,2)</f>
        <v>0</v>
      </c>
      <c r="K135" s="215" t="s">
        <v>19</v>
      </c>
      <c r="L135" s="45"/>
      <c r="M135" s="220" t="s">
        <v>19</v>
      </c>
      <c r="N135" s="221" t="s">
        <v>43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223</v>
      </c>
      <c r="AT135" s="224" t="s">
        <v>158</v>
      </c>
      <c r="AU135" s="224" t="s">
        <v>79</v>
      </c>
      <c r="AY135" s="18" t="s">
        <v>155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223</v>
      </c>
      <c r="BM135" s="224" t="s">
        <v>700</v>
      </c>
    </row>
    <row r="136" spans="1:65" s="2" customFormat="1" ht="12">
      <c r="A136" s="39"/>
      <c r="B136" s="40"/>
      <c r="C136" s="213" t="s">
        <v>313</v>
      </c>
      <c r="D136" s="213" t="s">
        <v>158</v>
      </c>
      <c r="E136" s="214" t="s">
        <v>306</v>
      </c>
      <c r="F136" s="215" t="s">
        <v>307</v>
      </c>
      <c r="G136" s="216" t="s">
        <v>226</v>
      </c>
      <c r="H136" s="217">
        <v>100</v>
      </c>
      <c r="I136" s="218"/>
      <c r="J136" s="219">
        <f>ROUND(I136*H136,2)</f>
        <v>0</v>
      </c>
      <c r="K136" s="215" t="s">
        <v>19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223</v>
      </c>
      <c r="AT136" s="224" t="s">
        <v>158</v>
      </c>
      <c r="AU136" s="224" t="s">
        <v>79</v>
      </c>
      <c r="AY136" s="18" t="s">
        <v>155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223</v>
      </c>
      <c r="BM136" s="224" t="s">
        <v>701</v>
      </c>
    </row>
    <row r="137" spans="1:65" s="2" customFormat="1" ht="12">
      <c r="A137" s="39"/>
      <c r="B137" s="40"/>
      <c r="C137" s="213" t="s">
        <v>317</v>
      </c>
      <c r="D137" s="213" t="s">
        <v>158</v>
      </c>
      <c r="E137" s="214" t="s">
        <v>310</v>
      </c>
      <c r="F137" s="215" t="s">
        <v>311</v>
      </c>
      <c r="G137" s="216" t="s">
        <v>171</v>
      </c>
      <c r="H137" s="217">
        <v>7</v>
      </c>
      <c r="I137" s="218"/>
      <c r="J137" s="219">
        <f>ROUND(I137*H137,2)</f>
        <v>0</v>
      </c>
      <c r="K137" s="215" t="s">
        <v>19</v>
      </c>
      <c r="L137" s="45"/>
      <c r="M137" s="220" t="s">
        <v>19</v>
      </c>
      <c r="N137" s="221" t="s">
        <v>43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223</v>
      </c>
      <c r="AT137" s="224" t="s">
        <v>158</v>
      </c>
      <c r="AU137" s="224" t="s">
        <v>79</v>
      </c>
      <c r="AY137" s="18" t="s">
        <v>155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223</v>
      </c>
      <c r="BM137" s="224" t="s">
        <v>702</v>
      </c>
    </row>
    <row r="138" spans="1:65" s="2" customFormat="1" ht="16.5" customHeight="1">
      <c r="A138" s="39"/>
      <c r="B138" s="40"/>
      <c r="C138" s="213" t="s">
        <v>321</v>
      </c>
      <c r="D138" s="213" t="s">
        <v>158</v>
      </c>
      <c r="E138" s="214" t="s">
        <v>314</v>
      </c>
      <c r="F138" s="215" t="s">
        <v>315</v>
      </c>
      <c r="G138" s="216" t="s">
        <v>171</v>
      </c>
      <c r="H138" s="217">
        <v>11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223</v>
      </c>
      <c r="AT138" s="224" t="s">
        <v>158</v>
      </c>
      <c r="AU138" s="224" t="s">
        <v>79</v>
      </c>
      <c r="AY138" s="18" t="s">
        <v>155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223</v>
      </c>
      <c r="BM138" s="224" t="s">
        <v>703</v>
      </c>
    </row>
    <row r="139" spans="1:65" s="2" customFormat="1" ht="12">
      <c r="A139" s="39"/>
      <c r="B139" s="40"/>
      <c r="C139" s="213" t="s">
        <v>325</v>
      </c>
      <c r="D139" s="213" t="s">
        <v>158</v>
      </c>
      <c r="E139" s="214" t="s">
        <v>322</v>
      </c>
      <c r="F139" s="215" t="s">
        <v>323</v>
      </c>
      <c r="G139" s="216" t="s">
        <v>226</v>
      </c>
      <c r="H139" s="217">
        <v>150</v>
      </c>
      <c r="I139" s="218"/>
      <c r="J139" s="219">
        <f>ROUND(I139*H139,2)</f>
        <v>0</v>
      </c>
      <c r="K139" s="215" t="s">
        <v>19</v>
      </c>
      <c r="L139" s="45"/>
      <c r="M139" s="220" t="s">
        <v>19</v>
      </c>
      <c r="N139" s="221" t="s">
        <v>43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223</v>
      </c>
      <c r="AT139" s="224" t="s">
        <v>158</v>
      </c>
      <c r="AU139" s="224" t="s">
        <v>79</v>
      </c>
      <c r="AY139" s="18" t="s">
        <v>155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223</v>
      </c>
      <c r="BM139" s="224" t="s">
        <v>704</v>
      </c>
    </row>
    <row r="140" spans="1:65" s="2" customFormat="1" ht="12">
      <c r="A140" s="39"/>
      <c r="B140" s="40"/>
      <c r="C140" s="213" t="s">
        <v>329</v>
      </c>
      <c r="D140" s="213" t="s">
        <v>158</v>
      </c>
      <c r="E140" s="214" t="s">
        <v>326</v>
      </c>
      <c r="F140" s="215" t="s">
        <v>327</v>
      </c>
      <c r="G140" s="216" t="s">
        <v>226</v>
      </c>
      <c r="H140" s="217">
        <v>15</v>
      </c>
      <c r="I140" s="218"/>
      <c r="J140" s="219">
        <f>ROUND(I140*H140,2)</f>
        <v>0</v>
      </c>
      <c r="K140" s="215" t="s">
        <v>19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223</v>
      </c>
      <c r="AT140" s="224" t="s">
        <v>158</v>
      </c>
      <c r="AU140" s="224" t="s">
        <v>79</v>
      </c>
      <c r="AY140" s="18" t="s">
        <v>155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223</v>
      </c>
      <c r="BM140" s="224" t="s">
        <v>705</v>
      </c>
    </row>
    <row r="141" spans="1:65" s="2" customFormat="1" ht="12">
      <c r="A141" s="39"/>
      <c r="B141" s="40"/>
      <c r="C141" s="213" t="s">
        <v>333</v>
      </c>
      <c r="D141" s="213" t="s">
        <v>158</v>
      </c>
      <c r="E141" s="214" t="s">
        <v>330</v>
      </c>
      <c r="F141" s="215" t="s">
        <v>706</v>
      </c>
      <c r="G141" s="216" t="s">
        <v>171</v>
      </c>
      <c r="H141" s="217">
        <v>2</v>
      </c>
      <c r="I141" s="218"/>
      <c r="J141" s="219">
        <f>ROUND(I141*H141,2)</f>
        <v>0</v>
      </c>
      <c r="K141" s="215" t="s">
        <v>19</v>
      </c>
      <c r="L141" s="45"/>
      <c r="M141" s="220" t="s">
        <v>19</v>
      </c>
      <c r="N141" s="221" t="s">
        <v>43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223</v>
      </c>
      <c r="AT141" s="224" t="s">
        <v>158</v>
      </c>
      <c r="AU141" s="224" t="s">
        <v>79</v>
      </c>
      <c r="AY141" s="18" t="s">
        <v>155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223</v>
      </c>
      <c r="BM141" s="224" t="s">
        <v>707</v>
      </c>
    </row>
    <row r="142" spans="1:65" s="2" customFormat="1" ht="16.5" customHeight="1">
      <c r="A142" s="39"/>
      <c r="B142" s="40"/>
      <c r="C142" s="213" t="s">
        <v>337</v>
      </c>
      <c r="D142" s="213" t="s">
        <v>158</v>
      </c>
      <c r="E142" s="214" t="s">
        <v>334</v>
      </c>
      <c r="F142" s="215" t="s">
        <v>335</v>
      </c>
      <c r="G142" s="216" t="s">
        <v>171</v>
      </c>
      <c r="H142" s="217">
        <v>42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223</v>
      </c>
      <c r="AT142" s="224" t="s">
        <v>158</v>
      </c>
      <c r="AU142" s="224" t="s">
        <v>79</v>
      </c>
      <c r="AY142" s="18" t="s">
        <v>155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223</v>
      </c>
      <c r="BM142" s="224" t="s">
        <v>708</v>
      </c>
    </row>
    <row r="143" spans="1:65" s="2" customFormat="1" ht="12">
      <c r="A143" s="39"/>
      <c r="B143" s="40"/>
      <c r="C143" s="213" t="s">
        <v>341</v>
      </c>
      <c r="D143" s="213" t="s">
        <v>158</v>
      </c>
      <c r="E143" s="214" t="s">
        <v>338</v>
      </c>
      <c r="F143" s="215" t="s">
        <v>339</v>
      </c>
      <c r="G143" s="216" t="s">
        <v>171</v>
      </c>
      <c r="H143" s="217">
        <v>6</v>
      </c>
      <c r="I143" s="218"/>
      <c r="J143" s="219">
        <f>ROUND(I143*H143,2)</f>
        <v>0</v>
      </c>
      <c r="K143" s="215" t="s">
        <v>19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223</v>
      </c>
      <c r="AT143" s="224" t="s">
        <v>158</v>
      </c>
      <c r="AU143" s="224" t="s">
        <v>79</v>
      </c>
      <c r="AY143" s="18" t="s">
        <v>155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223</v>
      </c>
      <c r="BM143" s="224" t="s">
        <v>709</v>
      </c>
    </row>
    <row r="144" spans="1:65" s="2" customFormat="1" ht="16.5" customHeight="1">
      <c r="A144" s="39"/>
      <c r="B144" s="40"/>
      <c r="C144" s="213" t="s">
        <v>345</v>
      </c>
      <c r="D144" s="213" t="s">
        <v>158</v>
      </c>
      <c r="E144" s="214" t="s">
        <v>342</v>
      </c>
      <c r="F144" s="215" t="s">
        <v>710</v>
      </c>
      <c r="G144" s="216" t="s">
        <v>171</v>
      </c>
      <c r="H144" s="217">
        <v>1</v>
      </c>
      <c r="I144" s="218"/>
      <c r="J144" s="219">
        <f>ROUND(I144*H144,2)</f>
        <v>0</v>
      </c>
      <c r="K144" s="215" t="s">
        <v>19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223</v>
      </c>
      <c r="AT144" s="224" t="s">
        <v>158</v>
      </c>
      <c r="AU144" s="224" t="s">
        <v>79</v>
      </c>
      <c r="AY144" s="18" t="s">
        <v>155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223</v>
      </c>
      <c r="BM144" s="224" t="s">
        <v>711</v>
      </c>
    </row>
    <row r="145" spans="1:65" s="2" customFormat="1" ht="16.5" customHeight="1">
      <c r="A145" s="39"/>
      <c r="B145" s="40"/>
      <c r="C145" s="213" t="s">
        <v>349</v>
      </c>
      <c r="D145" s="213" t="s">
        <v>158</v>
      </c>
      <c r="E145" s="214" t="s">
        <v>350</v>
      </c>
      <c r="F145" s="215" t="s">
        <v>351</v>
      </c>
      <c r="G145" s="216" t="s">
        <v>171</v>
      </c>
      <c r="H145" s="217">
        <v>1</v>
      </c>
      <c r="I145" s="218"/>
      <c r="J145" s="219">
        <f>ROUND(I145*H145,2)</f>
        <v>0</v>
      </c>
      <c r="K145" s="215" t="s">
        <v>19</v>
      </c>
      <c r="L145" s="45"/>
      <c r="M145" s="220" t="s">
        <v>19</v>
      </c>
      <c r="N145" s="221" t="s">
        <v>43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223</v>
      </c>
      <c r="AT145" s="224" t="s">
        <v>158</v>
      </c>
      <c r="AU145" s="224" t="s">
        <v>79</v>
      </c>
      <c r="AY145" s="18" t="s">
        <v>155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223</v>
      </c>
      <c r="BM145" s="224" t="s">
        <v>712</v>
      </c>
    </row>
    <row r="146" spans="1:65" s="2" customFormat="1" ht="16.5" customHeight="1">
      <c r="A146" s="39"/>
      <c r="B146" s="40"/>
      <c r="C146" s="213" t="s">
        <v>353</v>
      </c>
      <c r="D146" s="213" t="s">
        <v>158</v>
      </c>
      <c r="E146" s="214" t="s">
        <v>354</v>
      </c>
      <c r="F146" s="215" t="s">
        <v>355</v>
      </c>
      <c r="G146" s="216" t="s">
        <v>171</v>
      </c>
      <c r="H146" s="217">
        <v>1</v>
      </c>
      <c r="I146" s="218"/>
      <c r="J146" s="219">
        <f>ROUND(I146*H146,2)</f>
        <v>0</v>
      </c>
      <c r="K146" s="215" t="s">
        <v>19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223</v>
      </c>
      <c r="AT146" s="224" t="s">
        <v>158</v>
      </c>
      <c r="AU146" s="224" t="s">
        <v>79</v>
      </c>
      <c r="AY146" s="18" t="s">
        <v>155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223</v>
      </c>
      <c r="BM146" s="224" t="s">
        <v>713</v>
      </c>
    </row>
    <row r="147" spans="1:65" s="2" customFormat="1" ht="21.75" customHeight="1">
      <c r="A147" s="39"/>
      <c r="B147" s="40"/>
      <c r="C147" s="213" t="s">
        <v>357</v>
      </c>
      <c r="D147" s="213" t="s">
        <v>158</v>
      </c>
      <c r="E147" s="214" t="s">
        <v>358</v>
      </c>
      <c r="F147" s="215" t="s">
        <v>359</v>
      </c>
      <c r="G147" s="216" t="s">
        <v>171</v>
      </c>
      <c r="H147" s="217">
        <v>10</v>
      </c>
      <c r="I147" s="218"/>
      <c r="J147" s="219">
        <f>ROUND(I147*H147,2)</f>
        <v>0</v>
      </c>
      <c r="K147" s="215" t="s">
        <v>19</v>
      </c>
      <c r="L147" s="45"/>
      <c r="M147" s="220" t="s">
        <v>19</v>
      </c>
      <c r="N147" s="221" t="s">
        <v>43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223</v>
      </c>
      <c r="AT147" s="224" t="s">
        <v>158</v>
      </c>
      <c r="AU147" s="224" t="s">
        <v>79</v>
      </c>
      <c r="AY147" s="18" t="s">
        <v>155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223</v>
      </c>
      <c r="BM147" s="224" t="s">
        <v>714</v>
      </c>
    </row>
    <row r="148" spans="1:65" s="2" customFormat="1" ht="21.75" customHeight="1">
      <c r="A148" s="39"/>
      <c r="B148" s="40"/>
      <c r="C148" s="213" t="s">
        <v>361</v>
      </c>
      <c r="D148" s="213" t="s">
        <v>158</v>
      </c>
      <c r="E148" s="214" t="s">
        <v>362</v>
      </c>
      <c r="F148" s="215" t="s">
        <v>363</v>
      </c>
      <c r="G148" s="216" t="s">
        <v>171</v>
      </c>
      <c r="H148" s="217">
        <v>10</v>
      </c>
      <c r="I148" s="218"/>
      <c r="J148" s="219">
        <f>ROUND(I148*H148,2)</f>
        <v>0</v>
      </c>
      <c r="K148" s="215" t="s">
        <v>19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223</v>
      </c>
      <c r="AT148" s="224" t="s">
        <v>158</v>
      </c>
      <c r="AU148" s="224" t="s">
        <v>79</v>
      </c>
      <c r="AY148" s="18" t="s">
        <v>155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223</v>
      </c>
      <c r="BM148" s="224" t="s">
        <v>715</v>
      </c>
    </row>
    <row r="149" spans="1:65" s="2" customFormat="1" ht="12">
      <c r="A149" s="39"/>
      <c r="B149" s="40"/>
      <c r="C149" s="213" t="s">
        <v>365</v>
      </c>
      <c r="D149" s="213" t="s">
        <v>158</v>
      </c>
      <c r="E149" s="214" t="s">
        <v>366</v>
      </c>
      <c r="F149" s="215" t="s">
        <v>367</v>
      </c>
      <c r="G149" s="216" t="s">
        <v>171</v>
      </c>
      <c r="H149" s="217">
        <v>20</v>
      </c>
      <c r="I149" s="218"/>
      <c r="J149" s="219">
        <f>ROUND(I149*H149,2)</f>
        <v>0</v>
      </c>
      <c r="K149" s="215" t="s">
        <v>19</v>
      </c>
      <c r="L149" s="45"/>
      <c r="M149" s="220" t="s">
        <v>19</v>
      </c>
      <c r="N149" s="221" t="s">
        <v>43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223</v>
      </c>
      <c r="AT149" s="224" t="s">
        <v>158</v>
      </c>
      <c r="AU149" s="224" t="s">
        <v>79</v>
      </c>
      <c r="AY149" s="18" t="s">
        <v>155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223</v>
      </c>
      <c r="BM149" s="224" t="s">
        <v>716</v>
      </c>
    </row>
    <row r="150" spans="1:65" s="2" customFormat="1" ht="12">
      <c r="A150" s="39"/>
      <c r="B150" s="40"/>
      <c r="C150" s="213" t="s">
        <v>369</v>
      </c>
      <c r="D150" s="213" t="s">
        <v>158</v>
      </c>
      <c r="E150" s="214" t="s">
        <v>374</v>
      </c>
      <c r="F150" s="215" t="s">
        <v>375</v>
      </c>
      <c r="G150" s="216" t="s">
        <v>226</v>
      </c>
      <c r="H150" s="217">
        <v>150</v>
      </c>
      <c r="I150" s="218"/>
      <c r="J150" s="219">
        <f>ROUND(I150*H150,2)</f>
        <v>0</v>
      </c>
      <c r="K150" s="215" t="s">
        <v>162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223</v>
      </c>
      <c r="AT150" s="224" t="s">
        <v>158</v>
      </c>
      <c r="AU150" s="224" t="s">
        <v>79</v>
      </c>
      <c r="AY150" s="18" t="s">
        <v>155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223</v>
      </c>
      <c r="BM150" s="224" t="s">
        <v>717</v>
      </c>
    </row>
    <row r="151" spans="1:65" s="2" customFormat="1" ht="12">
      <c r="A151" s="39"/>
      <c r="B151" s="40"/>
      <c r="C151" s="213" t="s">
        <v>373</v>
      </c>
      <c r="D151" s="213" t="s">
        <v>158</v>
      </c>
      <c r="E151" s="214" t="s">
        <v>378</v>
      </c>
      <c r="F151" s="215" t="s">
        <v>379</v>
      </c>
      <c r="G151" s="216" t="s">
        <v>226</v>
      </c>
      <c r="H151" s="217">
        <v>15</v>
      </c>
      <c r="I151" s="218"/>
      <c r="J151" s="219">
        <f>ROUND(I151*H151,2)</f>
        <v>0</v>
      </c>
      <c r="K151" s="215" t="s">
        <v>162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223</v>
      </c>
      <c r="AT151" s="224" t="s">
        <v>158</v>
      </c>
      <c r="AU151" s="224" t="s">
        <v>79</v>
      </c>
      <c r="AY151" s="18" t="s">
        <v>155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223</v>
      </c>
      <c r="BM151" s="224" t="s">
        <v>718</v>
      </c>
    </row>
    <row r="152" spans="1:65" s="2" customFormat="1" ht="12">
      <c r="A152" s="39"/>
      <c r="B152" s="40"/>
      <c r="C152" s="213" t="s">
        <v>377</v>
      </c>
      <c r="D152" s="213" t="s">
        <v>158</v>
      </c>
      <c r="E152" s="214" t="s">
        <v>386</v>
      </c>
      <c r="F152" s="215" t="s">
        <v>387</v>
      </c>
      <c r="G152" s="216" t="s">
        <v>171</v>
      </c>
      <c r="H152" s="217">
        <v>2</v>
      </c>
      <c r="I152" s="218"/>
      <c r="J152" s="219">
        <f>ROUND(I152*H152,2)</f>
        <v>0</v>
      </c>
      <c r="K152" s="215" t="s">
        <v>162</v>
      </c>
      <c r="L152" s="45"/>
      <c r="M152" s="220" t="s">
        <v>19</v>
      </c>
      <c r="N152" s="221" t="s">
        <v>43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223</v>
      </c>
      <c r="AT152" s="224" t="s">
        <v>158</v>
      </c>
      <c r="AU152" s="224" t="s">
        <v>79</v>
      </c>
      <c r="AY152" s="18" t="s">
        <v>155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223</v>
      </c>
      <c r="BM152" s="224" t="s">
        <v>719</v>
      </c>
    </row>
    <row r="153" spans="1:65" s="2" customFormat="1" ht="44.25" customHeight="1">
      <c r="A153" s="39"/>
      <c r="B153" s="40"/>
      <c r="C153" s="213" t="s">
        <v>381</v>
      </c>
      <c r="D153" s="213" t="s">
        <v>158</v>
      </c>
      <c r="E153" s="214" t="s">
        <v>390</v>
      </c>
      <c r="F153" s="215" t="s">
        <v>391</v>
      </c>
      <c r="G153" s="216" t="s">
        <v>171</v>
      </c>
      <c r="H153" s="217">
        <v>1</v>
      </c>
      <c r="I153" s="218"/>
      <c r="J153" s="219">
        <f>ROUND(I153*H153,2)</f>
        <v>0</v>
      </c>
      <c r="K153" s="215" t="s">
        <v>162</v>
      </c>
      <c r="L153" s="45"/>
      <c r="M153" s="220" t="s">
        <v>19</v>
      </c>
      <c r="N153" s="221" t="s">
        <v>43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223</v>
      </c>
      <c r="AT153" s="224" t="s">
        <v>158</v>
      </c>
      <c r="AU153" s="224" t="s">
        <v>79</v>
      </c>
      <c r="AY153" s="18" t="s">
        <v>155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223</v>
      </c>
      <c r="BM153" s="224" t="s">
        <v>720</v>
      </c>
    </row>
    <row r="154" spans="1:65" s="2" customFormat="1" ht="12">
      <c r="A154" s="39"/>
      <c r="B154" s="40"/>
      <c r="C154" s="213" t="s">
        <v>385</v>
      </c>
      <c r="D154" s="213" t="s">
        <v>158</v>
      </c>
      <c r="E154" s="214" t="s">
        <v>394</v>
      </c>
      <c r="F154" s="215" t="s">
        <v>395</v>
      </c>
      <c r="G154" s="216" t="s">
        <v>226</v>
      </c>
      <c r="H154" s="217">
        <v>15</v>
      </c>
      <c r="I154" s="218"/>
      <c r="J154" s="219">
        <f>ROUND(I154*H154,2)</f>
        <v>0</v>
      </c>
      <c r="K154" s="215" t="s">
        <v>162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223</v>
      </c>
      <c r="AT154" s="224" t="s">
        <v>158</v>
      </c>
      <c r="AU154" s="224" t="s">
        <v>79</v>
      </c>
      <c r="AY154" s="18" t="s">
        <v>155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223</v>
      </c>
      <c r="BM154" s="224" t="s">
        <v>721</v>
      </c>
    </row>
    <row r="155" spans="1:65" s="2" customFormat="1" ht="33" customHeight="1">
      <c r="A155" s="39"/>
      <c r="B155" s="40"/>
      <c r="C155" s="213" t="s">
        <v>389</v>
      </c>
      <c r="D155" s="213" t="s">
        <v>158</v>
      </c>
      <c r="E155" s="214" t="s">
        <v>398</v>
      </c>
      <c r="F155" s="215" t="s">
        <v>399</v>
      </c>
      <c r="G155" s="216" t="s">
        <v>226</v>
      </c>
      <c r="H155" s="217">
        <v>100</v>
      </c>
      <c r="I155" s="218"/>
      <c r="J155" s="219">
        <f>ROUND(I155*H155,2)</f>
        <v>0</v>
      </c>
      <c r="K155" s="215" t="s">
        <v>162</v>
      </c>
      <c r="L155" s="45"/>
      <c r="M155" s="220" t="s">
        <v>19</v>
      </c>
      <c r="N155" s="221" t="s">
        <v>43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223</v>
      </c>
      <c r="AT155" s="224" t="s">
        <v>158</v>
      </c>
      <c r="AU155" s="224" t="s">
        <v>79</v>
      </c>
      <c r="AY155" s="18" t="s">
        <v>155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223</v>
      </c>
      <c r="BM155" s="224" t="s">
        <v>722</v>
      </c>
    </row>
    <row r="156" spans="1:65" s="2" customFormat="1" ht="33" customHeight="1">
      <c r="A156" s="39"/>
      <c r="B156" s="40"/>
      <c r="C156" s="213" t="s">
        <v>393</v>
      </c>
      <c r="D156" s="213" t="s">
        <v>158</v>
      </c>
      <c r="E156" s="214" t="s">
        <v>398</v>
      </c>
      <c r="F156" s="215" t="s">
        <v>399</v>
      </c>
      <c r="G156" s="216" t="s">
        <v>226</v>
      </c>
      <c r="H156" s="217">
        <v>100</v>
      </c>
      <c r="I156" s="218"/>
      <c r="J156" s="219">
        <f>ROUND(I156*H156,2)</f>
        <v>0</v>
      </c>
      <c r="K156" s="215" t="s">
        <v>162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223</v>
      </c>
      <c r="AT156" s="224" t="s">
        <v>158</v>
      </c>
      <c r="AU156" s="224" t="s">
        <v>79</v>
      </c>
      <c r="AY156" s="18" t="s">
        <v>155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223</v>
      </c>
      <c r="BM156" s="224" t="s">
        <v>723</v>
      </c>
    </row>
    <row r="157" spans="1:65" s="2" customFormat="1" ht="12">
      <c r="A157" s="39"/>
      <c r="B157" s="40"/>
      <c r="C157" s="213" t="s">
        <v>397</v>
      </c>
      <c r="D157" s="213" t="s">
        <v>158</v>
      </c>
      <c r="E157" s="214" t="s">
        <v>404</v>
      </c>
      <c r="F157" s="215" t="s">
        <v>405</v>
      </c>
      <c r="G157" s="216" t="s">
        <v>226</v>
      </c>
      <c r="H157" s="217">
        <v>150</v>
      </c>
      <c r="I157" s="218"/>
      <c r="J157" s="219">
        <f>ROUND(I157*H157,2)</f>
        <v>0</v>
      </c>
      <c r="K157" s="215" t="s">
        <v>162</v>
      </c>
      <c r="L157" s="45"/>
      <c r="M157" s="220" t="s">
        <v>19</v>
      </c>
      <c r="N157" s="221" t="s">
        <v>43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223</v>
      </c>
      <c r="AT157" s="224" t="s">
        <v>158</v>
      </c>
      <c r="AU157" s="224" t="s">
        <v>79</v>
      </c>
      <c r="AY157" s="18" t="s">
        <v>155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223</v>
      </c>
      <c r="BM157" s="224" t="s">
        <v>724</v>
      </c>
    </row>
    <row r="158" spans="1:65" s="2" customFormat="1" ht="12">
      <c r="A158" s="39"/>
      <c r="B158" s="40"/>
      <c r="C158" s="213" t="s">
        <v>401</v>
      </c>
      <c r="D158" s="213" t="s">
        <v>158</v>
      </c>
      <c r="E158" s="214" t="s">
        <v>408</v>
      </c>
      <c r="F158" s="215" t="s">
        <v>409</v>
      </c>
      <c r="G158" s="216" t="s">
        <v>171</v>
      </c>
      <c r="H158" s="217">
        <v>1</v>
      </c>
      <c r="I158" s="218"/>
      <c r="J158" s="219">
        <f>ROUND(I158*H158,2)</f>
        <v>0</v>
      </c>
      <c r="K158" s="215" t="s">
        <v>162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223</v>
      </c>
      <c r="AT158" s="224" t="s">
        <v>158</v>
      </c>
      <c r="AU158" s="224" t="s">
        <v>79</v>
      </c>
      <c r="AY158" s="18" t="s">
        <v>155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223</v>
      </c>
      <c r="BM158" s="224" t="s">
        <v>725</v>
      </c>
    </row>
    <row r="159" spans="1:65" s="2" customFormat="1" ht="12">
      <c r="A159" s="39"/>
      <c r="B159" s="40"/>
      <c r="C159" s="213" t="s">
        <v>403</v>
      </c>
      <c r="D159" s="213" t="s">
        <v>158</v>
      </c>
      <c r="E159" s="214" t="s">
        <v>412</v>
      </c>
      <c r="F159" s="215" t="s">
        <v>413</v>
      </c>
      <c r="G159" s="216" t="s">
        <v>171</v>
      </c>
      <c r="H159" s="217">
        <v>1</v>
      </c>
      <c r="I159" s="218"/>
      <c r="J159" s="219">
        <f>ROUND(I159*H159,2)</f>
        <v>0</v>
      </c>
      <c r="K159" s="215" t="s">
        <v>162</v>
      </c>
      <c r="L159" s="45"/>
      <c r="M159" s="220" t="s">
        <v>19</v>
      </c>
      <c r="N159" s="221" t="s">
        <v>43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223</v>
      </c>
      <c r="AT159" s="224" t="s">
        <v>158</v>
      </c>
      <c r="AU159" s="224" t="s">
        <v>79</v>
      </c>
      <c r="AY159" s="18" t="s">
        <v>155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223</v>
      </c>
      <c r="BM159" s="224" t="s">
        <v>726</v>
      </c>
    </row>
    <row r="160" spans="1:65" s="2" customFormat="1" ht="12">
      <c r="A160" s="39"/>
      <c r="B160" s="40"/>
      <c r="C160" s="213" t="s">
        <v>407</v>
      </c>
      <c r="D160" s="213" t="s">
        <v>158</v>
      </c>
      <c r="E160" s="214" t="s">
        <v>416</v>
      </c>
      <c r="F160" s="215" t="s">
        <v>417</v>
      </c>
      <c r="G160" s="216" t="s">
        <v>171</v>
      </c>
      <c r="H160" s="217">
        <v>42</v>
      </c>
      <c r="I160" s="218"/>
      <c r="J160" s="219">
        <f>ROUND(I160*H160,2)</f>
        <v>0</v>
      </c>
      <c r="K160" s="215" t="s">
        <v>162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223</v>
      </c>
      <c r="AT160" s="224" t="s">
        <v>158</v>
      </c>
      <c r="AU160" s="224" t="s">
        <v>79</v>
      </c>
      <c r="AY160" s="18" t="s">
        <v>155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223</v>
      </c>
      <c r="BM160" s="224" t="s">
        <v>727</v>
      </c>
    </row>
    <row r="161" spans="1:65" s="2" customFormat="1" ht="12">
      <c r="A161" s="39"/>
      <c r="B161" s="40"/>
      <c r="C161" s="213" t="s">
        <v>411</v>
      </c>
      <c r="D161" s="213" t="s">
        <v>158</v>
      </c>
      <c r="E161" s="214" t="s">
        <v>420</v>
      </c>
      <c r="F161" s="215" t="s">
        <v>421</v>
      </c>
      <c r="G161" s="216" t="s">
        <v>171</v>
      </c>
      <c r="H161" s="217">
        <v>6</v>
      </c>
      <c r="I161" s="218"/>
      <c r="J161" s="219">
        <f>ROUND(I161*H161,2)</f>
        <v>0</v>
      </c>
      <c r="K161" s="215" t="s">
        <v>162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223</v>
      </c>
      <c r="AT161" s="224" t="s">
        <v>158</v>
      </c>
      <c r="AU161" s="224" t="s">
        <v>79</v>
      </c>
      <c r="AY161" s="18" t="s">
        <v>155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223</v>
      </c>
      <c r="BM161" s="224" t="s">
        <v>728</v>
      </c>
    </row>
    <row r="162" spans="1:65" s="2" customFormat="1" ht="12">
      <c r="A162" s="39"/>
      <c r="B162" s="40"/>
      <c r="C162" s="213" t="s">
        <v>415</v>
      </c>
      <c r="D162" s="213" t="s">
        <v>158</v>
      </c>
      <c r="E162" s="214" t="s">
        <v>426</v>
      </c>
      <c r="F162" s="215" t="s">
        <v>427</v>
      </c>
      <c r="G162" s="216" t="s">
        <v>171</v>
      </c>
      <c r="H162" s="217">
        <v>7</v>
      </c>
      <c r="I162" s="218"/>
      <c r="J162" s="219">
        <f>ROUND(I162*H162,2)</f>
        <v>0</v>
      </c>
      <c r="K162" s="215" t="s">
        <v>162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223</v>
      </c>
      <c r="AT162" s="224" t="s">
        <v>158</v>
      </c>
      <c r="AU162" s="224" t="s">
        <v>79</v>
      </c>
      <c r="AY162" s="18" t="s">
        <v>155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223</v>
      </c>
      <c r="BM162" s="224" t="s">
        <v>729</v>
      </c>
    </row>
    <row r="163" spans="1:65" s="2" customFormat="1" ht="44.25" customHeight="1">
      <c r="A163" s="39"/>
      <c r="B163" s="40"/>
      <c r="C163" s="213" t="s">
        <v>419</v>
      </c>
      <c r="D163" s="213" t="s">
        <v>158</v>
      </c>
      <c r="E163" s="214" t="s">
        <v>430</v>
      </c>
      <c r="F163" s="215" t="s">
        <v>431</v>
      </c>
      <c r="G163" s="216" t="s">
        <v>171</v>
      </c>
      <c r="H163" s="217">
        <v>1</v>
      </c>
      <c r="I163" s="218"/>
      <c r="J163" s="219">
        <f>ROUND(I163*H163,2)</f>
        <v>0</v>
      </c>
      <c r="K163" s="215" t="s">
        <v>162</v>
      </c>
      <c r="L163" s="45"/>
      <c r="M163" s="220" t="s">
        <v>19</v>
      </c>
      <c r="N163" s="221" t="s">
        <v>43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223</v>
      </c>
      <c r="AT163" s="224" t="s">
        <v>158</v>
      </c>
      <c r="AU163" s="224" t="s">
        <v>79</v>
      </c>
      <c r="AY163" s="18" t="s">
        <v>155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223</v>
      </c>
      <c r="BM163" s="224" t="s">
        <v>730</v>
      </c>
    </row>
    <row r="164" spans="1:65" s="2" customFormat="1" ht="33" customHeight="1">
      <c r="A164" s="39"/>
      <c r="B164" s="40"/>
      <c r="C164" s="213" t="s">
        <v>423</v>
      </c>
      <c r="D164" s="213" t="s">
        <v>158</v>
      </c>
      <c r="E164" s="214" t="s">
        <v>434</v>
      </c>
      <c r="F164" s="215" t="s">
        <v>435</v>
      </c>
      <c r="G164" s="216" t="s">
        <v>171</v>
      </c>
      <c r="H164" s="217">
        <v>1</v>
      </c>
      <c r="I164" s="218"/>
      <c r="J164" s="219">
        <f>ROUND(I164*H164,2)</f>
        <v>0</v>
      </c>
      <c r="K164" s="215" t="s">
        <v>162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223</v>
      </c>
      <c r="AT164" s="224" t="s">
        <v>158</v>
      </c>
      <c r="AU164" s="224" t="s">
        <v>79</v>
      </c>
      <c r="AY164" s="18" t="s">
        <v>155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223</v>
      </c>
      <c r="BM164" s="224" t="s">
        <v>731</v>
      </c>
    </row>
    <row r="165" spans="1:63" s="12" customFormat="1" ht="25.9" customHeight="1">
      <c r="A165" s="12"/>
      <c r="B165" s="197"/>
      <c r="C165" s="198"/>
      <c r="D165" s="199" t="s">
        <v>71</v>
      </c>
      <c r="E165" s="200" t="s">
        <v>437</v>
      </c>
      <c r="F165" s="200" t="s">
        <v>438</v>
      </c>
      <c r="G165" s="198"/>
      <c r="H165" s="198"/>
      <c r="I165" s="201"/>
      <c r="J165" s="202">
        <f>BK165</f>
        <v>0</v>
      </c>
      <c r="K165" s="198"/>
      <c r="L165" s="203"/>
      <c r="M165" s="204"/>
      <c r="N165" s="205"/>
      <c r="O165" s="205"/>
      <c r="P165" s="206">
        <f>SUM(P166:P176)</f>
        <v>0</v>
      </c>
      <c r="Q165" s="205"/>
      <c r="R165" s="206">
        <f>SUM(R166:R176)</f>
        <v>0</v>
      </c>
      <c r="S165" s="205"/>
      <c r="T165" s="207">
        <f>SUM(T166:T176)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8" t="s">
        <v>81</v>
      </c>
      <c r="AT165" s="209" t="s">
        <v>71</v>
      </c>
      <c r="AU165" s="209" t="s">
        <v>72</v>
      </c>
      <c r="AY165" s="208" t="s">
        <v>155</v>
      </c>
      <c r="BK165" s="210">
        <f>SUM(BK166:BK176)</f>
        <v>0</v>
      </c>
    </row>
    <row r="166" spans="1:65" s="2" customFormat="1" ht="16.5" customHeight="1">
      <c r="A166" s="39"/>
      <c r="B166" s="40"/>
      <c r="C166" s="213" t="s">
        <v>425</v>
      </c>
      <c r="D166" s="213" t="s">
        <v>158</v>
      </c>
      <c r="E166" s="214" t="s">
        <v>440</v>
      </c>
      <c r="F166" s="215" t="s">
        <v>441</v>
      </c>
      <c r="G166" s="216" t="s">
        <v>226</v>
      </c>
      <c r="H166" s="217">
        <v>300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223</v>
      </c>
      <c r="AT166" s="224" t="s">
        <v>158</v>
      </c>
      <c r="AU166" s="224" t="s">
        <v>79</v>
      </c>
      <c r="AY166" s="18" t="s">
        <v>155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223</v>
      </c>
      <c r="BM166" s="224" t="s">
        <v>732</v>
      </c>
    </row>
    <row r="167" spans="1:65" s="2" customFormat="1" ht="16.5" customHeight="1">
      <c r="A167" s="39"/>
      <c r="B167" s="40"/>
      <c r="C167" s="213" t="s">
        <v>429</v>
      </c>
      <c r="D167" s="213" t="s">
        <v>158</v>
      </c>
      <c r="E167" s="214" t="s">
        <v>444</v>
      </c>
      <c r="F167" s="215" t="s">
        <v>445</v>
      </c>
      <c r="G167" s="216" t="s">
        <v>171</v>
      </c>
      <c r="H167" s="217">
        <v>46</v>
      </c>
      <c r="I167" s="218"/>
      <c r="J167" s="219">
        <f>ROUND(I167*H167,2)</f>
        <v>0</v>
      </c>
      <c r="K167" s="215" t="s">
        <v>19</v>
      </c>
      <c r="L167" s="45"/>
      <c r="M167" s="220" t="s">
        <v>19</v>
      </c>
      <c r="N167" s="221" t="s">
        <v>43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223</v>
      </c>
      <c r="AT167" s="224" t="s">
        <v>158</v>
      </c>
      <c r="AU167" s="224" t="s">
        <v>79</v>
      </c>
      <c r="AY167" s="18" t="s">
        <v>155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223</v>
      </c>
      <c r="BM167" s="224" t="s">
        <v>733</v>
      </c>
    </row>
    <row r="168" spans="1:65" s="2" customFormat="1" ht="16.5" customHeight="1">
      <c r="A168" s="39"/>
      <c r="B168" s="40"/>
      <c r="C168" s="213" t="s">
        <v>433</v>
      </c>
      <c r="D168" s="213" t="s">
        <v>158</v>
      </c>
      <c r="E168" s="214" t="s">
        <v>448</v>
      </c>
      <c r="F168" s="215" t="s">
        <v>734</v>
      </c>
      <c r="G168" s="216" t="s">
        <v>171</v>
      </c>
      <c r="H168" s="217">
        <v>1</v>
      </c>
      <c r="I168" s="218"/>
      <c r="J168" s="219">
        <f>ROUND(I168*H168,2)</f>
        <v>0</v>
      </c>
      <c r="K168" s="215" t="s">
        <v>19</v>
      </c>
      <c r="L168" s="45"/>
      <c r="M168" s="220" t="s">
        <v>19</v>
      </c>
      <c r="N168" s="221" t="s">
        <v>43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223</v>
      </c>
      <c r="AT168" s="224" t="s">
        <v>158</v>
      </c>
      <c r="AU168" s="224" t="s">
        <v>79</v>
      </c>
      <c r="AY168" s="18" t="s">
        <v>155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223</v>
      </c>
      <c r="BM168" s="224" t="s">
        <v>735</v>
      </c>
    </row>
    <row r="169" spans="1:65" s="2" customFormat="1" ht="16.5" customHeight="1">
      <c r="A169" s="39"/>
      <c r="B169" s="40"/>
      <c r="C169" s="213" t="s">
        <v>439</v>
      </c>
      <c r="D169" s="213" t="s">
        <v>158</v>
      </c>
      <c r="E169" s="214" t="s">
        <v>452</v>
      </c>
      <c r="F169" s="215" t="s">
        <v>453</v>
      </c>
      <c r="G169" s="216" t="s">
        <v>171</v>
      </c>
      <c r="H169" s="217">
        <v>2</v>
      </c>
      <c r="I169" s="218"/>
      <c r="J169" s="219">
        <f>ROUND(I169*H169,2)</f>
        <v>0</v>
      </c>
      <c r="K169" s="215" t="s">
        <v>19</v>
      </c>
      <c r="L169" s="45"/>
      <c r="M169" s="220" t="s">
        <v>19</v>
      </c>
      <c r="N169" s="221" t="s">
        <v>43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223</v>
      </c>
      <c r="AT169" s="224" t="s">
        <v>158</v>
      </c>
      <c r="AU169" s="224" t="s">
        <v>79</v>
      </c>
      <c r="AY169" s="18" t="s">
        <v>155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223</v>
      </c>
      <c r="BM169" s="224" t="s">
        <v>736</v>
      </c>
    </row>
    <row r="170" spans="1:65" s="2" customFormat="1" ht="55.5" customHeight="1">
      <c r="A170" s="39"/>
      <c r="B170" s="40"/>
      <c r="C170" s="213" t="s">
        <v>443</v>
      </c>
      <c r="D170" s="213" t="s">
        <v>158</v>
      </c>
      <c r="E170" s="214" t="s">
        <v>456</v>
      </c>
      <c r="F170" s="215" t="s">
        <v>457</v>
      </c>
      <c r="G170" s="216" t="s">
        <v>171</v>
      </c>
      <c r="H170" s="217">
        <v>1</v>
      </c>
      <c r="I170" s="218"/>
      <c r="J170" s="219">
        <f>ROUND(I170*H170,2)</f>
        <v>0</v>
      </c>
      <c r="K170" s="215" t="s">
        <v>19</v>
      </c>
      <c r="L170" s="45"/>
      <c r="M170" s="220" t="s">
        <v>19</v>
      </c>
      <c r="N170" s="221" t="s">
        <v>43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223</v>
      </c>
      <c r="AT170" s="224" t="s">
        <v>158</v>
      </c>
      <c r="AU170" s="224" t="s">
        <v>79</v>
      </c>
      <c r="AY170" s="18" t="s">
        <v>155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223</v>
      </c>
      <c r="BM170" s="224" t="s">
        <v>737</v>
      </c>
    </row>
    <row r="171" spans="1:65" s="2" customFormat="1" ht="21.75" customHeight="1">
      <c r="A171" s="39"/>
      <c r="B171" s="40"/>
      <c r="C171" s="213" t="s">
        <v>447</v>
      </c>
      <c r="D171" s="213" t="s">
        <v>158</v>
      </c>
      <c r="E171" s="214" t="s">
        <v>460</v>
      </c>
      <c r="F171" s="215" t="s">
        <v>461</v>
      </c>
      <c r="G171" s="216" t="s">
        <v>171</v>
      </c>
      <c r="H171" s="217">
        <v>1</v>
      </c>
      <c r="I171" s="218"/>
      <c r="J171" s="219">
        <f>ROUND(I171*H171,2)</f>
        <v>0</v>
      </c>
      <c r="K171" s="215" t="s">
        <v>162</v>
      </c>
      <c r="L171" s="45"/>
      <c r="M171" s="220" t="s">
        <v>19</v>
      </c>
      <c r="N171" s="221" t="s">
        <v>43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223</v>
      </c>
      <c r="AT171" s="224" t="s">
        <v>158</v>
      </c>
      <c r="AU171" s="224" t="s">
        <v>79</v>
      </c>
      <c r="AY171" s="18" t="s">
        <v>155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223</v>
      </c>
      <c r="BM171" s="224" t="s">
        <v>738</v>
      </c>
    </row>
    <row r="172" spans="1:65" s="2" customFormat="1" ht="12">
      <c r="A172" s="39"/>
      <c r="B172" s="40"/>
      <c r="C172" s="213" t="s">
        <v>451</v>
      </c>
      <c r="D172" s="213" t="s">
        <v>158</v>
      </c>
      <c r="E172" s="214" t="s">
        <v>464</v>
      </c>
      <c r="F172" s="215" t="s">
        <v>465</v>
      </c>
      <c r="G172" s="216" t="s">
        <v>226</v>
      </c>
      <c r="H172" s="217">
        <v>300</v>
      </c>
      <c r="I172" s="218"/>
      <c r="J172" s="219">
        <f>ROUND(I172*H172,2)</f>
        <v>0</v>
      </c>
      <c r="K172" s="215" t="s">
        <v>162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223</v>
      </c>
      <c r="AT172" s="224" t="s">
        <v>158</v>
      </c>
      <c r="AU172" s="224" t="s">
        <v>79</v>
      </c>
      <c r="AY172" s="18" t="s">
        <v>155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223</v>
      </c>
      <c r="BM172" s="224" t="s">
        <v>739</v>
      </c>
    </row>
    <row r="173" spans="1:65" s="2" customFormat="1" ht="21.75" customHeight="1">
      <c r="A173" s="39"/>
      <c r="B173" s="40"/>
      <c r="C173" s="213" t="s">
        <v>455</v>
      </c>
      <c r="D173" s="213" t="s">
        <v>158</v>
      </c>
      <c r="E173" s="214" t="s">
        <v>468</v>
      </c>
      <c r="F173" s="215" t="s">
        <v>469</v>
      </c>
      <c r="G173" s="216" t="s">
        <v>171</v>
      </c>
      <c r="H173" s="217">
        <v>2</v>
      </c>
      <c r="I173" s="218"/>
      <c r="J173" s="219">
        <f>ROUND(I173*H173,2)</f>
        <v>0</v>
      </c>
      <c r="K173" s="215" t="s">
        <v>162</v>
      </c>
      <c r="L173" s="45"/>
      <c r="M173" s="220" t="s">
        <v>19</v>
      </c>
      <c r="N173" s="221" t="s">
        <v>43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223</v>
      </c>
      <c r="AT173" s="224" t="s">
        <v>158</v>
      </c>
      <c r="AU173" s="224" t="s">
        <v>79</v>
      </c>
      <c r="AY173" s="18" t="s">
        <v>155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223</v>
      </c>
      <c r="BM173" s="224" t="s">
        <v>740</v>
      </c>
    </row>
    <row r="174" spans="1:65" s="2" customFormat="1" ht="21.75" customHeight="1">
      <c r="A174" s="39"/>
      <c r="B174" s="40"/>
      <c r="C174" s="213" t="s">
        <v>459</v>
      </c>
      <c r="D174" s="213" t="s">
        <v>158</v>
      </c>
      <c r="E174" s="214" t="s">
        <v>468</v>
      </c>
      <c r="F174" s="215" t="s">
        <v>469</v>
      </c>
      <c r="G174" s="216" t="s">
        <v>171</v>
      </c>
      <c r="H174" s="217">
        <v>46</v>
      </c>
      <c r="I174" s="218"/>
      <c r="J174" s="219">
        <f>ROUND(I174*H174,2)</f>
        <v>0</v>
      </c>
      <c r="K174" s="215" t="s">
        <v>162</v>
      </c>
      <c r="L174" s="45"/>
      <c r="M174" s="220" t="s">
        <v>19</v>
      </c>
      <c r="N174" s="221" t="s">
        <v>43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223</v>
      </c>
      <c r="AT174" s="224" t="s">
        <v>158</v>
      </c>
      <c r="AU174" s="224" t="s">
        <v>79</v>
      </c>
      <c r="AY174" s="18" t="s">
        <v>155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223</v>
      </c>
      <c r="BM174" s="224" t="s">
        <v>741</v>
      </c>
    </row>
    <row r="175" spans="1:65" s="2" customFormat="1" ht="12">
      <c r="A175" s="39"/>
      <c r="B175" s="40"/>
      <c r="C175" s="213" t="s">
        <v>463</v>
      </c>
      <c r="D175" s="213" t="s">
        <v>158</v>
      </c>
      <c r="E175" s="214" t="s">
        <v>474</v>
      </c>
      <c r="F175" s="215" t="s">
        <v>475</v>
      </c>
      <c r="G175" s="216" t="s">
        <v>171</v>
      </c>
      <c r="H175" s="217">
        <v>1</v>
      </c>
      <c r="I175" s="218"/>
      <c r="J175" s="219">
        <f>ROUND(I175*H175,2)</f>
        <v>0</v>
      </c>
      <c r="K175" s="215" t="s">
        <v>162</v>
      </c>
      <c r="L175" s="45"/>
      <c r="M175" s="220" t="s">
        <v>19</v>
      </c>
      <c r="N175" s="221" t="s">
        <v>43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223</v>
      </c>
      <c r="AT175" s="224" t="s">
        <v>158</v>
      </c>
      <c r="AU175" s="224" t="s">
        <v>79</v>
      </c>
      <c r="AY175" s="18" t="s">
        <v>155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223</v>
      </c>
      <c r="BM175" s="224" t="s">
        <v>742</v>
      </c>
    </row>
    <row r="176" spans="1:65" s="2" customFormat="1" ht="12">
      <c r="A176" s="39"/>
      <c r="B176" s="40"/>
      <c r="C176" s="213" t="s">
        <v>467</v>
      </c>
      <c r="D176" s="213" t="s">
        <v>158</v>
      </c>
      <c r="E176" s="214" t="s">
        <v>478</v>
      </c>
      <c r="F176" s="215" t="s">
        <v>479</v>
      </c>
      <c r="G176" s="216" t="s">
        <v>171</v>
      </c>
      <c r="H176" s="217">
        <v>24</v>
      </c>
      <c r="I176" s="218"/>
      <c r="J176" s="219">
        <f>ROUND(I176*H176,2)</f>
        <v>0</v>
      </c>
      <c r="K176" s="215" t="s">
        <v>162</v>
      </c>
      <c r="L176" s="45"/>
      <c r="M176" s="220" t="s">
        <v>19</v>
      </c>
      <c r="N176" s="221" t="s">
        <v>43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223</v>
      </c>
      <c r="AT176" s="224" t="s">
        <v>158</v>
      </c>
      <c r="AU176" s="224" t="s">
        <v>79</v>
      </c>
      <c r="AY176" s="18" t="s">
        <v>155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223</v>
      </c>
      <c r="BM176" s="224" t="s">
        <v>743</v>
      </c>
    </row>
    <row r="177" spans="1:63" s="12" customFormat="1" ht="25.9" customHeight="1">
      <c r="A177" s="12"/>
      <c r="B177" s="197"/>
      <c r="C177" s="198"/>
      <c r="D177" s="199" t="s">
        <v>71</v>
      </c>
      <c r="E177" s="200" t="s">
        <v>494</v>
      </c>
      <c r="F177" s="200" t="s">
        <v>495</v>
      </c>
      <c r="G177" s="198"/>
      <c r="H177" s="198"/>
      <c r="I177" s="201"/>
      <c r="J177" s="202">
        <f>BK177</f>
        <v>0</v>
      </c>
      <c r="K177" s="198"/>
      <c r="L177" s="203"/>
      <c r="M177" s="204"/>
      <c r="N177" s="205"/>
      <c r="O177" s="205"/>
      <c r="P177" s="206">
        <f>SUM(P178:P192)</f>
        <v>0</v>
      </c>
      <c r="Q177" s="205"/>
      <c r="R177" s="206">
        <f>SUM(R178:R192)</f>
        <v>1.19086</v>
      </c>
      <c r="S177" s="205"/>
      <c r="T177" s="207">
        <f>SUM(T178:T192)</f>
        <v>0.24630000000000002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8" t="s">
        <v>81</v>
      </c>
      <c r="AT177" s="209" t="s">
        <v>71</v>
      </c>
      <c r="AU177" s="209" t="s">
        <v>72</v>
      </c>
      <c r="AY177" s="208" t="s">
        <v>155</v>
      </c>
      <c r="BK177" s="210">
        <f>SUM(BK178:BK192)</f>
        <v>0</v>
      </c>
    </row>
    <row r="178" spans="1:65" s="2" customFormat="1" ht="44.25" customHeight="1">
      <c r="A178" s="39"/>
      <c r="B178" s="40"/>
      <c r="C178" s="213" t="s">
        <v>471</v>
      </c>
      <c r="D178" s="213" t="s">
        <v>158</v>
      </c>
      <c r="E178" s="214" t="s">
        <v>497</v>
      </c>
      <c r="F178" s="215" t="s">
        <v>498</v>
      </c>
      <c r="G178" s="216" t="s">
        <v>161</v>
      </c>
      <c r="H178" s="217">
        <v>93</v>
      </c>
      <c r="I178" s="218"/>
      <c r="J178" s="219">
        <f>ROUND(I178*H178,2)</f>
        <v>0</v>
      </c>
      <c r="K178" s="215" t="s">
        <v>19</v>
      </c>
      <c r="L178" s="45"/>
      <c r="M178" s="220" t="s">
        <v>19</v>
      </c>
      <c r="N178" s="221" t="s">
        <v>43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223</v>
      </c>
      <c r="AT178" s="224" t="s">
        <v>158</v>
      </c>
      <c r="AU178" s="224" t="s">
        <v>79</v>
      </c>
      <c r="AY178" s="18" t="s">
        <v>155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223</v>
      </c>
      <c r="BM178" s="224" t="s">
        <v>744</v>
      </c>
    </row>
    <row r="179" spans="1:65" s="2" customFormat="1" ht="16.5" customHeight="1">
      <c r="A179" s="39"/>
      <c r="B179" s="40"/>
      <c r="C179" s="213" t="s">
        <v>473</v>
      </c>
      <c r="D179" s="213" t="s">
        <v>158</v>
      </c>
      <c r="E179" s="214" t="s">
        <v>501</v>
      </c>
      <c r="F179" s="215" t="s">
        <v>502</v>
      </c>
      <c r="G179" s="216" t="s">
        <v>226</v>
      </c>
      <c r="H179" s="217">
        <v>46</v>
      </c>
      <c r="I179" s="218"/>
      <c r="J179" s="219">
        <f>ROUND(I179*H179,2)</f>
        <v>0</v>
      </c>
      <c r="K179" s="215" t="s">
        <v>19</v>
      </c>
      <c r="L179" s="45"/>
      <c r="M179" s="220" t="s">
        <v>19</v>
      </c>
      <c r="N179" s="221" t="s">
        <v>43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223</v>
      </c>
      <c r="AT179" s="224" t="s">
        <v>158</v>
      </c>
      <c r="AU179" s="224" t="s">
        <v>79</v>
      </c>
      <c r="AY179" s="18" t="s">
        <v>155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223</v>
      </c>
      <c r="BM179" s="224" t="s">
        <v>745</v>
      </c>
    </row>
    <row r="180" spans="1:65" s="2" customFormat="1" ht="12">
      <c r="A180" s="39"/>
      <c r="B180" s="40"/>
      <c r="C180" s="213" t="s">
        <v>477</v>
      </c>
      <c r="D180" s="213" t="s">
        <v>158</v>
      </c>
      <c r="E180" s="214" t="s">
        <v>505</v>
      </c>
      <c r="F180" s="215" t="s">
        <v>506</v>
      </c>
      <c r="G180" s="216" t="s">
        <v>161</v>
      </c>
      <c r="H180" s="217">
        <v>93</v>
      </c>
      <c r="I180" s="218"/>
      <c r="J180" s="219">
        <f>ROUND(I180*H180,2)</f>
        <v>0</v>
      </c>
      <c r="K180" s="215" t="s">
        <v>162</v>
      </c>
      <c r="L180" s="45"/>
      <c r="M180" s="220" t="s">
        <v>19</v>
      </c>
      <c r="N180" s="221" t="s">
        <v>43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223</v>
      </c>
      <c r="AT180" s="224" t="s">
        <v>158</v>
      </c>
      <c r="AU180" s="224" t="s">
        <v>79</v>
      </c>
      <c r="AY180" s="18" t="s">
        <v>155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223</v>
      </c>
      <c r="BM180" s="224" t="s">
        <v>746</v>
      </c>
    </row>
    <row r="181" spans="1:65" s="2" customFormat="1" ht="33" customHeight="1">
      <c r="A181" s="39"/>
      <c r="B181" s="40"/>
      <c r="C181" s="213" t="s">
        <v>485</v>
      </c>
      <c r="D181" s="213" t="s">
        <v>158</v>
      </c>
      <c r="E181" s="214" t="s">
        <v>509</v>
      </c>
      <c r="F181" s="215" t="s">
        <v>510</v>
      </c>
      <c r="G181" s="216" t="s">
        <v>161</v>
      </c>
      <c r="H181" s="217">
        <v>93</v>
      </c>
      <c r="I181" s="218"/>
      <c r="J181" s="219">
        <f>ROUND(I181*H181,2)</f>
        <v>0</v>
      </c>
      <c r="K181" s="215" t="s">
        <v>162</v>
      </c>
      <c r="L181" s="45"/>
      <c r="M181" s="220" t="s">
        <v>19</v>
      </c>
      <c r="N181" s="221" t="s">
        <v>43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223</v>
      </c>
      <c r="AT181" s="224" t="s">
        <v>158</v>
      </c>
      <c r="AU181" s="224" t="s">
        <v>79</v>
      </c>
      <c r="AY181" s="18" t="s">
        <v>155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223</v>
      </c>
      <c r="BM181" s="224" t="s">
        <v>747</v>
      </c>
    </row>
    <row r="182" spans="1:65" s="2" customFormat="1" ht="16.5" customHeight="1">
      <c r="A182" s="39"/>
      <c r="B182" s="40"/>
      <c r="C182" s="213" t="s">
        <v>490</v>
      </c>
      <c r="D182" s="213" t="s">
        <v>158</v>
      </c>
      <c r="E182" s="214" t="s">
        <v>513</v>
      </c>
      <c r="F182" s="215" t="s">
        <v>514</v>
      </c>
      <c r="G182" s="216" t="s">
        <v>161</v>
      </c>
      <c r="H182" s="217">
        <v>93</v>
      </c>
      <c r="I182" s="218"/>
      <c r="J182" s="219">
        <f>ROUND(I182*H182,2)</f>
        <v>0</v>
      </c>
      <c r="K182" s="215" t="s">
        <v>162</v>
      </c>
      <c r="L182" s="45"/>
      <c r="M182" s="220" t="s">
        <v>19</v>
      </c>
      <c r="N182" s="221" t="s">
        <v>43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223</v>
      </c>
      <c r="AT182" s="224" t="s">
        <v>158</v>
      </c>
      <c r="AU182" s="224" t="s">
        <v>79</v>
      </c>
      <c r="AY182" s="18" t="s">
        <v>155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223</v>
      </c>
      <c r="BM182" s="224" t="s">
        <v>748</v>
      </c>
    </row>
    <row r="183" spans="1:65" s="2" customFormat="1" ht="12">
      <c r="A183" s="39"/>
      <c r="B183" s="40"/>
      <c r="C183" s="213" t="s">
        <v>496</v>
      </c>
      <c r="D183" s="213" t="s">
        <v>158</v>
      </c>
      <c r="E183" s="214" t="s">
        <v>517</v>
      </c>
      <c r="F183" s="215" t="s">
        <v>518</v>
      </c>
      <c r="G183" s="216" t="s">
        <v>161</v>
      </c>
      <c r="H183" s="217">
        <v>93</v>
      </c>
      <c r="I183" s="218"/>
      <c r="J183" s="219">
        <f>ROUND(I183*H183,2)</f>
        <v>0</v>
      </c>
      <c r="K183" s="215" t="s">
        <v>162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0.0005</v>
      </c>
      <c r="R183" s="222">
        <f>Q183*H183</f>
        <v>0.0465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223</v>
      </c>
      <c r="AT183" s="224" t="s">
        <v>158</v>
      </c>
      <c r="AU183" s="224" t="s">
        <v>79</v>
      </c>
      <c r="AY183" s="18" t="s">
        <v>155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223</v>
      </c>
      <c r="BM183" s="224" t="s">
        <v>749</v>
      </c>
    </row>
    <row r="184" spans="1:65" s="2" customFormat="1" ht="33" customHeight="1">
      <c r="A184" s="39"/>
      <c r="B184" s="40"/>
      <c r="C184" s="213" t="s">
        <v>500</v>
      </c>
      <c r="D184" s="213" t="s">
        <v>158</v>
      </c>
      <c r="E184" s="214" t="s">
        <v>521</v>
      </c>
      <c r="F184" s="215" t="s">
        <v>522</v>
      </c>
      <c r="G184" s="216" t="s">
        <v>161</v>
      </c>
      <c r="H184" s="217">
        <v>93</v>
      </c>
      <c r="I184" s="218"/>
      <c r="J184" s="219">
        <f>ROUND(I184*H184,2)</f>
        <v>0</v>
      </c>
      <c r="K184" s="215" t="s">
        <v>162</v>
      </c>
      <c r="L184" s="45"/>
      <c r="M184" s="220" t="s">
        <v>19</v>
      </c>
      <c r="N184" s="221" t="s">
        <v>43</v>
      </c>
      <c r="O184" s="85"/>
      <c r="P184" s="222">
        <f>O184*H184</f>
        <v>0</v>
      </c>
      <c r="Q184" s="222">
        <v>0.012</v>
      </c>
      <c r="R184" s="222">
        <f>Q184*H184</f>
        <v>1.116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223</v>
      </c>
      <c r="AT184" s="224" t="s">
        <v>158</v>
      </c>
      <c r="AU184" s="224" t="s">
        <v>79</v>
      </c>
      <c r="AY184" s="18" t="s">
        <v>155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223</v>
      </c>
      <c r="BM184" s="224" t="s">
        <v>750</v>
      </c>
    </row>
    <row r="185" spans="1:65" s="2" customFormat="1" ht="12">
      <c r="A185" s="39"/>
      <c r="B185" s="40"/>
      <c r="C185" s="213" t="s">
        <v>504</v>
      </c>
      <c r="D185" s="213" t="s">
        <v>158</v>
      </c>
      <c r="E185" s="214" t="s">
        <v>525</v>
      </c>
      <c r="F185" s="215" t="s">
        <v>526</v>
      </c>
      <c r="G185" s="216" t="s">
        <v>161</v>
      </c>
      <c r="H185" s="217">
        <v>93</v>
      </c>
      <c r="I185" s="218"/>
      <c r="J185" s="219">
        <f>ROUND(I185*H185,2)</f>
        <v>0</v>
      </c>
      <c r="K185" s="215" t="s">
        <v>162</v>
      </c>
      <c r="L185" s="45"/>
      <c r="M185" s="220" t="s">
        <v>19</v>
      </c>
      <c r="N185" s="221" t="s">
        <v>43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0.0025</v>
      </c>
      <c r="T185" s="223">
        <f>S185*H185</f>
        <v>0.2325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223</v>
      </c>
      <c r="AT185" s="224" t="s">
        <v>158</v>
      </c>
      <c r="AU185" s="224" t="s">
        <v>79</v>
      </c>
      <c r="AY185" s="18" t="s">
        <v>155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223</v>
      </c>
      <c r="BM185" s="224" t="s">
        <v>751</v>
      </c>
    </row>
    <row r="186" spans="1:65" s="2" customFormat="1" ht="12">
      <c r="A186" s="39"/>
      <c r="B186" s="40"/>
      <c r="C186" s="213" t="s">
        <v>508</v>
      </c>
      <c r="D186" s="213" t="s">
        <v>158</v>
      </c>
      <c r="E186" s="214" t="s">
        <v>529</v>
      </c>
      <c r="F186" s="215" t="s">
        <v>530</v>
      </c>
      <c r="G186" s="216" t="s">
        <v>161</v>
      </c>
      <c r="H186" s="217">
        <v>93</v>
      </c>
      <c r="I186" s="218"/>
      <c r="J186" s="219">
        <f>ROUND(I186*H186,2)</f>
        <v>0</v>
      </c>
      <c r="K186" s="215" t="s">
        <v>162</v>
      </c>
      <c r="L186" s="45"/>
      <c r="M186" s="220" t="s">
        <v>19</v>
      </c>
      <c r="N186" s="221" t="s">
        <v>43</v>
      </c>
      <c r="O186" s="85"/>
      <c r="P186" s="222">
        <f>O186*H186</f>
        <v>0</v>
      </c>
      <c r="Q186" s="222">
        <v>0.0003</v>
      </c>
      <c r="R186" s="222">
        <f>Q186*H186</f>
        <v>0.027899999999999998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223</v>
      </c>
      <c r="AT186" s="224" t="s">
        <v>158</v>
      </c>
      <c r="AU186" s="224" t="s">
        <v>79</v>
      </c>
      <c r="AY186" s="18" t="s">
        <v>155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223</v>
      </c>
      <c r="BM186" s="224" t="s">
        <v>752</v>
      </c>
    </row>
    <row r="187" spans="1:65" s="2" customFormat="1" ht="12">
      <c r="A187" s="39"/>
      <c r="B187" s="40"/>
      <c r="C187" s="213" t="s">
        <v>512</v>
      </c>
      <c r="D187" s="213" t="s">
        <v>158</v>
      </c>
      <c r="E187" s="214" t="s">
        <v>533</v>
      </c>
      <c r="F187" s="215" t="s">
        <v>534</v>
      </c>
      <c r="G187" s="216" t="s">
        <v>226</v>
      </c>
      <c r="H187" s="217">
        <v>33</v>
      </c>
      <c r="I187" s="218"/>
      <c r="J187" s="219">
        <f>ROUND(I187*H187,2)</f>
        <v>0</v>
      </c>
      <c r="K187" s="215" t="s">
        <v>162</v>
      </c>
      <c r="L187" s="45"/>
      <c r="M187" s="220" t="s">
        <v>19</v>
      </c>
      <c r="N187" s="221" t="s">
        <v>43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223</v>
      </c>
      <c r="AT187" s="224" t="s">
        <v>158</v>
      </c>
      <c r="AU187" s="224" t="s">
        <v>79</v>
      </c>
      <c r="AY187" s="18" t="s">
        <v>155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223</v>
      </c>
      <c r="BM187" s="224" t="s">
        <v>753</v>
      </c>
    </row>
    <row r="188" spans="1:65" s="2" customFormat="1" ht="21.75" customHeight="1">
      <c r="A188" s="39"/>
      <c r="B188" s="40"/>
      <c r="C188" s="213" t="s">
        <v>516</v>
      </c>
      <c r="D188" s="213" t="s">
        <v>158</v>
      </c>
      <c r="E188" s="214" t="s">
        <v>537</v>
      </c>
      <c r="F188" s="215" t="s">
        <v>538</v>
      </c>
      <c r="G188" s="216" t="s">
        <v>226</v>
      </c>
      <c r="H188" s="217">
        <v>46</v>
      </c>
      <c r="I188" s="218"/>
      <c r="J188" s="219">
        <f>ROUND(I188*H188,2)</f>
        <v>0</v>
      </c>
      <c r="K188" s="215" t="s">
        <v>162</v>
      </c>
      <c r="L188" s="45"/>
      <c r="M188" s="220" t="s">
        <v>19</v>
      </c>
      <c r="N188" s="221" t="s">
        <v>43</v>
      </c>
      <c r="O188" s="85"/>
      <c r="P188" s="222">
        <f>O188*H188</f>
        <v>0</v>
      </c>
      <c r="Q188" s="222">
        <v>0</v>
      </c>
      <c r="R188" s="222">
        <f>Q188*H188</f>
        <v>0</v>
      </c>
      <c r="S188" s="222">
        <v>0.0003</v>
      </c>
      <c r="T188" s="223">
        <f>S188*H188</f>
        <v>0.013799999999999998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223</v>
      </c>
      <c r="AT188" s="224" t="s">
        <v>158</v>
      </c>
      <c r="AU188" s="224" t="s">
        <v>79</v>
      </c>
      <c r="AY188" s="18" t="s">
        <v>155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79</v>
      </c>
      <c r="BK188" s="225">
        <f>ROUND(I188*H188,2)</f>
        <v>0</v>
      </c>
      <c r="BL188" s="18" t="s">
        <v>223</v>
      </c>
      <c r="BM188" s="224" t="s">
        <v>754</v>
      </c>
    </row>
    <row r="189" spans="1:65" s="2" customFormat="1" ht="16.5" customHeight="1">
      <c r="A189" s="39"/>
      <c r="B189" s="40"/>
      <c r="C189" s="213" t="s">
        <v>520</v>
      </c>
      <c r="D189" s="213" t="s">
        <v>158</v>
      </c>
      <c r="E189" s="214" t="s">
        <v>541</v>
      </c>
      <c r="F189" s="215" t="s">
        <v>542</v>
      </c>
      <c r="G189" s="216" t="s">
        <v>226</v>
      </c>
      <c r="H189" s="217">
        <v>46</v>
      </c>
      <c r="I189" s="218"/>
      <c r="J189" s="219">
        <f>ROUND(I189*H189,2)</f>
        <v>0</v>
      </c>
      <c r="K189" s="215" t="s">
        <v>162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1E-05</v>
      </c>
      <c r="R189" s="222">
        <f>Q189*H189</f>
        <v>0.00046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223</v>
      </c>
      <c r="AT189" s="224" t="s">
        <v>158</v>
      </c>
      <c r="AU189" s="224" t="s">
        <v>79</v>
      </c>
      <c r="AY189" s="18" t="s">
        <v>155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223</v>
      </c>
      <c r="BM189" s="224" t="s">
        <v>755</v>
      </c>
    </row>
    <row r="190" spans="1:65" s="2" customFormat="1" ht="12">
      <c r="A190" s="39"/>
      <c r="B190" s="40"/>
      <c r="C190" s="213" t="s">
        <v>524</v>
      </c>
      <c r="D190" s="213" t="s">
        <v>158</v>
      </c>
      <c r="E190" s="214" t="s">
        <v>545</v>
      </c>
      <c r="F190" s="215" t="s">
        <v>546</v>
      </c>
      <c r="G190" s="216" t="s">
        <v>161</v>
      </c>
      <c r="H190" s="217">
        <v>93</v>
      </c>
      <c r="I190" s="218"/>
      <c r="J190" s="219">
        <f>ROUND(I190*H190,2)</f>
        <v>0</v>
      </c>
      <c r="K190" s="215" t="s">
        <v>162</v>
      </c>
      <c r="L190" s="45"/>
      <c r="M190" s="220" t="s">
        <v>19</v>
      </c>
      <c r="N190" s="221" t="s">
        <v>43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223</v>
      </c>
      <c r="AT190" s="224" t="s">
        <v>158</v>
      </c>
      <c r="AU190" s="224" t="s">
        <v>79</v>
      </c>
      <c r="AY190" s="18" t="s">
        <v>155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79</v>
      </c>
      <c r="BK190" s="225">
        <f>ROUND(I190*H190,2)</f>
        <v>0</v>
      </c>
      <c r="BL190" s="18" t="s">
        <v>223</v>
      </c>
      <c r="BM190" s="224" t="s">
        <v>756</v>
      </c>
    </row>
    <row r="191" spans="1:65" s="2" customFormat="1" ht="16.5" customHeight="1">
      <c r="A191" s="39"/>
      <c r="B191" s="40"/>
      <c r="C191" s="213" t="s">
        <v>528</v>
      </c>
      <c r="D191" s="213" t="s">
        <v>158</v>
      </c>
      <c r="E191" s="214" t="s">
        <v>549</v>
      </c>
      <c r="F191" s="215" t="s">
        <v>550</v>
      </c>
      <c r="G191" s="216" t="s">
        <v>161</v>
      </c>
      <c r="H191" s="217">
        <v>93</v>
      </c>
      <c r="I191" s="218"/>
      <c r="J191" s="219">
        <f>ROUND(I191*H191,2)</f>
        <v>0</v>
      </c>
      <c r="K191" s="215" t="s">
        <v>162</v>
      </c>
      <c r="L191" s="45"/>
      <c r="M191" s="220" t="s">
        <v>19</v>
      </c>
      <c r="N191" s="221" t="s">
        <v>43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223</v>
      </c>
      <c r="AT191" s="224" t="s">
        <v>158</v>
      </c>
      <c r="AU191" s="224" t="s">
        <v>79</v>
      </c>
      <c r="AY191" s="18" t="s">
        <v>155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223</v>
      </c>
      <c r="BM191" s="224" t="s">
        <v>757</v>
      </c>
    </row>
    <row r="192" spans="1:65" s="2" customFormat="1" ht="44.25" customHeight="1">
      <c r="A192" s="39"/>
      <c r="B192" s="40"/>
      <c r="C192" s="213" t="s">
        <v>532</v>
      </c>
      <c r="D192" s="213" t="s">
        <v>158</v>
      </c>
      <c r="E192" s="214" t="s">
        <v>553</v>
      </c>
      <c r="F192" s="215" t="s">
        <v>554</v>
      </c>
      <c r="G192" s="216" t="s">
        <v>555</v>
      </c>
      <c r="H192" s="238"/>
      <c r="I192" s="218"/>
      <c r="J192" s="219">
        <f>ROUND(I192*H192,2)</f>
        <v>0</v>
      </c>
      <c r="K192" s="215" t="s">
        <v>162</v>
      </c>
      <c r="L192" s="45"/>
      <c r="M192" s="220" t="s">
        <v>19</v>
      </c>
      <c r="N192" s="221" t="s">
        <v>43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223</v>
      </c>
      <c r="AT192" s="224" t="s">
        <v>158</v>
      </c>
      <c r="AU192" s="224" t="s">
        <v>79</v>
      </c>
      <c r="AY192" s="18" t="s">
        <v>155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223</v>
      </c>
      <c r="BM192" s="224" t="s">
        <v>758</v>
      </c>
    </row>
    <row r="193" spans="1:63" s="12" customFormat="1" ht="25.9" customHeight="1">
      <c r="A193" s="12"/>
      <c r="B193" s="197"/>
      <c r="C193" s="198"/>
      <c r="D193" s="199" t="s">
        <v>71</v>
      </c>
      <c r="E193" s="200" t="s">
        <v>557</v>
      </c>
      <c r="F193" s="200" t="s">
        <v>558</v>
      </c>
      <c r="G193" s="198"/>
      <c r="H193" s="198"/>
      <c r="I193" s="201"/>
      <c r="J193" s="202">
        <f>BK193</f>
        <v>0</v>
      </c>
      <c r="K193" s="198"/>
      <c r="L193" s="203"/>
      <c r="M193" s="204"/>
      <c r="N193" s="205"/>
      <c r="O193" s="205"/>
      <c r="P193" s="206">
        <f>SUM(P194:P201)</f>
        <v>0</v>
      </c>
      <c r="Q193" s="205"/>
      <c r="R193" s="206">
        <f>SUM(R194:R201)</f>
        <v>0.7279699999999999</v>
      </c>
      <c r="S193" s="205"/>
      <c r="T193" s="207">
        <f>SUM(T194:T201)</f>
        <v>0.0837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8" t="s">
        <v>81</v>
      </c>
      <c r="AT193" s="209" t="s">
        <v>71</v>
      </c>
      <c r="AU193" s="209" t="s">
        <v>72</v>
      </c>
      <c r="AY193" s="208" t="s">
        <v>155</v>
      </c>
      <c r="BK193" s="210">
        <f>SUM(BK194:BK201)</f>
        <v>0</v>
      </c>
    </row>
    <row r="194" spans="1:65" s="2" customFormat="1" ht="21.75" customHeight="1">
      <c r="A194" s="39"/>
      <c r="B194" s="40"/>
      <c r="C194" s="213" t="s">
        <v>536</v>
      </c>
      <c r="D194" s="213" t="s">
        <v>158</v>
      </c>
      <c r="E194" s="214" t="s">
        <v>560</v>
      </c>
      <c r="F194" s="215" t="s">
        <v>561</v>
      </c>
      <c r="G194" s="216" t="s">
        <v>161</v>
      </c>
      <c r="H194" s="217">
        <v>270</v>
      </c>
      <c r="I194" s="218"/>
      <c r="J194" s="219">
        <f>ROUND(I194*H194,2)</f>
        <v>0</v>
      </c>
      <c r="K194" s="215" t="s">
        <v>162</v>
      </c>
      <c r="L194" s="45"/>
      <c r="M194" s="220" t="s">
        <v>19</v>
      </c>
      <c r="N194" s="221" t="s">
        <v>43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223</v>
      </c>
      <c r="AT194" s="224" t="s">
        <v>158</v>
      </c>
      <c r="AU194" s="224" t="s">
        <v>79</v>
      </c>
      <c r="AY194" s="18" t="s">
        <v>155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79</v>
      </c>
      <c r="BK194" s="225">
        <f>ROUND(I194*H194,2)</f>
        <v>0</v>
      </c>
      <c r="BL194" s="18" t="s">
        <v>223</v>
      </c>
      <c r="BM194" s="224" t="s">
        <v>759</v>
      </c>
    </row>
    <row r="195" spans="1:65" s="2" customFormat="1" ht="16.5" customHeight="1">
      <c r="A195" s="39"/>
      <c r="B195" s="40"/>
      <c r="C195" s="213" t="s">
        <v>540</v>
      </c>
      <c r="D195" s="213" t="s">
        <v>158</v>
      </c>
      <c r="E195" s="214" t="s">
        <v>564</v>
      </c>
      <c r="F195" s="215" t="s">
        <v>565</v>
      </c>
      <c r="G195" s="216" t="s">
        <v>161</v>
      </c>
      <c r="H195" s="217">
        <v>270</v>
      </c>
      <c r="I195" s="218"/>
      <c r="J195" s="219">
        <f>ROUND(I195*H195,2)</f>
        <v>0</v>
      </c>
      <c r="K195" s="215" t="s">
        <v>162</v>
      </c>
      <c r="L195" s="45"/>
      <c r="M195" s="220" t="s">
        <v>19</v>
      </c>
      <c r="N195" s="221" t="s">
        <v>43</v>
      </c>
      <c r="O195" s="85"/>
      <c r="P195" s="222">
        <f>O195*H195</f>
        <v>0</v>
      </c>
      <c r="Q195" s="222">
        <v>0.001</v>
      </c>
      <c r="R195" s="222">
        <f>Q195*H195</f>
        <v>0.27</v>
      </c>
      <c r="S195" s="222">
        <v>0.00031</v>
      </c>
      <c r="T195" s="223">
        <f>S195*H195</f>
        <v>0.0837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223</v>
      </c>
      <c r="AT195" s="224" t="s">
        <v>158</v>
      </c>
      <c r="AU195" s="224" t="s">
        <v>79</v>
      </c>
      <c r="AY195" s="18" t="s">
        <v>155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223</v>
      </c>
      <c r="BM195" s="224" t="s">
        <v>760</v>
      </c>
    </row>
    <row r="196" spans="1:65" s="2" customFormat="1" ht="12">
      <c r="A196" s="39"/>
      <c r="B196" s="40"/>
      <c r="C196" s="213" t="s">
        <v>548</v>
      </c>
      <c r="D196" s="213" t="s">
        <v>158</v>
      </c>
      <c r="E196" s="214" t="s">
        <v>572</v>
      </c>
      <c r="F196" s="215" t="s">
        <v>573</v>
      </c>
      <c r="G196" s="216" t="s">
        <v>161</v>
      </c>
      <c r="H196" s="217">
        <v>270</v>
      </c>
      <c r="I196" s="218"/>
      <c r="J196" s="219">
        <f>ROUND(I196*H196,2)</f>
        <v>0</v>
      </c>
      <c r="K196" s="215" t="s">
        <v>162</v>
      </c>
      <c r="L196" s="45"/>
      <c r="M196" s="220" t="s">
        <v>19</v>
      </c>
      <c r="N196" s="221" t="s">
        <v>43</v>
      </c>
      <c r="O196" s="85"/>
      <c r="P196" s="222">
        <f>O196*H196</f>
        <v>0</v>
      </c>
      <c r="Q196" s="222">
        <v>0.0002</v>
      </c>
      <c r="R196" s="222">
        <f>Q196*H196</f>
        <v>0.054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223</v>
      </c>
      <c r="AT196" s="224" t="s">
        <v>158</v>
      </c>
      <c r="AU196" s="224" t="s">
        <v>79</v>
      </c>
      <c r="AY196" s="18" t="s">
        <v>155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223</v>
      </c>
      <c r="BM196" s="224" t="s">
        <v>761</v>
      </c>
    </row>
    <row r="197" spans="1:65" s="2" customFormat="1" ht="12">
      <c r="A197" s="39"/>
      <c r="B197" s="40"/>
      <c r="C197" s="213" t="s">
        <v>544</v>
      </c>
      <c r="D197" s="213" t="s">
        <v>158</v>
      </c>
      <c r="E197" s="214" t="s">
        <v>568</v>
      </c>
      <c r="F197" s="215" t="s">
        <v>569</v>
      </c>
      <c r="G197" s="216" t="s">
        <v>171</v>
      </c>
      <c r="H197" s="217">
        <v>270</v>
      </c>
      <c r="I197" s="218"/>
      <c r="J197" s="219">
        <f>ROUND(I197*H197,2)</f>
        <v>0</v>
      </c>
      <c r="K197" s="215" t="s">
        <v>162</v>
      </c>
      <c r="L197" s="45"/>
      <c r="M197" s="220" t="s">
        <v>19</v>
      </c>
      <c r="N197" s="221" t="s">
        <v>43</v>
      </c>
      <c r="O197" s="85"/>
      <c r="P197" s="222">
        <f>O197*H197</f>
        <v>0</v>
      </c>
      <c r="Q197" s="222">
        <v>0.0012</v>
      </c>
      <c r="R197" s="222">
        <f>Q197*H197</f>
        <v>0.32399999999999995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223</v>
      </c>
      <c r="AT197" s="224" t="s">
        <v>158</v>
      </c>
      <c r="AU197" s="224" t="s">
        <v>79</v>
      </c>
      <c r="AY197" s="18" t="s">
        <v>155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223</v>
      </c>
      <c r="BM197" s="224" t="s">
        <v>762</v>
      </c>
    </row>
    <row r="198" spans="1:65" s="2" customFormat="1" ht="12">
      <c r="A198" s="39"/>
      <c r="B198" s="40"/>
      <c r="C198" s="213" t="s">
        <v>552</v>
      </c>
      <c r="D198" s="213" t="s">
        <v>158</v>
      </c>
      <c r="E198" s="214" t="s">
        <v>576</v>
      </c>
      <c r="F198" s="215" t="s">
        <v>577</v>
      </c>
      <c r="G198" s="216" t="s">
        <v>161</v>
      </c>
      <c r="H198" s="217">
        <v>34</v>
      </c>
      <c r="I198" s="218"/>
      <c r="J198" s="219">
        <f>ROUND(I198*H198,2)</f>
        <v>0</v>
      </c>
      <c r="K198" s="215" t="s">
        <v>162</v>
      </c>
      <c r="L198" s="45"/>
      <c r="M198" s="220" t="s">
        <v>19</v>
      </c>
      <c r="N198" s="221" t="s">
        <v>43</v>
      </c>
      <c r="O198" s="85"/>
      <c r="P198" s="222">
        <f>O198*H198</f>
        <v>0</v>
      </c>
      <c r="Q198" s="222">
        <v>2E-05</v>
      </c>
      <c r="R198" s="222">
        <f>Q198*H198</f>
        <v>0.00068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223</v>
      </c>
      <c r="AT198" s="224" t="s">
        <v>158</v>
      </c>
      <c r="AU198" s="224" t="s">
        <v>79</v>
      </c>
      <c r="AY198" s="18" t="s">
        <v>155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79</v>
      </c>
      <c r="BK198" s="225">
        <f>ROUND(I198*H198,2)</f>
        <v>0</v>
      </c>
      <c r="BL198" s="18" t="s">
        <v>223</v>
      </c>
      <c r="BM198" s="224" t="s">
        <v>763</v>
      </c>
    </row>
    <row r="199" spans="1:65" s="2" customFormat="1" ht="12">
      <c r="A199" s="39"/>
      <c r="B199" s="40"/>
      <c r="C199" s="213" t="s">
        <v>559</v>
      </c>
      <c r="D199" s="213" t="s">
        <v>158</v>
      </c>
      <c r="E199" s="214" t="s">
        <v>580</v>
      </c>
      <c r="F199" s="215" t="s">
        <v>581</v>
      </c>
      <c r="G199" s="216" t="s">
        <v>161</v>
      </c>
      <c r="H199" s="217">
        <v>6</v>
      </c>
      <c r="I199" s="218"/>
      <c r="J199" s="219">
        <f>ROUND(I199*H199,2)</f>
        <v>0</v>
      </c>
      <c r="K199" s="215" t="s">
        <v>162</v>
      </c>
      <c r="L199" s="45"/>
      <c r="M199" s="220" t="s">
        <v>19</v>
      </c>
      <c r="N199" s="221" t="s">
        <v>43</v>
      </c>
      <c r="O199" s="85"/>
      <c r="P199" s="222">
        <f>O199*H199</f>
        <v>0</v>
      </c>
      <c r="Q199" s="222">
        <v>1E-05</v>
      </c>
      <c r="R199" s="222">
        <f>Q199*H199</f>
        <v>6.000000000000001E-05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223</v>
      </c>
      <c r="AT199" s="224" t="s">
        <v>158</v>
      </c>
      <c r="AU199" s="224" t="s">
        <v>79</v>
      </c>
      <c r="AY199" s="18" t="s">
        <v>155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223</v>
      </c>
      <c r="BM199" s="224" t="s">
        <v>764</v>
      </c>
    </row>
    <row r="200" spans="1:65" s="2" customFormat="1" ht="12">
      <c r="A200" s="39"/>
      <c r="B200" s="40"/>
      <c r="C200" s="213" t="s">
        <v>563</v>
      </c>
      <c r="D200" s="213" t="s">
        <v>158</v>
      </c>
      <c r="E200" s="214" t="s">
        <v>584</v>
      </c>
      <c r="F200" s="215" t="s">
        <v>585</v>
      </c>
      <c r="G200" s="216" t="s">
        <v>161</v>
      </c>
      <c r="H200" s="217">
        <v>93</v>
      </c>
      <c r="I200" s="218"/>
      <c r="J200" s="219">
        <f>ROUND(I200*H200,2)</f>
        <v>0</v>
      </c>
      <c r="K200" s="215" t="s">
        <v>162</v>
      </c>
      <c r="L200" s="45"/>
      <c r="M200" s="220" t="s">
        <v>19</v>
      </c>
      <c r="N200" s="221" t="s">
        <v>43</v>
      </c>
      <c r="O200" s="85"/>
      <c r="P200" s="222">
        <f>O200*H200</f>
        <v>0</v>
      </c>
      <c r="Q200" s="222">
        <v>1E-05</v>
      </c>
      <c r="R200" s="222">
        <f>Q200*H200</f>
        <v>0.00093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223</v>
      </c>
      <c r="AT200" s="224" t="s">
        <v>158</v>
      </c>
      <c r="AU200" s="224" t="s">
        <v>79</v>
      </c>
      <c r="AY200" s="18" t="s">
        <v>155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79</v>
      </c>
      <c r="BK200" s="225">
        <f>ROUND(I200*H200,2)</f>
        <v>0</v>
      </c>
      <c r="BL200" s="18" t="s">
        <v>223</v>
      </c>
      <c r="BM200" s="224" t="s">
        <v>765</v>
      </c>
    </row>
    <row r="201" spans="1:65" s="2" customFormat="1" ht="12">
      <c r="A201" s="39"/>
      <c r="B201" s="40"/>
      <c r="C201" s="213" t="s">
        <v>567</v>
      </c>
      <c r="D201" s="213" t="s">
        <v>158</v>
      </c>
      <c r="E201" s="214" t="s">
        <v>588</v>
      </c>
      <c r="F201" s="215" t="s">
        <v>589</v>
      </c>
      <c r="G201" s="216" t="s">
        <v>161</v>
      </c>
      <c r="H201" s="217">
        <v>270</v>
      </c>
      <c r="I201" s="218"/>
      <c r="J201" s="219">
        <f>ROUND(I201*H201,2)</f>
        <v>0</v>
      </c>
      <c r="K201" s="215" t="s">
        <v>162</v>
      </c>
      <c r="L201" s="45"/>
      <c r="M201" s="239" t="s">
        <v>19</v>
      </c>
      <c r="N201" s="240" t="s">
        <v>43</v>
      </c>
      <c r="O201" s="241"/>
      <c r="P201" s="242">
        <f>O201*H201</f>
        <v>0</v>
      </c>
      <c r="Q201" s="242">
        <v>0.00029</v>
      </c>
      <c r="R201" s="242">
        <f>Q201*H201</f>
        <v>0.0783</v>
      </c>
      <c r="S201" s="242">
        <v>0</v>
      </c>
      <c r="T201" s="24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223</v>
      </c>
      <c r="AT201" s="224" t="s">
        <v>158</v>
      </c>
      <c r="AU201" s="224" t="s">
        <v>79</v>
      </c>
      <c r="AY201" s="18" t="s">
        <v>155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223</v>
      </c>
      <c r="BM201" s="224" t="s">
        <v>766</v>
      </c>
    </row>
    <row r="202" spans="1:31" s="2" customFormat="1" ht="6.95" customHeight="1">
      <c r="A202" s="39"/>
      <c r="B202" s="60"/>
      <c r="C202" s="61"/>
      <c r="D202" s="61"/>
      <c r="E202" s="61"/>
      <c r="F202" s="61"/>
      <c r="G202" s="61"/>
      <c r="H202" s="61"/>
      <c r="I202" s="61"/>
      <c r="J202" s="61"/>
      <c r="K202" s="61"/>
      <c r="L202" s="45"/>
      <c r="M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</row>
  </sheetData>
  <sheetProtection password="CC35" sheet="1" objects="1" scenarios="1" formatColumns="0" formatRows="0" autoFilter="0"/>
  <autoFilter ref="C93:K2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120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MODERNIZACE ODBORNÝCH UČEBEN ZŠ ŠLUKNOVSKÁ, ČESKÁ LÍPA</v>
      </c>
      <c r="F7" s="143"/>
      <c r="G7" s="143"/>
      <c r="H7" s="143"/>
      <c r="L7" s="21"/>
    </row>
    <row r="8" spans="2:12" s="1" customFormat="1" ht="12" customHeight="1">
      <c r="B8" s="21"/>
      <c r="D8" s="143" t="s">
        <v>121</v>
      </c>
      <c r="L8" s="21"/>
    </row>
    <row r="9" spans="1:31" s="2" customFormat="1" ht="16.5" customHeight="1">
      <c r="A9" s="39"/>
      <c r="B9" s="45"/>
      <c r="C9" s="39"/>
      <c r="D9" s="39"/>
      <c r="E9" s="144" t="s">
        <v>647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123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767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4. 2. 2021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71.25" customHeight="1">
      <c r="A29" s="148"/>
      <c r="B29" s="149"/>
      <c r="C29" s="148"/>
      <c r="D29" s="148"/>
      <c r="E29" s="150" t="s">
        <v>768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ROUND(J106,2)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ROUND((SUM(BE106:BE254)),2)</f>
        <v>0</v>
      </c>
      <c r="G35" s="39"/>
      <c r="H35" s="39"/>
      <c r="I35" s="158">
        <v>0.21</v>
      </c>
      <c r="J35" s="157">
        <f>ROUND(((SUM(BE106:BE254))*I35),2)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ROUND((SUM(BF106:BF254)),2)</f>
        <v>0</v>
      </c>
      <c r="G36" s="39"/>
      <c r="H36" s="39"/>
      <c r="I36" s="158">
        <v>0.15</v>
      </c>
      <c r="J36" s="157">
        <f>ROUND(((SUM(BF106:BF254))*I36),2)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ROUND((SUM(BG106:BG254)),2)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ROUND((SUM(BH106:BH254)),2)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ROUND((SUM(BI106:BI254)),2)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MODERNIZACE ODBORNÝCH UČEBEN ZŠ ŠLUKNOVSKÁ, ČESKÁ LÍPA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121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647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123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STAVBA - HRUBÉ STAVEBNÍ PRÁCE UČEBNY CHEMIE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ČESKÁ LÍPA</v>
      </c>
      <c r="G56" s="41"/>
      <c r="H56" s="41"/>
      <c r="I56" s="33" t="s">
        <v>23</v>
      </c>
      <c r="J56" s="73" t="str">
        <f>IF(J14="","",J14)</f>
        <v>4. 2. 2021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ČESKÁ LÍPA</v>
      </c>
      <c r="G58" s="41"/>
      <c r="H58" s="41"/>
      <c r="I58" s="33" t="s">
        <v>31</v>
      </c>
      <c r="J58" s="37" t="str">
        <f>E23</f>
        <v>Ing. Petr KUČERA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Jaroslav VALENTA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J106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128</v>
      </c>
      <c r="E64" s="178"/>
      <c r="F64" s="178"/>
      <c r="G64" s="178"/>
      <c r="H64" s="178"/>
      <c r="I64" s="178"/>
      <c r="J64" s="179">
        <f>J107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769</v>
      </c>
      <c r="E65" s="183"/>
      <c r="F65" s="183"/>
      <c r="G65" s="183"/>
      <c r="H65" s="183"/>
      <c r="I65" s="183"/>
      <c r="J65" s="184">
        <f>J108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129</v>
      </c>
      <c r="E66" s="183"/>
      <c r="F66" s="183"/>
      <c r="G66" s="183"/>
      <c r="H66" s="183"/>
      <c r="I66" s="183"/>
      <c r="J66" s="184">
        <f>J111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130</v>
      </c>
      <c r="E67" s="183"/>
      <c r="F67" s="183"/>
      <c r="G67" s="183"/>
      <c r="H67" s="183"/>
      <c r="I67" s="183"/>
      <c r="J67" s="184">
        <f>J122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131</v>
      </c>
      <c r="E68" s="183"/>
      <c r="F68" s="183"/>
      <c r="G68" s="183"/>
      <c r="H68" s="183"/>
      <c r="I68" s="183"/>
      <c r="J68" s="184">
        <f>J126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132</v>
      </c>
      <c r="E69" s="183"/>
      <c r="F69" s="183"/>
      <c r="G69" s="183"/>
      <c r="H69" s="183"/>
      <c r="I69" s="183"/>
      <c r="J69" s="184">
        <f>J132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5"/>
      <c r="C70" s="176"/>
      <c r="D70" s="177" t="s">
        <v>136</v>
      </c>
      <c r="E70" s="178"/>
      <c r="F70" s="178"/>
      <c r="G70" s="178"/>
      <c r="H70" s="178"/>
      <c r="I70" s="178"/>
      <c r="J70" s="179">
        <f>J134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1"/>
      <c r="C71" s="126"/>
      <c r="D71" s="182" t="s">
        <v>770</v>
      </c>
      <c r="E71" s="183"/>
      <c r="F71" s="183"/>
      <c r="G71" s="183"/>
      <c r="H71" s="183"/>
      <c r="I71" s="183"/>
      <c r="J71" s="184">
        <f>J135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771</v>
      </c>
      <c r="E72" s="183"/>
      <c r="F72" s="183"/>
      <c r="G72" s="183"/>
      <c r="H72" s="183"/>
      <c r="I72" s="183"/>
      <c r="J72" s="184">
        <f>J140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137</v>
      </c>
      <c r="E73" s="183"/>
      <c r="F73" s="183"/>
      <c r="G73" s="183"/>
      <c r="H73" s="183"/>
      <c r="I73" s="183"/>
      <c r="J73" s="184">
        <f>J146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592</v>
      </c>
      <c r="E74" s="183"/>
      <c r="F74" s="183"/>
      <c r="G74" s="183"/>
      <c r="H74" s="183"/>
      <c r="I74" s="183"/>
      <c r="J74" s="184">
        <f>J152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772</v>
      </c>
      <c r="E75" s="183"/>
      <c r="F75" s="183"/>
      <c r="G75" s="183"/>
      <c r="H75" s="183"/>
      <c r="I75" s="183"/>
      <c r="J75" s="184">
        <f>J188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773</v>
      </c>
      <c r="E76" s="183"/>
      <c r="F76" s="183"/>
      <c r="G76" s="183"/>
      <c r="H76" s="183"/>
      <c r="I76" s="183"/>
      <c r="J76" s="184">
        <f>J192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774</v>
      </c>
      <c r="E77" s="183"/>
      <c r="F77" s="183"/>
      <c r="G77" s="183"/>
      <c r="H77" s="183"/>
      <c r="I77" s="183"/>
      <c r="J77" s="184">
        <f>J196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1"/>
      <c r="C78" s="126"/>
      <c r="D78" s="182" t="s">
        <v>775</v>
      </c>
      <c r="E78" s="183"/>
      <c r="F78" s="183"/>
      <c r="G78" s="183"/>
      <c r="H78" s="183"/>
      <c r="I78" s="183"/>
      <c r="J78" s="184">
        <f>J209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1"/>
      <c r="C79" s="126"/>
      <c r="D79" s="182" t="s">
        <v>776</v>
      </c>
      <c r="E79" s="183"/>
      <c r="F79" s="183"/>
      <c r="G79" s="183"/>
      <c r="H79" s="183"/>
      <c r="I79" s="183"/>
      <c r="J79" s="184">
        <f>J214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1"/>
      <c r="C80" s="126"/>
      <c r="D80" s="182" t="s">
        <v>777</v>
      </c>
      <c r="E80" s="183"/>
      <c r="F80" s="183"/>
      <c r="G80" s="183"/>
      <c r="H80" s="183"/>
      <c r="I80" s="183"/>
      <c r="J80" s="184">
        <f>J218</f>
        <v>0</v>
      </c>
      <c r="K80" s="126"/>
      <c r="L80" s="18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1"/>
      <c r="C81" s="126"/>
      <c r="D81" s="182" t="s">
        <v>139</v>
      </c>
      <c r="E81" s="183"/>
      <c r="F81" s="183"/>
      <c r="G81" s="183"/>
      <c r="H81" s="183"/>
      <c r="I81" s="183"/>
      <c r="J81" s="184">
        <f>J230</f>
        <v>0</v>
      </c>
      <c r="K81" s="126"/>
      <c r="L81" s="185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9" customFormat="1" ht="24.95" customHeight="1">
      <c r="A82" s="9"/>
      <c r="B82" s="175"/>
      <c r="C82" s="176"/>
      <c r="D82" s="177" t="s">
        <v>593</v>
      </c>
      <c r="E82" s="178"/>
      <c r="F82" s="178"/>
      <c r="G82" s="178"/>
      <c r="H82" s="178"/>
      <c r="I82" s="178"/>
      <c r="J82" s="179">
        <f>J243</f>
        <v>0</v>
      </c>
      <c r="K82" s="176"/>
      <c r="L82" s="180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s="10" customFormat="1" ht="19.9" customHeight="1">
      <c r="A83" s="10"/>
      <c r="B83" s="181"/>
      <c r="C83" s="126"/>
      <c r="D83" s="182" t="s">
        <v>778</v>
      </c>
      <c r="E83" s="183"/>
      <c r="F83" s="183"/>
      <c r="G83" s="183"/>
      <c r="H83" s="183"/>
      <c r="I83" s="183"/>
      <c r="J83" s="184">
        <f>J244</f>
        <v>0</v>
      </c>
      <c r="K83" s="126"/>
      <c r="L83" s="185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1"/>
      <c r="C84" s="126"/>
      <c r="D84" s="182" t="s">
        <v>594</v>
      </c>
      <c r="E84" s="183"/>
      <c r="F84" s="183"/>
      <c r="G84" s="183"/>
      <c r="H84" s="183"/>
      <c r="I84" s="183"/>
      <c r="J84" s="184">
        <f>J247</f>
        <v>0</v>
      </c>
      <c r="K84" s="126"/>
      <c r="L84" s="185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2" customFormat="1" ht="21.8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60"/>
      <c r="C86" s="61"/>
      <c r="D86" s="61"/>
      <c r="E86" s="61"/>
      <c r="F86" s="61"/>
      <c r="G86" s="61"/>
      <c r="H86" s="61"/>
      <c r="I86" s="61"/>
      <c r="J86" s="61"/>
      <c r="K86" s="6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90" spans="1:31" s="2" customFormat="1" ht="6.95" customHeight="1">
      <c r="A90" s="39"/>
      <c r="B90" s="62"/>
      <c r="C90" s="63"/>
      <c r="D90" s="63"/>
      <c r="E90" s="63"/>
      <c r="F90" s="63"/>
      <c r="G90" s="63"/>
      <c r="H90" s="63"/>
      <c r="I90" s="63"/>
      <c r="J90" s="63"/>
      <c r="K90" s="63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4.95" customHeight="1">
      <c r="A91" s="39"/>
      <c r="B91" s="40"/>
      <c r="C91" s="24" t="s">
        <v>140</v>
      </c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16</v>
      </c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6.25" customHeight="1">
      <c r="A94" s="39"/>
      <c r="B94" s="40"/>
      <c r="C94" s="41"/>
      <c r="D94" s="41"/>
      <c r="E94" s="170" t="str">
        <f>E7</f>
        <v>MODERNIZACE ODBORNÝCH UČEBEN ZŠ ŠLUKNOVSKÁ, ČESKÁ LÍPA</v>
      </c>
      <c r="F94" s="33"/>
      <c r="G94" s="33"/>
      <c r="H94" s="33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2:12" s="1" customFormat="1" ht="12" customHeight="1">
      <c r="B95" s="22"/>
      <c r="C95" s="33" t="s">
        <v>121</v>
      </c>
      <c r="D95" s="23"/>
      <c r="E95" s="23"/>
      <c r="F95" s="23"/>
      <c r="G95" s="23"/>
      <c r="H95" s="23"/>
      <c r="I95" s="23"/>
      <c r="J95" s="23"/>
      <c r="K95" s="23"/>
      <c r="L95" s="21"/>
    </row>
    <row r="96" spans="1:31" s="2" customFormat="1" ht="16.5" customHeight="1">
      <c r="A96" s="39"/>
      <c r="B96" s="40"/>
      <c r="C96" s="41"/>
      <c r="D96" s="41"/>
      <c r="E96" s="170" t="s">
        <v>647</v>
      </c>
      <c r="F96" s="41"/>
      <c r="G96" s="41"/>
      <c r="H96" s="41"/>
      <c r="I96" s="41"/>
      <c r="J96" s="41"/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2" customHeight="1">
      <c r="A97" s="39"/>
      <c r="B97" s="40"/>
      <c r="C97" s="33" t="s">
        <v>123</v>
      </c>
      <c r="D97" s="41"/>
      <c r="E97" s="41"/>
      <c r="F97" s="41"/>
      <c r="G97" s="41"/>
      <c r="H97" s="41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6.5" customHeight="1">
      <c r="A98" s="39"/>
      <c r="B98" s="40"/>
      <c r="C98" s="41"/>
      <c r="D98" s="41"/>
      <c r="E98" s="70" t="str">
        <f>E11</f>
        <v>STAVBA - HRUBÉ STAVEBNÍ PRÁCE UČEBNY CHEMIE</v>
      </c>
      <c r="F98" s="41"/>
      <c r="G98" s="41"/>
      <c r="H98" s="41"/>
      <c r="I98" s="41"/>
      <c r="J98" s="41"/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2" customHeight="1">
      <c r="A100" s="39"/>
      <c r="B100" s="40"/>
      <c r="C100" s="33" t="s">
        <v>21</v>
      </c>
      <c r="D100" s="41"/>
      <c r="E100" s="41"/>
      <c r="F100" s="28" t="str">
        <f>F14</f>
        <v>ČESKÁ LÍPA</v>
      </c>
      <c r="G100" s="41"/>
      <c r="H100" s="41"/>
      <c r="I100" s="33" t="s">
        <v>23</v>
      </c>
      <c r="J100" s="73" t="str">
        <f>IF(J14="","",J14)</f>
        <v>4. 2. 2021</v>
      </c>
      <c r="K100" s="41"/>
      <c r="L100" s="14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145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15.15" customHeight="1">
      <c r="A102" s="39"/>
      <c r="B102" s="40"/>
      <c r="C102" s="33" t="s">
        <v>25</v>
      </c>
      <c r="D102" s="41"/>
      <c r="E102" s="41"/>
      <c r="F102" s="28" t="str">
        <f>E17</f>
        <v>MĚSTO ČESKÁ LÍPA</v>
      </c>
      <c r="G102" s="41"/>
      <c r="H102" s="41"/>
      <c r="I102" s="33" t="s">
        <v>31</v>
      </c>
      <c r="J102" s="37" t="str">
        <f>E23</f>
        <v>Ing. Petr KUČERA</v>
      </c>
      <c r="K102" s="41"/>
      <c r="L102" s="145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15.15" customHeight="1">
      <c r="A103" s="39"/>
      <c r="B103" s="40"/>
      <c r="C103" s="33" t="s">
        <v>29</v>
      </c>
      <c r="D103" s="41"/>
      <c r="E103" s="41"/>
      <c r="F103" s="28" t="str">
        <f>IF(E20="","",E20)</f>
        <v>Vyplň údaj</v>
      </c>
      <c r="G103" s="41"/>
      <c r="H103" s="41"/>
      <c r="I103" s="33" t="s">
        <v>34</v>
      </c>
      <c r="J103" s="37" t="str">
        <f>E26</f>
        <v>Jaroslav VALENTA</v>
      </c>
      <c r="K103" s="41"/>
      <c r="L103" s="145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10.3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145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11" customFormat="1" ht="29.25" customHeight="1">
      <c r="A105" s="186"/>
      <c r="B105" s="187"/>
      <c r="C105" s="188" t="s">
        <v>141</v>
      </c>
      <c r="D105" s="189" t="s">
        <v>57</v>
      </c>
      <c r="E105" s="189" t="s">
        <v>53</v>
      </c>
      <c r="F105" s="189" t="s">
        <v>54</v>
      </c>
      <c r="G105" s="189" t="s">
        <v>142</v>
      </c>
      <c r="H105" s="189" t="s">
        <v>143</v>
      </c>
      <c r="I105" s="189" t="s">
        <v>144</v>
      </c>
      <c r="J105" s="189" t="s">
        <v>126</v>
      </c>
      <c r="K105" s="190" t="s">
        <v>145</v>
      </c>
      <c r="L105" s="191"/>
      <c r="M105" s="93" t="s">
        <v>19</v>
      </c>
      <c r="N105" s="94" t="s">
        <v>42</v>
      </c>
      <c r="O105" s="94" t="s">
        <v>146</v>
      </c>
      <c r="P105" s="94" t="s">
        <v>147</v>
      </c>
      <c r="Q105" s="94" t="s">
        <v>148</v>
      </c>
      <c r="R105" s="94" t="s">
        <v>149</v>
      </c>
      <c r="S105" s="94" t="s">
        <v>150</v>
      </c>
      <c r="T105" s="95" t="s">
        <v>151</v>
      </c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</row>
    <row r="106" spans="1:63" s="2" customFormat="1" ht="22.8" customHeight="1">
      <c r="A106" s="39"/>
      <c r="B106" s="40"/>
      <c r="C106" s="100" t="s">
        <v>152</v>
      </c>
      <c r="D106" s="41"/>
      <c r="E106" s="41"/>
      <c r="F106" s="41"/>
      <c r="G106" s="41"/>
      <c r="H106" s="41"/>
      <c r="I106" s="41"/>
      <c r="J106" s="192">
        <f>BK106</f>
        <v>0</v>
      </c>
      <c r="K106" s="41"/>
      <c r="L106" s="45"/>
      <c r="M106" s="96"/>
      <c r="N106" s="193"/>
      <c r="O106" s="97"/>
      <c r="P106" s="194">
        <f>P107+P134+P243</f>
        <v>0</v>
      </c>
      <c r="Q106" s="97"/>
      <c r="R106" s="194">
        <f>R107+R134+R243</f>
        <v>4.174147800000001</v>
      </c>
      <c r="S106" s="97"/>
      <c r="T106" s="195">
        <f>T107+T134+T243</f>
        <v>0.948785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71</v>
      </c>
      <c r="AU106" s="18" t="s">
        <v>127</v>
      </c>
      <c r="BK106" s="196">
        <f>BK107+BK134+BK243</f>
        <v>0</v>
      </c>
    </row>
    <row r="107" spans="1:63" s="12" customFormat="1" ht="25.9" customHeight="1">
      <c r="A107" s="12"/>
      <c r="B107" s="197"/>
      <c r="C107" s="198"/>
      <c r="D107" s="199" t="s">
        <v>71</v>
      </c>
      <c r="E107" s="200" t="s">
        <v>153</v>
      </c>
      <c r="F107" s="200" t="s">
        <v>154</v>
      </c>
      <c r="G107" s="198"/>
      <c r="H107" s="198"/>
      <c r="I107" s="201"/>
      <c r="J107" s="202">
        <f>BK107</f>
        <v>0</v>
      </c>
      <c r="K107" s="198"/>
      <c r="L107" s="203"/>
      <c r="M107" s="204"/>
      <c r="N107" s="205"/>
      <c r="O107" s="205"/>
      <c r="P107" s="206">
        <f>P108+P111+P122+P126+P132</f>
        <v>0</v>
      </c>
      <c r="Q107" s="205"/>
      <c r="R107" s="206">
        <f>R108+R111+R122+R126+R132</f>
        <v>1.59033248</v>
      </c>
      <c r="S107" s="205"/>
      <c r="T107" s="207">
        <f>T108+T111+T122+T126+T132</f>
        <v>0.258129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8" t="s">
        <v>79</v>
      </c>
      <c r="AT107" s="209" t="s">
        <v>71</v>
      </c>
      <c r="AU107" s="209" t="s">
        <v>72</v>
      </c>
      <c r="AY107" s="208" t="s">
        <v>155</v>
      </c>
      <c r="BK107" s="210">
        <f>BK108+BK111+BK122+BK126+BK132</f>
        <v>0</v>
      </c>
    </row>
    <row r="108" spans="1:63" s="12" customFormat="1" ht="22.8" customHeight="1">
      <c r="A108" s="12"/>
      <c r="B108" s="197"/>
      <c r="C108" s="198"/>
      <c r="D108" s="199" t="s">
        <v>71</v>
      </c>
      <c r="E108" s="211" t="s">
        <v>168</v>
      </c>
      <c r="F108" s="211" t="s">
        <v>779</v>
      </c>
      <c r="G108" s="198"/>
      <c r="H108" s="198"/>
      <c r="I108" s="201"/>
      <c r="J108" s="212">
        <f>BK108</f>
        <v>0</v>
      </c>
      <c r="K108" s="198"/>
      <c r="L108" s="203"/>
      <c r="M108" s="204"/>
      <c r="N108" s="205"/>
      <c r="O108" s="205"/>
      <c r="P108" s="206">
        <f>SUM(P109:P110)</f>
        <v>0</v>
      </c>
      <c r="Q108" s="205"/>
      <c r="R108" s="206">
        <f>SUM(R109:R110)</f>
        <v>0.24042</v>
      </c>
      <c r="S108" s="205"/>
      <c r="T108" s="207">
        <f>SUM(T109:T110)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8" t="s">
        <v>79</v>
      </c>
      <c r="AT108" s="209" t="s">
        <v>71</v>
      </c>
      <c r="AU108" s="209" t="s">
        <v>79</v>
      </c>
      <c r="AY108" s="208" t="s">
        <v>155</v>
      </c>
      <c r="BK108" s="210">
        <f>SUM(BK109:BK110)</f>
        <v>0</v>
      </c>
    </row>
    <row r="109" spans="1:65" s="2" customFormat="1" ht="12">
      <c r="A109" s="39"/>
      <c r="B109" s="40"/>
      <c r="C109" s="213" t="s">
        <v>79</v>
      </c>
      <c r="D109" s="213" t="s">
        <v>158</v>
      </c>
      <c r="E109" s="214" t="s">
        <v>780</v>
      </c>
      <c r="F109" s="215" t="s">
        <v>781</v>
      </c>
      <c r="G109" s="216" t="s">
        <v>171</v>
      </c>
      <c r="H109" s="217">
        <v>2</v>
      </c>
      <c r="I109" s="218"/>
      <c r="J109" s="219">
        <f>ROUND(I109*H109,2)</f>
        <v>0</v>
      </c>
      <c r="K109" s="215" t="s">
        <v>162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0.12021</v>
      </c>
      <c r="R109" s="222">
        <f>Q109*H109</f>
        <v>0.24042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163</v>
      </c>
      <c r="AT109" s="224" t="s">
        <v>158</v>
      </c>
      <c r="AU109" s="224" t="s">
        <v>81</v>
      </c>
      <c r="AY109" s="18" t="s">
        <v>155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163</v>
      </c>
      <c r="BM109" s="224" t="s">
        <v>782</v>
      </c>
    </row>
    <row r="110" spans="1:51" s="13" customFormat="1" ht="12">
      <c r="A110" s="13"/>
      <c r="B110" s="226"/>
      <c r="C110" s="227"/>
      <c r="D110" s="228" t="s">
        <v>184</v>
      </c>
      <c r="E110" s="229" t="s">
        <v>19</v>
      </c>
      <c r="F110" s="230" t="s">
        <v>783</v>
      </c>
      <c r="G110" s="227"/>
      <c r="H110" s="231">
        <v>2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7" t="s">
        <v>184</v>
      </c>
      <c r="AU110" s="237" t="s">
        <v>81</v>
      </c>
      <c r="AV110" s="13" t="s">
        <v>81</v>
      </c>
      <c r="AW110" s="13" t="s">
        <v>33</v>
      </c>
      <c r="AX110" s="13" t="s">
        <v>79</v>
      </c>
      <c r="AY110" s="237" t="s">
        <v>155</v>
      </c>
    </row>
    <row r="111" spans="1:63" s="12" customFormat="1" ht="22.8" customHeight="1">
      <c r="A111" s="12"/>
      <c r="B111" s="197"/>
      <c r="C111" s="198"/>
      <c r="D111" s="199" t="s">
        <v>71</v>
      </c>
      <c r="E111" s="211" t="s">
        <v>156</v>
      </c>
      <c r="F111" s="211" t="s">
        <v>157</v>
      </c>
      <c r="G111" s="198"/>
      <c r="H111" s="198"/>
      <c r="I111" s="201"/>
      <c r="J111" s="212">
        <f>BK111</f>
        <v>0</v>
      </c>
      <c r="K111" s="198"/>
      <c r="L111" s="203"/>
      <c r="M111" s="204"/>
      <c r="N111" s="205"/>
      <c r="O111" s="205"/>
      <c r="P111" s="206">
        <f>SUM(P112:P121)</f>
        <v>0</v>
      </c>
      <c r="Q111" s="205"/>
      <c r="R111" s="206">
        <f>SUM(R112:R121)</f>
        <v>1.34991248</v>
      </c>
      <c r="S111" s="205"/>
      <c r="T111" s="207">
        <f>SUM(T112:T121)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8" t="s">
        <v>79</v>
      </c>
      <c r="AT111" s="209" t="s">
        <v>71</v>
      </c>
      <c r="AU111" s="209" t="s">
        <v>79</v>
      </c>
      <c r="AY111" s="208" t="s">
        <v>155</v>
      </c>
      <c r="BK111" s="210">
        <f>SUM(BK112:BK121)</f>
        <v>0</v>
      </c>
    </row>
    <row r="112" spans="1:65" s="2" customFormat="1" ht="12">
      <c r="A112" s="39"/>
      <c r="B112" s="40"/>
      <c r="C112" s="213" t="s">
        <v>579</v>
      </c>
      <c r="D112" s="213" t="s">
        <v>158</v>
      </c>
      <c r="E112" s="214" t="s">
        <v>784</v>
      </c>
      <c r="F112" s="215" t="s">
        <v>785</v>
      </c>
      <c r="G112" s="216" t="s">
        <v>161</v>
      </c>
      <c r="H112" s="217">
        <v>82.2</v>
      </c>
      <c r="I112" s="218"/>
      <c r="J112" s="219">
        <f>ROUND(I112*H112,2)</f>
        <v>0</v>
      </c>
      <c r="K112" s="215" t="s">
        <v>162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0.00438</v>
      </c>
      <c r="R112" s="222">
        <f>Q112*H112</f>
        <v>0.360036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163</v>
      </c>
      <c r="AT112" s="224" t="s">
        <v>158</v>
      </c>
      <c r="AU112" s="224" t="s">
        <v>81</v>
      </c>
      <c r="AY112" s="18" t="s">
        <v>155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163</v>
      </c>
      <c r="BM112" s="224" t="s">
        <v>786</v>
      </c>
    </row>
    <row r="113" spans="1:51" s="13" customFormat="1" ht="12">
      <c r="A113" s="13"/>
      <c r="B113" s="226"/>
      <c r="C113" s="227"/>
      <c r="D113" s="228" t="s">
        <v>184</v>
      </c>
      <c r="E113" s="229" t="s">
        <v>19</v>
      </c>
      <c r="F113" s="230" t="s">
        <v>787</v>
      </c>
      <c r="G113" s="227"/>
      <c r="H113" s="231">
        <v>82.2</v>
      </c>
      <c r="I113" s="232"/>
      <c r="J113" s="227"/>
      <c r="K113" s="227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184</v>
      </c>
      <c r="AU113" s="237" t="s">
        <v>81</v>
      </c>
      <c r="AV113" s="13" t="s">
        <v>81</v>
      </c>
      <c r="AW113" s="13" t="s">
        <v>33</v>
      </c>
      <c r="AX113" s="13" t="s">
        <v>79</v>
      </c>
      <c r="AY113" s="237" t="s">
        <v>155</v>
      </c>
    </row>
    <row r="114" spans="1:65" s="2" customFormat="1" ht="12">
      <c r="A114" s="39"/>
      <c r="B114" s="40"/>
      <c r="C114" s="213" t="s">
        <v>583</v>
      </c>
      <c r="D114" s="213" t="s">
        <v>158</v>
      </c>
      <c r="E114" s="214" t="s">
        <v>788</v>
      </c>
      <c r="F114" s="215" t="s">
        <v>789</v>
      </c>
      <c r="G114" s="216" t="s">
        <v>161</v>
      </c>
      <c r="H114" s="217">
        <v>82.2</v>
      </c>
      <c r="I114" s="218"/>
      <c r="J114" s="219">
        <f>ROUND(I114*H114,2)</f>
        <v>0</v>
      </c>
      <c r="K114" s="215" t="s">
        <v>162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0.003</v>
      </c>
      <c r="R114" s="222">
        <f>Q114*H114</f>
        <v>0.2466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163</v>
      </c>
      <c r="AT114" s="224" t="s">
        <v>158</v>
      </c>
      <c r="AU114" s="224" t="s">
        <v>81</v>
      </c>
      <c r="AY114" s="18" t="s">
        <v>155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163</v>
      </c>
      <c r="BM114" s="224" t="s">
        <v>790</v>
      </c>
    </row>
    <row r="115" spans="1:51" s="13" customFormat="1" ht="12">
      <c r="A115" s="13"/>
      <c r="B115" s="226"/>
      <c r="C115" s="227"/>
      <c r="D115" s="228" t="s">
        <v>184</v>
      </c>
      <c r="E115" s="229" t="s">
        <v>19</v>
      </c>
      <c r="F115" s="230" t="s">
        <v>787</v>
      </c>
      <c r="G115" s="227"/>
      <c r="H115" s="231">
        <v>82.2</v>
      </c>
      <c r="I115" s="232"/>
      <c r="J115" s="227"/>
      <c r="K115" s="227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184</v>
      </c>
      <c r="AU115" s="237" t="s">
        <v>81</v>
      </c>
      <c r="AV115" s="13" t="s">
        <v>81</v>
      </c>
      <c r="AW115" s="13" t="s">
        <v>33</v>
      </c>
      <c r="AX115" s="13" t="s">
        <v>79</v>
      </c>
      <c r="AY115" s="237" t="s">
        <v>155</v>
      </c>
    </row>
    <row r="116" spans="1:65" s="2" customFormat="1" ht="12">
      <c r="A116" s="39"/>
      <c r="B116" s="40"/>
      <c r="C116" s="213" t="s">
        <v>81</v>
      </c>
      <c r="D116" s="213" t="s">
        <v>158</v>
      </c>
      <c r="E116" s="214" t="s">
        <v>791</v>
      </c>
      <c r="F116" s="215" t="s">
        <v>792</v>
      </c>
      <c r="G116" s="216" t="s">
        <v>161</v>
      </c>
      <c r="H116" s="217">
        <v>99.696</v>
      </c>
      <c r="I116" s="218"/>
      <c r="J116" s="219">
        <f>ROUND(I116*H116,2)</f>
        <v>0</v>
      </c>
      <c r="K116" s="215" t="s">
        <v>162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0.00438</v>
      </c>
      <c r="R116" s="222">
        <f>Q116*H116</f>
        <v>0.43666848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163</v>
      </c>
      <c r="AT116" s="224" t="s">
        <v>158</v>
      </c>
      <c r="AU116" s="224" t="s">
        <v>81</v>
      </c>
      <c r="AY116" s="18" t="s">
        <v>155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163</v>
      </c>
      <c r="BM116" s="224" t="s">
        <v>793</v>
      </c>
    </row>
    <row r="117" spans="1:51" s="13" customFormat="1" ht="12">
      <c r="A117" s="13"/>
      <c r="B117" s="226"/>
      <c r="C117" s="227"/>
      <c r="D117" s="228" t="s">
        <v>184</v>
      </c>
      <c r="E117" s="229" t="s">
        <v>19</v>
      </c>
      <c r="F117" s="230" t="s">
        <v>794</v>
      </c>
      <c r="G117" s="227"/>
      <c r="H117" s="231">
        <v>99.696</v>
      </c>
      <c r="I117" s="232"/>
      <c r="J117" s="227"/>
      <c r="K117" s="227"/>
      <c r="L117" s="233"/>
      <c r="M117" s="234"/>
      <c r="N117" s="235"/>
      <c r="O117" s="235"/>
      <c r="P117" s="235"/>
      <c r="Q117" s="235"/>
      <c r="R117" s="235"/>
      <c r="S117" s="235"/>
      <c r="T117" s="23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184</v>
      </c>
      <c r="AU117" s="237" t="s">
        <v>81</v>
      </c>
      <c r="AV117" s="13" t="s">
        <v>81</v>
      </c>
      <c r="AW117" s="13" t="s">
        <v>33</v>
      </c>
      <c r="AX117" s="13" t="s">
        <v>79</v>
      </c>
      <c r="AY117" s="237" t="s">
        <v>155</v>
      </c>
    </row>
    <row r="118" spans="1:65" s="2" customFormat="1" ht="12">
      <c r="A118" s="39"/>
      <c r="B118" s="40"/>
      <c r="C118" s="213" t="s">
        <v>168</v>
      </c>
      <c r="D118" s="213" t="s">
        <v>158</v>
      </c>
      <c r="E118" s="214" t="s">
        <v>795</v>
      </c>
      <c r="F118" s="215" t="s">
        <v>796</v>
      </c>
      <c r="G118" s="216" t="s">
        <v>161</v>
      </c>
      <c r="H118" s="217">
        <v>99.696</v>
      </c>
      <c r="I118" s="218"/>
      <c r="J118" s="219">
        <f>ROUND(I118*H118,2)</f>
        <v>0</v>
      </c>
      <c r="K118" s="215" t="s">
        <v>162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0.003</v>
      </c>
      <c r="R118" s="222">
        <f>Q118*H118</f>
        <v>0.299088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163</v>
      </c>
      <c r="AT118" s="224" t="s">
        <v>158</v>
      </c>
      <c r="AU118" s="224" t="s">
        <v>81</v>
      </c>
      <c r="AY118" s="18" t="s">
        <v>155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163</v>
      </c>
      <c r="BM118" s="224" t="s">
        <v>797</v>
      </c>
    </row>
    <row r="119" spans="1:51" s="13" customFormat="1" ht="12">
      <c r="A119" s="13"/>
      <c r="B119" s="226"/>
      <c r="C119" s="227"/>
      <c r="D119" s="228" t="s">
        <v>184</v>
      </c>
      <c r="E119" s="229" t="s">
        <v>19</v>
      </c>
      <c r="F119" s="230" t="s">
        <v>794</v>
      </c>
      <c r="G119" s="227"/>
      <c r="H119" s="231">
        <v>99.696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184</v>
      </c>
      <c r="AU119" s="237" t="s">
        <v>81</v>
      </c>
      <c r="AV119" s="13" t="s">
        <v>81</v>
      </c>
      <c r="AW119" s="13" t="s">
        <v>33</v>
      </c>
      <c r="AX119" s="13" t="s">
        <v>79</v>
      </c>
      <c r="AY119" s="237" t="s">
        <v>155</v>
      </c>
    </row>
    <row r="120" spans="1:65" s="2" customFormat="1" ht="33" customHeight="1">
      <c r="A120" s="39"/>
      <c r="B120" s="40"/>
      <c r="C120" s="213" t="s">
        <v>163</v>
      </c>
      <c r="D120" s="213" t="s">
        <v>158</v>
      </c>
      <c r="E120" s="214" t="s">
        <v>798</v>
      </c>
      <c r="F120" s="215" t="s">
        <v>799</v>
      </c>
      <c r="G120" s="216" t="s">
        <v>171</v>
      </c>
      <c r="H120" s="217">
        <v>2</v>
      </c>
      <c r="I120" s="218"/>
      <c r="J120" s="219">
        <f>ROUND(I120*H120,2)</f>
        <v>0</v>
      </c>
      <c r="K120" s="215" t="s">
        <v>162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0.00376</v>
      </c>
      <c r="R120" s="222">
        <f>Q120*H120</f>
        <v>0.00752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163</v>
      </c>
      <c r="AT120" s="224" t="s">
        <v>158</v>
      </c>
      <c r="AU120" s="224" t="s">
        <v>81</v>
      </c>
      <c r="AY120" s="18" t="s">
        <v>155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163</v>
      </c>
      <c r="BM120" s="224" t="s">
        <v>800</v>
      </c>
    </row>
    <row r="121" spans="1:51" s="13" customFormat="1" ht="12">
      <c r="A121" s="13"/>
      <c r="B121" s="226"/>
      <c r="C121" s="227"/>
      <c r="D121" s="228" t="s">
        <v>184</v>
      </c>
      <c r="E121" s="229" t="s">
        <v>19</v>
      </c>
      <c r="F121" s="230" t="s">
        <v>801</v>
      </c>
      <c r="G121" s="227"/>
      <c r="H121" s="231">
        <v>2</v>
      </c>
      <c r="I121" s="232"/>
      <c r="J121" s="227"/>
      <c r="K121" s="227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184</v>
      </c>
      <c r="AU121" s="237" t="s">
        <v>81</v>
      </c>
      <c r="AV121" s="13" t="s">
        <v>81</v>
      </c>
      <c r="AW121" s="13" t="s">
        <v>33</v>
      </c>
      <c r="AX121" s="13" t="s">
        <v>79</v>
      </c>
      <c r="AY121" s="237" t="s">
        <v>155</v>
      </c>
    </row>
    <row r="122" spans="1:63" s="12" customFormat="1" ht="22.8" customHeight="1">
      <c r="A122" s="12"/>
      <c r="B122" s="197"/>
      <c r="C122" s="198"/>
      <c r="D122" s="199" t="s">
        <v>71</v>
      </c>
      <c r="E122" s="211" t="s">
        <v>194</v>
      </c>
      <c r="F122" s="211" t="s">
        <v>195</v>
      </c>
      <c r="G122" s="198"/>
      <c r="H122" s="198"/>
      <c r="I122" s="201"/>
      <c r="J122" s="212">
        <f>BK122</f>
        <v>0</v>
      </c>
      <c r="K122" s="198"/>
      <c r="L122" s="203"/>
      <c r="M122" s="204"/>
      <c r="N122" s="205"/>
      <c r="O122" s="205"/>
      <c r="P122" s="206">
        <f>SUM(P123:P125)</f>
        <v>0</v>
      </c>
      <c r="Q122" s="205"/>
      <c r="R122" s="206">
        <f>SUM(R123:R125)</f>
        <v>0</v>
      </c>
      <c r="S122" s="205"/>
      <c r="T122" s="207">
        <f>SUM(T123:T125)</f>
        <v>0.258129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8" t="s">
        <v>79</v>
      </c>
      <c r="AT122" s="209" t="s">
        <v>71</v>
      </c>
      <c r="AU122" s="209" t="s">
        <v>79</v>
      </c>
      <c r="AY122" s="208" t="s">
        <v>155</v>
      </c>
      <c r="BK122" s="210">
        <f>SUM(BK123:BK125)</f>
        <v>0</v>
      </c>
    </row>
    <row r="123" spans="1:65" s="2" customFormat="1" ht="16.5" customHeight="1">
      <c r="A123" s="39"/>
      <c r="B123" s="40"/>
      <c r="C123" s="213" t="s">
        <v>186</v>
      </c>
      <c r="D123" s="213" t="s">
        <v>158</v>
      </c>
      <c r="E123" s="214" t="s">
        <v>196</v>
      </c>
      <c r="F123" s="215" t="s">
        <v>802</v>
      </c>
      <c r="G123" s="216" t="s">
        <v>198</v>
      </c>
      <c r="H123" s="217">
        <v>1</v>
      </c>
      <c r="I123" s="218"/>
      <c r="J123" s="219">
        <f>ROUND(I123*H123,2)</f>
        <v>0</v>
      </c>
      <c r="K123" s="215" t="s">
        <v>19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163</v>
      </c>
      <c r="AT123" s="224" t="s">
        <v>158</v>
      </c>
      <c r="AU123" s="224" t="s">
        <v>81</v>
      </c>
      <c r="AY123" s="18" t="s">
        <v>155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163</v>
      </c>
      <c r="BM123" s="224" t="s">
        <v>803</v>
      </c>
    </row>
    <row r="124" spans="1:65" s="2" customFormat="1" ht="44.25" customHeight="1">
      <c r="A124" s="39"/>
      <c r="B124" s="40"/>
      <c r="C124" s="213" t="s">
        <v>190</v>
      </c>
      <c r="D124" s="213" t="s">
        <v>158</v>
      </c>
      <c r="E124" s="214" t="s">
        <v>804</v>
      </c>
      <c r="F124" s="215" t="s">
        <v>805</v>
      </c>
      <c r="G124" s="216" t="s">
        <v>161</v>
      </c>
      <c r="H124" s="217">
        <v>0.989</v>
      </c>
      <c r="I124" s="218"/>
      <c r="J124" s="219">
        <f>ROUND(I124*H124,2)</f>
        <v>0</v>
      </c>
      <c r="K124" s="215" t="s">
        <v>162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0.261</v>
      </c>
      <c r="T124" s="223">
        <f>S124*H124</f>
        <v>0.258129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163</v>
      </c>
      <c r="AT124" s="224" t="s">
        <v>158</v>
      </c>
      <c r="AU124" s="224" t="s">
        <v>81</v>
      </c>
      <c r="AY124" s="18" t="s">
        <v>155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163</v>
      </c>
      <c r="BM124" s="224" t="s">
        <v>806</v>
      </c>
    </row>
    <row r="125" spans="1:51" s="13" customFormat="1" ht="12">
      <c r="A125" s="13"/>
      <c r="B125" s="226"/>
      <c r="C125" s="227"/>
      <c r="D125" s="228" t="s">
        <v>184</v>
      </c>
      <c r="E125" s="229" t="s">
        <v>19</v>
      </c>
      <c r="F125" s="230" t="s">
        <v>807</v>
      </c>
      <c r="G125" s="227"/>
      <c r="H125" s="231">
        <v>0.989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7" t="s">
        <v>184</v>
      </c>
      <c r="AU125" s="237" t="s">
        <v>81</v>
      </c>
      <c r="AV125" s="13" t="s">
        <v>81</v>
      </c>
      <c r="AW125" s="13" t="s">
        <v>33</v>
      </c>
      <c r="AX125" s="13" t="s">
        <v>79</v>
      </c>
      <c r="AY125" s="237" t="s">
        <v>155</v>
      </c>
    </row>
    <row r="126" spans="1:63" s="12" customFormat="1" ht="22.8" customHeight="1">
      <c r="A126" s="12"/>
      <c r="B126" s="197"/>
      <c r="C126" s="198"/>
      <c r="D126" s="199" t="s">
        <v>71</v>
      </c>
      <c r="E126" s="211" t="s">
        <v>259</v>
      </c>
      <c r="F126" s="211" t="s">
        <v>260</v>
      </c>
      <c r="G126" s="198"/>
      <c r="H126" s="198"/>
      <c r="I126" s="201"/>
      <c r="J126" s="212">
        <f>BK126</f>
        <v>0</v>
      </c>
      <c r="K126" s="198"/>
      <c r="L126" s="203"/>
      <c r="M126" s="204"/>
      <c r="N126" s="205"/>
      <c r="O126" s="205"/>
      <c r="P126" s="206">
        <f>SUM(P127:P131)</f>
        <v>0</v>
      </c>
      <c r="Q126" s="205"/>
      <c r="R126" s="206">
        <f>SUM(R127:R131)</f>
        <v>0</v>
      </c>
      <c r="S126" s="205"/>
      <c r="T126" s="207">
        <f>SUM(T127:T131)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8" t="s">
        <v>79</v>
      </c>
      <c r="AT126" s="209" t="s">
        <v>71</v>
      </c>
      <c r="AU126" s="209" t="s">
        <v>79</v>
      </c>
      <c r="AY126" s="208" t="s">
        <v>155</v>
      </c>
      <c r="BK126" s="210">
        <f>SUM(BK127:BK131)</f>
        <v>0</v>
      </c>
    </row>
    <row r="127" spans="1:65" s="2" customFormat="1" ht="12">
      <c r="A127" s="39"/>
      <c r="B127" s="40"/>
      <c r="C127" s="213" t="s">
        <v>200</v>
      </c>
      <c r="D127" s="213" t="s">
        <v>158</v>
      </c>
      <c r="E127" s="214" t="s">
        <v>262</v>
      </c>
      <c r="F127" s="215" t="s">
        <v>263</v>
      </c>
      <c r="G127" s="216" t="s">
        <v>264</v>
      </c>
      <c r="H127" s="217">
        <v>0.773</v>
      </c>
      <c r="I127" s="218"/>
      <c r="J127" s="219">
        <f>ROUND(I127*H127,2)</f>
        <v>0</v>
      </c>
      <c r="K127" s="215" t="s">
        <v>162</v>
      </c>
      <c r="L127" s="45"/>
      <c r="M127" s="220" t="s">
        <v>19</v>
      </c>
      <c r="N127" s="221" t="s">
        <v>43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163</v>
      </c>
      <c r="AT127" s="224" t="s">
        <v>158</v>
      </c>
      <c r="AU127" s="224" t="s">
        <v>81</v>
      </c>
      <c r="AY127" s="18" t="s">
        <v>155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163</v>
      </c>
      <c r="BM127" s="224" t="s">
        <v>808</v>
      </c>
    </row>
    <row r="128" spans="1:65" s="2" customFormat="1" ht="33" customHeight="1">
      <c r="A128" s="39"/>
      <c r="B128" s="40"/>
      <c r="C128" s="213" t="s">
        <v>204</v>
      </c>
      <c r="D128" s="213" t="s">
        <v>158</v>
      </c>
      <c r="E128" s="214" t="s">
        <v>267</v>
      </c>
      <c r="F128" s="215" t="s">
        <v>268</v>
      </c>
      <c r="G128" s="216" t="s">
        <v>264</v>
      </c>
      <c r="H128" s="217">
        <v>0.773</v>
      </c>
      <c r="I128" s="218"/>
      <c r="J128" s="219">
        <f>ROUND(I128*H128,2)</f>
        <v>0</v>
      </c>
      <c r="K128" s="215" t="s">
        <v>162</v>
      </c>
      <c r="L128" s="45"/>
      <c r="M128" s="220" t="s">
        <v>19</v>
      </c>
      <c r="N128" s="221" t="s">
        <v>43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163</v>
      </c>
      <c r="AT128" s="224" t="s">
        <v>158</v>
      </c>
      <c r="AU128" s="224" t="s">
        <v>81</v>
      </c>
      <c r="AY128" s="18" t="s">
        <v>155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163</v>
      </c>
      <c r="BM128" s="224" t="s">
        <v>809</v>
      </c>
    </row>
    <row r="129" spans="1:65" s="2" customFormat="1" ht="44.25" customHeight="1">
      <c r="A129" s="39"/>
      <c r="B129" s="40"/>
      <c r="C129" s="213" t="s">
        <v>208</v>
      </c>
      <c r="D129" s="213" t="s">
        <v>158</v>
      </c>
      <c r="E129" s="214" t="s">
        <v>271</v>
      </c>
      <c r="F129" s="215" t="s">
        <v>272</v>
      </c>
      <c r="G129" s="216" t="s">
        <v>264</v>
      </c>
      <c r="H129" s="217">
        <v>14.687</v>
      </c>
      <c r="I129" s="218"/>
      <c r="J129" s="219">
        <f>ROUND(I129*H129,2)</f>
        <v>0</v>
      </c>
      <c r="K129" s="215" t="s">
        <v>162</v>
      </c>
      <c r="L129" s="45"/>
      <c r="M129" s="220" t="s">
        <v>19</v>
      </c>
      <c r="N129" s="221" t="s">
        <v>43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163</v>
      </c>
      <c r="AT129" s="224" t="s">
        <v>158</v>
      </c>
      <c r="AU129" s="224" t="s">
        <v>81</v>
      </c>
      <c r="AY129" s="18" t="s">
        <v>155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163</v>
      </c>
      <c r="BM129" s="224" t="s">
        <v>810</v>
      </c>
    </row>
    <row r="130" spans="1:51" s="13" customFormat="1" ht="12">
      <c r="A130" s="13"/>
      <c r="B130" s="226"/>
      <c r="C130" s="227"/>
      <c r="D130" s="228" t="s">
        <v>184</v>
      </c>
      <c r="E130" s="229" t="s">
        <v>19</v>
      </c>
      <c r="F130" s="230" t="s">
        <v>811</v>
      </c>
      <c r="G130" s="227"/>
      <c r="H130" s="231">
        <v>14.687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184</v>
      </c>
      <c r="AU130" s="237" t="s">
        <v>81</v>
      </c>
      <c r="AV130" s="13" t="s">
        <v>81</v>
      </c>
      <c r="AW130" s="13" t="s">
        <v>33</v>
      </c>
      <c r="AX130" s="13" t="s">
        <v>79</v>
      </c>
      <c r="AY130" s="237" t="s">
        <v>155</v>
      </c>
    </row>
    <row r="131" spans="1:65" s="2" customFormat="1" ht="44.25" customHeight="1">
      <c r="A131" s="39"/>
      <c r="B131" s="40"/>
      <c r="C131" s="213" t="s">
        <v>212</v>
      </c>
      <c r="D131" s="213" t="s">
        <v>158</v>
      </c>
      <c r="E131" s="214" t="s">
        <v>812</v>
      </c>
      <c r="F131" s="215" t="s">
        <v>813</v>
      </c>
      <c r="G131" s="216" t="s">
        <v>264</v>
      </c>
      <c r="H131" s="217">
        <v>0.773</v>
      </c>
      <c r="I131" s="218"/>
      <c r="J131" s="219">
        <f>ROUND(I131*H131,2)</f>
        <v>0</v>
      </c>
      <c r="K131" s="215" t="s">
        <v>162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163</v>
      </c>
      <c r="AT131" s="224" t="s">
        <v>158</v>
      </c>
      <c r="AU131" s="224" t="s">
        <v>81</v>
      </c>
      <c r="AY131" s="18" t="s">
        <v>155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163</v>
      </c>
      <c r="BM131" s="224" t="s">
        <v>814</v>
      </c>
    </row>
    <row r="132" spans="1:63" s="12" customFormat="1" ht="22.8" customHeight="1">
      <c r="A132" s="12"/>
      <c r="B132" s="197"/>
      <c r="C132" s="198"/>
      <c r="D132" s="199" t="s">
        <v>71</v>
      </c>
      <c r="E132" s="211" t="s">
        <v>283</v>
      </c>
      <c r="F132" s="211" t="s">
        <v>284</v>
      </c>
      <c r="G132" s="198"/>
      <c r="H132" s="198"/>
      <c r="I132" s="201"/>
      <c r="J132" s="212">
        <f>BK132</f>
        <v>0</v>
      </c>
      <c r="K132" s="198"/>
      <c r="L132" s="203"/>
      <c r="M132" s="204"/>
      <c r="N132" s="205"/>
      <c r="O132" s="205"/>
      <c r="P132" s="206">
        <f>P133</f>
        <v>0</v>
      </c>
      <c r="Q132" s="205"/>
      <c r="R132" s="206">
        <f>R133</f>
        <v>0</v>
      </c>
      <c r="S132" s="205"/>
      <c r="T132" s="207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8" t="s">
        <v>79</v>
      </c>
      <c r="AT132" s="209" t="s">
        <v>71</v>
      </c>
      <c r="AU132" s="209" t="s">
        <v>79</v>
      </c>
      <c r="AY132" s="208" t="s">
        <v>155</v>
      </c>
      <c r="BK132" s="210">
        <f>BK133</f>
        <v>0</v>
      </c>
    </row>
    <row r="133" spans="1:65" s="2" customFormat="1" ht="55.5" customHeight="1">
      <c r="A133" s="39"/>
      <c r="B133" s="40"/>
      <c r="C133" s="213" t="s">
        <v>216</v>
      </c>
      <c r="D133" s="213" t="s">
        <v>158</v>
      </c>
      <c r="E133" s="214" t="s">
        <v>286</v>
      </c>
      <c r="F133" s="215" t="s">
        <v>287</v>
      </c>
      <c r="G133" s="216" t="s">
        <v>264</v>
      </c>
      <c r="H133" s="217">
        <v>1.59</v>
      </c>
      <c r="I133" s="218"/>
      <c r="J133" s="219">
        <f>ROUND(I133*H133,2)</f>
        <v>0</v>
      </c>
      <c r="K133" s="215" t="s">
        <v>162</v>
      </c>
      <c r="L133" s="45"/>
      <c r="M133" s="220" t="s">
        <v>19</v>
      </c>
      <c r="N133" s="221" t="s">
        <v>43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163</v>
      </c>
      <c r="AT133" s="224" t="s">
        <v>158</v>
      </c>
      <c r="AU133" s="224" t="s">
        <v>81</v>
      </c>
      <c r="AY133" s="18" t="s">
        <v>155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163</v>
      </c>
      <c r="BM133" s="224" t="s">
        <v>815</v>
      </c>
    </row>
    <row r="134" spans="1:63" s="12" customFormat="1" ht="25.9" customHeight="1">
      <c r="A134" s="12"/>
      <c r="B134" s="197"/>
      <c r="C134" s="198"/>
      <c r="D134" s="199" t="s">
        <v>71</v>
      </c>
      <c r="E134" s="200" t="s">
        <v>481</v>
      </c>
      <c r="F134" s="200" t="s">
        <v>482</v>
      </c>
      <c r="G134" s="198"/>
      <c r="H134" s="198"/>
      <c r="I134" s="201"/>
      <c r="J134" s="202">
        <f>BK134</f>
        <v>0</v>
      </c>
      <c r="K134" s="198"/>
      <c r="L134" s="203"/>
      <c r="M134" s="204"/>
      <c r="N134" s="205"/>
      <c r="O134" s="205"/>
      <c r="P134" s="206">
        <f>P135+P140+P146+P152+P188+P192+P196+P209+P214+P218+P230</f>
        <v>0</v>
      </c>
      <c r="Q134" s="205"/>
      <c r="R134" s="206">
        <f>R135+R140+R146+R152+R188+R192+R196+R209+R214+R218+R230</f>
        <v>2.5717653200000004</v>
      </c>
      <c r="S134" s="205"/>
      <c r="T134" s="207">
        <f>T135+T140+T146+T152+T188+T192+T196+T209+T214+T218+T230</f>
        <v>0.514956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8" t="s">
        <v>81</v>
      </c>
      <c r="AT134" s="209" t="s">
        <v>71</v>
      </c>
      <c r="AU134" s="209" t="s">
        <v>72</v>
      </c>
      <c r="AY134" s="208" t="s">
        <v>155</v>
      </c>
      <c r="BK134" s="210">
        <f>BK135+BK140+BK146+BK152+BK188+BK192+BK196+BK209+BK214+BK218+BK230</f>
        <v>0</v>
      </c>
    </row>
    <row r="135" spans="1:63" s="12" customFormat="1" ht="22.8" customHeight="1">
      <c r="A135" s="12"/>
      <c r="B135" s="197"/>
      <c r="C135" s="198"/>
      <c r="D135" s="199" t="s">
        <v>71</v>
      </c>
      <c r="E135" s="211" t="s">
        <v>816</v>
      </c>
      <c r="F135" s="211" t="s">
        <v>817</v>
      </c>
      <c r="G135" s="198"/>
      <c r="H135" s="198"/>
      <c r="I135" s="201"/>
      <c r="J135" s="212">
        <f>BK135</f>
        <v>0</v>
      </c>
      <c r="K135" s="198"/>
      <c r="L135" s="203"/>
      <c r="M135" s="204"/>
      <c r="N135" s="205"/>
      <c r="O135" s="205"/>
      <c r="P135" s="206">
        <f>SUM(P136:P139)</f>
        <v>0</v>
      </c>
      <c r="Q135" s="205"/>
      <c r="R135" s="206">
        <f>SUM(R136:R139)</f>
        <v>0.00744</v>
      </c>
      <c r="S135" s="205"/>
      <c r="T135" s="207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8" t="s">
        <v>81</v>
      </c>
      <c r="AT135" s="209" t="s">
        <v>71</v>
      </c>
      <c r="AU135" s="209" t="s">
        <v>79</v>
      </c>
      <c r="AY135" s="208" t="s">
        <v>155</v>
      </c>
      <c r="BK135" s="210">
        <f>SUM(BK136:BK139)</f>
        <v>0</v>
      </c>
    </row>
    <row r="136" spans="1:65" s="2" customFormat="1" ht="21.75" customHeight="1">
      <c r="A136" s="39"/>
      <c r="B136" s="40"/>
      <c r="C136" s="213" t="s">
        <v>8</v>
      </c>
      <c r="D136" s="213" t="s">
        <v>158</v>
      </c>
      <c r="E136" s="214" t="s">
        <v>818</v>
      </c>
      <c r="F136" s="215" t="s">
        <v>819</v>
      </c>
      <c r="G136" s="216" t="s">
        <v>226</v>
      </c>
      <c r="H136" s="217">
        <v>12</v>
      </c>
      <c r="I136" s="218"/>
      <c r="J136" s="219">
        <f>ROUND(I136*H136,2)</f>
        <v>0</v>
      </c>
      <c r="K136" s="215" t="s">
        <v>162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0.00048</v>
      </c>
      <c r="R136" s="222">
        <f>Q136*H136</f>
        <v>0.00576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223</v>
      </c>
      <c r="AT136" s="224" t="s">
        <v>158</v>
      </c>
      <c r="AU136" s="224" t="s">
        <v>81</v>
      </c>
      <c r="AY136" s="18" t="s">
        <v>155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223</v>
      </c>
      <c r="BM136" s="224" t="s">
        <v>820</v>
      </c>
    </row>
    <row r="137" spans="1:65" s="2" customFormat="1" ht="21.75" customHeight="1">
      <c r="A137" s="39"/>
      <c r="B137" s="40"/>
      <c r="C137" s="244" t="s">
        <v>223</v>
      </c>
      <c r="D137" s="244" t="s">
        <v>599</v>
      </c>
      <c r="E137" s="245" t="s">
        <v>821</v>
      </c>
      <c r="F137" s="246" t="s">
        <v>822</v>
      </c>
      <c r="G137" s="247" t="s">
        <v>171</v>
      </c>
      <c r="H137" s="248">
        <v>24</v>
      </c>
      <c r="I137" s="249"/>
      <c r="J137" s="250">
        <f>ROUND(I137*H137,2)</f>
        <v>0</v>
      </c>
      <c r="K137" s="246" t="s">
        <v>162</v>
      </c>
      <c r="L137" s="251"/>
      <c r="M137" s="252" t="s">
        <v>19</v>
      </c>
      <c r="N137" s="253" t="s">
        <v>43</v>
      </c>
      <c r="O137" s="85"/>
      <c r="P137" s="222">
        <f>O137*H137</f>
        <v>0</v>
      </c>
      <c r="Q137" s="222">
        <v>7E-05</v>
      </c>
      <c r="R137" s="222">
        <f>Q137*H137</f>
        <v>0.0016799999999999999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297</v>
      </c>
      <c r="AT137" s="224" t="s">
        <v>599</v>
      </c>
      <c r="AU137" s="224" t="s">
        <v>81</v>
      </c>
      <c r="AY137" s="18" t="s">
        <v>155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223</v>
      </c>
      <c r="BM137" s="224" t="s">
        <v>823</v>
      </c>
    </row>
    <row r="138" spans="1:65" s="2" customFormat="1" ht="12">
      <c r="A138" s="39"/>
      <c r="B138" s="40"/>
      <c r="C138" s="213" t="s">
        <v>228</v>
      </c>
      <c r="D138" s="213" t="s">
        <v>158</v>
      </c>
      <c r="E138" s="214" t="s">
        <v>824</v>
      </c>
      <c r="F138" s="215" t="s">
        <v>825</v>
      </c>
      <c r="G138" s="216" t="s">
        <v>171</v>
      </c>
      <c r="H138" s="217">
        <v>6</v>
      </c>
      <c r="I138" s="218"/>
      <c r="J138" s="219">
        <f>ROUND(I138*H138,2)</f>
        <v>0</v>
      </c>
      <c r="K138" s="215" t="s">
        <v>162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223</v>
      </c>
      <c r="AT138" s="224" t="s">
        <v>158</v>
      </c>
      <c r="AU138" s="224" t="s">
        <v>81</v>
      </c>
      <c r="AY138" s="18" t="s">
        <v>155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223</v>
      </c>
      <c r="BM138" s="224" t="s">
        <v>826</v>
      </c>
    </row>
    <row r="139" spans="1:65" s="2" customFormat="1" ht="12">
      <c r="A139" s="39"/>
      <c r="B139" s="40"/>
      <c r="C139" s="213" t="s">
        <v>232</v>
      </c>
      <c r="D139" s="213" t="s">
        <v>158</v>
      </c>
      <c r="E139" s="214" t="s">
        <v>827</v>
      </c>
      <c r="F139" s="215" t="s">
        <v>828</v>
      </c>
      <c r="G139" s="216" t="s">
        <v>264</v>
      </c>
      <c r="H139" s="217">
        <v>0.007</v>
      </c>
      <c r="I139" s="218"/>
      <c r="J139" s="219">
        <f>ROUND(I139*H139,2)</f>
        <v>0</v>
      </c>
      <c r="K139" s="215" t="s">
        <v>162</v>
      </c>
      <c r="L139" s="45"/>
      <c r="M139" s="220" t="s">
        <v>19</v>
      </c>
      <c r="N139" s="221" t="s">
        <v>43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223</v>
      </c>
      <c r="AT139" s="224" t="s">
        <v>158</v>
      </c>
      <c r="AU139" s="224" t="s">
        <v>81</v>
      </c>
      <c r="AY139" s="18" t="s">
        <v>155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223</v>
      </c>
      <c r="BM139" s="224" t="s">
        <v>829</v>
      </c>
    </row>
    <row r="140" spans="1:63" s="12" customFormat="1" ht="22.8" customHeight="1">
      <c r="A140" s="12"/>
      <c r="B140" s="197"/>
      <c r="C140" s="198"/>
      <c r="D140" s="199" t="s">
        <v>71</v>
      </c>
      <c r="E140" s="211" t="s">
        <v>830</v>
      </c>
      <c r="F140" s="211" t="s">
        <v>831</v>
      </c>
      <c r="G140" s="198"/>
      <c r="H140" s="198"/>
      <c r="I140" s="201"/>
      <c r="J140" s="212">
        <f>BK140</f>
        <v>0</v>
      </c>
      <c r="K140" s="198"/>
      <c r="L140" s="203"/>
      <c r="M140" s="204"/>
      <c r="N140" s="205"/>
      <c r="O140" s="205"/>
      <c r="P140" s="206">
        <f>SUM(P141:P145)</f>
        <v>0</v>
      </c>
      <c r="Q140" s="205"/>
      <c r="R140" s="206">
        <f>SUM(R141:R145)</f>
        <v>0.03349</v>
      </c>
      <c r="S140" s="205"/>
      <c r="T140" s="207">
        <f>SUM(T141:T145)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8" t="s">
        <v>81</v>
      </c>
      <c r="AT140" s="209" t="s">
        <v>71</v>
      </c>
      <c r="AU140" s="209" t="s">
        <v>79</v>
      </c>
      <c r="AY140" s="208" t="s">
        <v>155</v>
      </c>
      <c r="BK140" s="210">
        <f>SUM(BK141:BK145)</f>
        <v>0</v>
      </c>
    </row>
    <row r="141" spans="1:65" s="2" customFormat="1" ht="33" customHeight="1">
      <c r="A141" s="39"/>
      <c r="B141" s="40"/>
      <c r="C141" s="213" t="s">
        <v>236</v>
      </c>
      <c r="D141" s="213" t="s">
        <v>158</v>
      </c>
      <c r="E141" s="214" t="s">
        <v>832</v>
      </c>
      <c r="F141" s="215" t="s">
        <v>833</v>
      </c>
      <c r="G141" s="216" t="s">
        <v>226</v>
      </c>
      <c r="H141" s="217">
        <v>31</v>
      </c>
      <c r="I141" s="218"/>
      <c r="J141" s="219">
        <f>ROUND(I141*H141,2)</f>
        <v>0</v>
      </c>
      <c r="K141" s="215" t="s">
        <v>162</v>
      </c>
      <c r="L141" s="45"/>
      <c r="M141" s="220" t="s">
        <v>19</v>
      </c>
      <c r="N141" s="221" t="s">
        <v>43</v>
      </c>
      <c r="O141" s="85"/>
      <c r="P141" s="222">
        <f>O141*H141</f>
        <v>0</v>
      </c>
      <c r="Q141" s="222">
        <v>0.00085</v>
      </c>
      <c r="R141" s="222">
        <f>Q141*H141</f>
        <v>0.02635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223</v>
      </c>
      <c r="AT141" s="224" t="s">
        <v>158</v>
      </c>
      <c r="AU141" s="224" t="s">
        <v>81</v>
      </c>
      <c r="AY141" s="18" t="s">
        <v>155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223</v>
      </c>
      <c r="BM141" s="224" t="s">
        <v>834</v>
      </c>
    </row>
    <row r="142" spans="1:65" s="2" customFormat="1" ht="16.5" customHeight="1">
      <c r="A142" s="39"/>
      <c r="B142" s="40"/>
      <c r="C142" s="244" t="s">
        <v>240</v>
      </c>
      <c r="D142" s="244" t="s">
        <v>599</v>
      </c>
      <c r="E142" s="245" t="s">
        <v>835</v>
      </c>
      <c r="F142" s="246" t="s">
        <v>836</v>
      </c>
      <c r="G142" s="247" t="s">
        <v>171</v>
      </c>
      <c r="H142" s="248">
        <v>62</v>
      </c>
      <c r="I142" s="249"/>
      <c r="J142" s="250">
        <f>ROUND(I142*H142,2)</f>
        <v>0</v>
      </c>
      <c r="K142" s="246" t="s">
        <v>162</v>
      </c>
      <c r="L142" s="251"/>
      <c r="M142" s="252" t="s">
        <v>19</v>
      </c>
      <c r="N142" s="253" t="s">
        <v>43</v>
      </c>
      <c r="O142" s="85"/>
      <c r="P142" s="222">
        <f>O142*H142</f>
        <v>0</v>
      </c>
      <c r="Q142" s="222">
        <v>7E-05</v>
      </c>
      <c r="R142" s="222">
        <f>Q142*H142</f>
        <v>0.004339999999999999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297</v>
      </c>
      <c r="AT142" s="224" t="s">
        <v>599</v>
      </c>
      <c r="AU142" s="224" t="s">
        <v>81</v>
      </c>
      <c r="AY142" s="18" t="s">
        <v>155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223</v>
      </c>
      <c r="BM142" s="224" t="s">
        <v>837</v>
      </c>
    </row>
    <row r="143" spans="1:65" s="2" customFormat="1" ht="12">
      <c r="A143" s="39"/>
      <c r="B143" s="40"/>
      <c r="C143" s="213" t="s">
        <v>7</v>
      </c>
      <c r="D143" s="213" t="s">
        <v>158</v>
      </c>
      <c r="E143" s="214" t="s">
        <v>838</v>
      </c>
      <c r="F143" s="215" t="s">
        <v>839</v>
      </c>
      <c r="G143" s="216" t="s">
        <v>226</v>
      </c>
      <c r="H143" s="217">
        <v>31</v>
      </c>
      <c r="I143" s="218"/>
      <c r="J143" s="219">
        <f>ROUND(I143*H143,2)</f>
        <v>0</v>
      </c>
      <c r="K143" s="215" t="s">
        <v>162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4E-05</v>
      </c>
      <c r="R143" s="222">
        <f>Q143*H143</f>
        <v>0.00124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223</v>
      </c>
      <c r="AT143" s="224" t="s">
        <v>158</v>
      </c>
      <c r="AU143" s="224" t="s">
        <v>81</v>
      </c>
      <c r="AY143" s="18" t="s">
        <v>155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223</v>
      </c>
      <c r="BM143" s="224" t="s">
        <v>840</v>
      </c>
    </row>
    <row r="144" spans="1:65" s="2" customFormat="1" ht="12">
      <c r="A144" s="39"/>
      <c r="B144" s="40"/>
      <c r="C144" s="213" t="s">
        <v>247</v>
      </c>
      <c r="D144" s="213" t="s">
        <v>158</v>
      </c>
      <c r="E144" s="214" t="s">
        <v>841</v>
      </c>
      <c r="F144" s="215" t="s">
        <v>842</v>
      </c>
      <c r="G144" s="216" t="s">
        <v>171</v>
      </c>
      <c r="H144" s="217">
        <v>12</v>
      </c>
      <c r="I144" s="218"/>
      <c r="J144" s="219">
        <f>ROUND(I144*H144,2)</f>
        <v>0</v>
      </c>
      <c r="K144" s="215" t="s">
        <v>162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0.00013</v>
      </c>
      <c r="R144" s="222">
        <f>Q144*H144</f>
        <v>0.0015599999999999998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223</v>
      </c>
      <c r="AT144" s="224" t="s">
        <v>158</v>
      </c>
      <c r="AU144" s="224" t="s">
        <v>81</v>
      </c>
      <c r="AY144" s="18" t="s">
        <v>155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223</v>
      </c>
      <c r="BM144" s="224" t="s">
        <v>843</v>
      </c>
    </row>
    <row r="145" spans="1:65" s="2" customFormat="1" ht="44.25" customHeight="1">
      <c r="A145" s="39"/>
      <c r="B145" s="40"/>
      <c r="C145" s="213" t="s">
        <v>251</v>
      </c>
      <c r="D145" s="213" t="s">
        <v>158</v>
      </c>
      <c r="E145" s="214" t="s">
        <v>844</v>
      </c>
      <c r="F145" s="215" t="s">
        <v>845</v>
      </c>
      <c r="G145" s="216" t="s">
        <v>264</v>
      </c>
      <c r="H145" s="217">
        <v>0.033</v>
      </c>
      <c r="I145" s="218"/>
      <c r="J145" s="219">
        <f>ROUND(I145*H145,2)</f>
        <v>0</v>
      </c>
      <c r="K145" s="215" t="s">
        <v>162</v>
      </c>
      <c r="L145" s="45"/>
      <c r="M145" s="220" t="s">
        <v>19</v>
      </c>
      <c r="N145" s="221" t="s">
        <v>43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223</v>
      </c>
      <c r="AT145" s="224" t="s">
        <v>158</v>
      </c>
      <c r="AU145" s="224" t="s">
        <v>81</v>
      </c>
      <c r="AY145" s="18" t="s">
        <v>155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223</v>
      </c>
      <c r="BM145" s="224" t="s">
        <v>846</v>
      </c>
    </row>
    <row r="146" spans="1:63" s="12" customFormat="1" ht="22.8" customHeight="1">
      <c r="A146" s="12"/>
      <c r="B146" s="197"/>
      <c r="C146" s="198"/>
      <c r="D146" s="199" t="s">
        <v>71</v>
      </c>
      <c r="E146" s="211" t="s">
        <v>483</v>
      </c>
      <c r="F146" s="211" t="s">
        <v>484</v>
      </c>
      <c r="G146" s="198"/>
      <c r="H146" s="198"/>
      <c r="I146" s="201"/>
      <c r="J146" s="212">
        <f>BK146</f>
        <v>0</v>
      </c>
      <c r="K146" s="198"/>
      <c r="L146" s="203"/>
      <c r="M146" s="204"/>
      <c r="N146" s="205"/>
      <c r="O146" s="205"/>
      <c r="P146" s="206">
        <f>SUM(P147:P151)</f>
        <v>0</v>
      </c>
      <c r="Q146" s="205"/>
      <c r="R146" s="206">
        <f>SUM(R147:R151)</f>
        <v>0.022520000000000002</v>
      </c>
      <c r="S146" s="205"/>
      <c r="T146" s="207">
        <f>SUM(T147:T151)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8" t="s">
        <v>81</v>
      </c>
      <c r="AT146" s="209" t="s">
        <v>71</v>
      </c>
      <c r="AU146" s="209" t="s">
        <v>79</v>
      </c>
      <c r="AY146" s="208" t="s">
        <v>155</v>
      </c>
      <c r="BK146" s="210">
        <f>SUM(BK147:BK151)</f>
        <v>0</v>
      </c>
    </row>
    <row r="147" spans="1:65" s="2" customFormat="1" ht="33" customHeight="1">
      <c r="A147" s="39"/>
      <c r="B147" s="40"/>
      <c r="C147" s="213" t="s">
        <v>255</v>
      </c>
      <c r="D147" s="213" t="s">
        <v>158</v>
      </c>
      <c r="E147" s="214" t="s">
        <v>847</v>
      </c>
      <c r="F147" s="215" t="s">
        <v>848</v>
      </c>
      <c r="G147" s="216" t="s">
        <v>488</v>
      </c>
      <c r="H147" s="217">
        <v>2</v>
      </c>
      <c r="I147" s="218"/>
      <c r="J147" s="219">
        <f>ROUND(I147*H147,2)</f>
        <v>0</v>
      </c>
      <c r="K147" s="215" t="s">
        <v>162</v>
      </c>
      <c r="L147" s="45"/>
      <c r="M147" s="220" t="s">
        <v>19</v>
      </c>
      <c r="N147" s="221" t="s">
        <v>43</v>
      </c>
      <c r="O147" s="85"/>
      <c r="P147" s="222">
        <f>O147*H147</f>
        <v>0</v>
      </c>
      <c r="Q147" s="222">
        <v>0.00066</v>
      </c>
      <c r="R147" s="222">
        <f>Q147*H147</f>
        <v>0.00132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223</v>
      </c>
      <c r="AT147" s="224" t="s">
        <v>158</v>
      </c>
      <c r="AU147" s="224" t="s">
        <v>81</v>
      </c>
      <c r="AY147" s="18" t="s">
        <v>155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223</v>
      </c>
      <c r="BM147" s="224" t="s">
        <v>849</v>
      </c>
    </row>
    <row r="148" spans="1:65" s="2" customFormat="1" ht="12">
      <c r="A148" s="39"/>
      <c r="B148" s="40"/>
      <c r="C148" s="244" t="s">
        <v>261</v>
      </c>
      <c r="D148" s="244" t="s">
        <v>599</v>
      </c>
      <c r="E148" s="245" t="s">
        <v>850</v>
      </c>
      <c r="F148" s="246" t="s">
        <v>851</v>
      </c>
      <c r="G148" s="247" t="s">
        <v>171</v>
      </c>
      <c r="H148" s="248">
        <v>2</v>
      </c>
      <c r="I148" s="249"/>
      <c r="J148" s="250">
        <f>ROUND(I148*H148,2)</f>
        <v>0</v>
      </c>
      <c r="K148" s="246" t="s">
        <v>162</v>
      </c>
      <c r="L148" s="251"/>
      <c r="M148" s="252" t="s">
        <v>19</v>
      </c>
      <c r="N148" s="253" t="s">
        <v>43</v>
      </c>
      <c r="O148" s="85"/>
      <c r="P148" s="222">
        <f>O148*H148</f>
        <v>0</v>
      </c>
      <c r="Q148" s="222">
        <v>0.0082</v>
      </c>
      <c r="R148" s="222">
        <f>Q148*H148</f>
        <v>0.0164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297</v>
      </c>
      <c r="AT148" s="224" t="s">
        <v>599</v>
      </c>
      <c r="AU148" s="224" t="s">
        <v>81</v>
      </c>
      <c r="AY148" s="18" t="s">
        <v>155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223</v>
      </c>
      <c r="BM148" s="224" t="s">
        <v>852</v>
      </c>
    </row>
    <row r="149" spans="1:65" s="2" customFormat="1" ht="12">
      <c r="A149" s="39"/>
      <c r="B149" s="40"/>
      <c r="C149" s="213" t="s">
        <v>266</v>
      </c>
      <c r="D149" s="213" t="s">
        <v>158</v>
      </c>
      <c r="E149" s="214" t="s">
        <v>853</v>
      </c>
      <c r="F149" s="215" t="s">
        <v>854</v>
      </c>
      <c r="G149" s="216" t="s">
        <v>488</v>
      </c>
      <c r="H149" s="217">
        <v>12</v>
      </c>
      <c r="I149" s="218"/>
      <c r="J149" s="219">
        <f>ROUND(I149*H149,2)</f>
        <v>0</v>
      </c>
      <c r="K149" s="215" t="s">
        <v>162</v>
      </c>
      <c r="L149" s="45"/>
      <c r="M149" s="220" t="s">
        <v>19</v>
      </c>
      <c r="N149" s="221" t="s">
        <v>43</v>
      </c>
      <c r="O149" s="85"/>
      <c r="P149" s="222">
        <f>O149*H149</f>
        <v>0</v>
      </c>
      <c r="Q149" s="222">
        <v>9E-05</v>
      </c>
      <c r="R149" s="222">
        <f>Q149*H149</f>
        <v>0.00108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223</v>
      </c>
      <c r="AT149" s="224" t="s">
        <v>158</v>
      </c>
      <c r="AU149" s="224" t="s">
        <v>81</v>
      </c>
      <c r="AY149" s="18" t="s">
        <v>155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223</v>
      </c>
      <c r="BM149" s="224" t="s">
        <v>855</v>
      </c>
    </row>
    <row r="150" spans="1:65" s="2" customFormat="1" ht="12">
      <c r="A150" s="39"/>
      <c r="B150" s="40"/>
      <c r="C150" s="244" t="s">
        <v>270</v>
      </c>
      <c r="D150" s="244" t="s">
        <v>599</v>
      </c>
      <c r="E150" s="245" t="s">
        <v>856</v>
      </c>
      <c r="F150" s="246" t="s">
        <v>857</v>
      </c>
      <c r="G150" s="247" t="s">
        <v>171</v>
      </c>
      <c r="H150" s="248">
        <v>12</v>
      </c>
      <c r="I150" s="249"/>
      <c r="J150" s="250">
        <f>ROUND(I150*H150,2)</f>
        <v>0</v>
      </c>
      <c r="K150" s="246" t="s">
        <v>162</v>
      </c>
      <c r="L150" s="251"/>
      <c r="M150" s="252" t="s">
        <v>19</v>
      </c>
      <c r="N150" s="253" t="s">
        <v>43</v>
      </c>
      <c r="O150" s="85"/>
      <c r="P150" s="222">
        <f>O150*H150</f>
        <v>0</v>
      </c>
      <c r="Q150" s="222">
        <v>0.00031</v>
      </c>
      <c r="R150" s="222">
        <f>Q150*H150</f>
        <v>0.00372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297</v>
      </c>
      <c r="AT150" s="224" t="s">
        <v>599</v>
      </c>
      <c r="AU150" s="224" t="s">
        <v>81</v>
      </c>
      <c r="AY150" s="18" t="s">
        <v>155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223</v>
      </c>
      <c r="BM150" s="224" t="s">
        <v>858</v>
      </c>
    </row>
    <row r="151" spans="1:65" s="2" customFormat="1" ht="12">
      <c r="A151" s="39"/>
      <c r="B151" s="40"/>
      <c r="C151" s="213" t="s">
        <v>275</v>
      </c>
      <c r="D151" s="213" t="s">
        <v>158</v>
      </c>
      <c r="E151" s="214" t="s">
        <v>859</v>
      </c>
      <c r="F151" s="215" t="s">
        <v>860</v>
      </c>
      <c r="G151" s="216" t="s">
        <v>264</v>
      </c>
      <c r="H151" s="217">
        <v>0.023</v>
      </c>
      <c r="I151" s="218"/>
      <c r="J151" s="219">
        <f>ROUND(I151*H151,2)</f>
        <v>0</v>
      </c>
      <c r="K151" s="215" t="s">
        <v>162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223</v>
      </c>
      <c r="AT151" s="224" t="s">
        <v>158</v>
      </c>
      <c r="AU151" s="224" t="s">
        <v>81</v>
      </c>
      <c r="AY151" s="18" t="s">
        <v>155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223</v>
      </c>
      <c r="BM151" s="224" t="s">
        <v>861</v>
      </c>
    </row>
    <row r="152" spans="1:63" s="12" customFormat="1" ht="22.8" customHeight="1">
      <c r="A152" s="12"/>
      <c r="B152" s="197"/>
      <c r="C152" s="198"/>
      <c r="D152" s="199" t="s">
        <v>71</v>
      </c>
      <c r="E152" s="211" t="s">
        <v>291</v>
      </c>
      <c r="F152" s="211" t="s">
        <v>595</v>
      </c>
      <c r="G152" s="198"/>
      <c r="H152" s="198"/>
      <c r="I152" s="201"/>
      <c r="J152" s="212">
        <f>BK152</f>
        <v>0</v>
      </c>
      <c r="K152" s="198"/>
      <c r="L152" s="203"/>
      <c r="M152" s="204"/>
      <c r="N152" s="205"/>
      <c r="O152" s="205"/>
      <c r="P152" s="206">
        <f>SUM(P153:P187)</f>
        <v>0</v>
      </c>
      <c r="Q152" s="205"/>
      <c r="R152" s="206">
        <f>SUM(R153:R187)</f>
        <v>0.11280399999999999</v>
      </c>
      <c r="S152" s="205"/>
      <c r="T152" s="207">
        <f>SUM(T153:T187)</f>
        <v>0.0595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8" t="s">
        <v>81</v>
      </c>
      <c r="AT152" s="209" t="s">
        <v>71</v>
      </c>
      <c r="AU152" s="209" t="s">
        <v>79</v>
      </c>
      <c r="AY152" s="208" t="s">
        <v>155</v>
      </c>
      <c r="BK152" s="210">
        <f>SUM(BK153:BK187)</f>
        <v>0</v>
      </c>
    </row>
    <row r="153" spans="1:65" s="2" customFormat="1" ht="12">
      <c r="A153" s="39"/>
      <c r="B153" s="40"/>
      <c r="C153" s="213" t="s">
        <v>297</v>
      </c>
      <c r="D153" s="213" t="s">
        <v>158</v>
      </c>
      <c r="E153" s="214" t="s">
        <v>596</v>
      </c>
      <c r="F153" s="215" t="s">
        <v>597</v>
      </c>
      <c r="G153" s="216" t="s">
        <v>226</v>
      </c>
      <c r="H153" s="217">
        <v>20</v>
      </c>
      <c r="I153" s="218"/>
      <c r="J153" s="219">
        <f>ROUND(I153*H153,2)</f>
        <v>0</v>
      </c>
      <c r="K153" s="215" t="s">
        <v>162</v>
      </c>
      <c r="L153" s="45"/>
      <c r="M153" s="220" t="s">
        <v>19</v>
      </c>
      <c r="N153" s="221" t="s">
        <v>43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223</v>
      </c>
      <c r="AT153" s="224" t="s">
        <v>158</v>
      </c>
      <c r="AU153" s="224" t="s">
        <v>81</v>
      </c>
      <c r="AY153" s="18" t="s">
        <v>155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223</v>
      </c>
      <c r="BM153" s="224" t="s">
        <v>862</v>
      </c>
    </row>
    <row r="154" spans="1:65" s="2" customFormat="1" ht="16.5" customHeight="1">
      <c r="A154" s="39"/>
      <c r="B154" s="40"/>
      <c r="C154" s="244" t="s">
        <v>301</v>
      </c>
      <c r="D154" s="244" t="s">
        <v>599</v>
      </c>
      <c r="E154" s="245" t="s">
        <v>600</v>
      </c>
      <c r="F154" s="246" t="s">
        <v>601</v>
      </c>
      <c r="G154" s="247" t="s">
        <v>226</v>
      </c>
      <c r="H154" s="248">
        <v>21</v>
      </c>
      <c r="I154" s="249"/>
      <c r="J154" s="250">
        <f>ROUND(I154*H154,2)</f>
        <v>0</v>
      </c>
      <c r="K154" s="246" t="s">
        <v>19</v>
      </c>
      <c r="L154" s="251"/>
      <c r="M154" s="252" t="s">
        <v>19</v>
      </c>
      <c r="N154" s="253" t="s">
        <v>43</v>
      </c>
      <c r="O154" s="85"/>
      <c r="P154" s="222">
        <f>O154*H154</f>
        <v>0</v>
      </c>
      <c r="Q154" s="222">
        <v>0.00018</v>
      </c>
      <c r="R154" s="222">
        <f>Q154*H154</f>
        <v>0.0037800000000000004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297</v>
      </c>
      <c r="AT154" s="224" t="s">
        <v>599</v>
      </c>
      <c r="AU154" s="224" t="s">
        <v>81</v>
      </c>
      <c r="AY154" s="18" t="s">
        <v>155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223</v>
      </c>
      <c r="BM154" s="224" t="s">
        <v>863</v>
      </c>
    </row>
    <row r="155" spans="1:51" s="13" customFormat="1" ht="12">
      <c r="A155" s="13"/>
      <c r="B155" s="226"/>
      <c r="C155" s="227"/>
      <c r="D155" s="228" t="s">
        <v>184</v>
      </c>
      <c r="E155" s="227"/>
      <c r="F155" s="230" t="s">
        <v>864</v>
      </c>
      <c r="G155" s="227"/>
      <c r="H155" s="231">
        <v>21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184</v>
      </c>
      <c r="AU155" s="237" t="s">
        <v>81</v>
      </c>
      <c r="AV155" s="13" t="s">
        <v>81</v>
      </c>
      <c r="AW155" s="13" t="s">
        <v>4</v>
      </c>
      <c r="AX155" s="13" t="s">
        <v>79</v>
      </c>
      <c r="AY155" s="237" t="s">
        <v>155</v>
      </c>
    </row>
    <row r="156" spans="1:65" s="2" customFormat="1" ht="12">
      <c r="A156" s="39"/>
      <c r="B156" s="40"/>
      <c r="C156" s="213" t="s">
        <v>305</v>
      </c>
      <c r="D156" s="213" t="s">
        <v>158</v>
      </c>
      <c r="E156" s="214" t="s">
        <v>865</v>
      </c>
      <c r="F156" s="215" t="s">
        <v>866</v>
      </c>
      <c r="G156" s="216" t="s">
        <v>171</v>
      </c>
      <c r="H156" s="217">
        <v>2</v>
      </c>
      <c r="I156" s="218"/>
      <c r="J156" s="219">
        <f>ROUND(I156*H156,2)</f>
        <v>0</v>
      </c>
      <c r="K156" s="215" t="s">
        <v>162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223</v>
      </c>
      <c r="AT156" s="224" t="s">
        <v>158</v>
      </c>
      <c r="AU156" s="224" t="s">
        <v>81</v>
      </c>
      <c r="AY156" s="18" t="s">
        <v>155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223</v>
      </c>
      <c r="BM156" s="224" t="s">
        <v>867</v>
      </c>
    </row>
    <row r="157" spans="1:65" s="2" customFormat="1" ht="12">
      <c r="A157" s="39"/>
      <c r="B157" s="40"/>
      <c r="C157" s="244" t="s">
        <v>309</v>
      </c>
      <c r="D157" s="244" t="s">
        <v>599</v>
      </c>
      <c r="E157" s="245" t="s">
        <v>868</v>
      </c>
      <c r="F157" s="246" t="s">
        <v>869</v>
      </c>
      <c r="G157" s="247" t="s">
        <v>171</v>
      </c>
      <c r="H157" s="248">
        <v>2</v>
      </c>
      <c r="I157" s="249"/>
      <c r="J157" s="250">
        <f>ROUND(I157*H157,2)</f>
        <v>0</v>
      </c>
      <c r="K157" s="246" t="s">
        <v>609</v>
      </c>
      <c r="L157" s="251"/>
      <c r="M157" s="252" t="s">
        <v>19</v>
      </c>
      <c r="N157" s="253" t="s">
        <v>43</v>
      </c>
      <c r="O157" s="85"/>
      <c r="P157" s="222">
        <f>O157*H157</f>
        <v>0</v>
      </c>
      <c r="Q157" s="222">
        <v>4E-05</v>
      </c>
      <c r="R157" s="222">
        <f>Q157*H157</f>
        <v>8E-05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297</v>
      </c>
      <c r="AT157" s="224" t="s">
        <v>599</v>
      </c>
      <c r="AU157" s="224" t="s">
        <v>81</v>
      </c>
      <c r="AY157" s="18" t="s">
        <v>155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223</v>
      </c>
      <c r="BM157" s="224" t="s">
        <v>870</v>
      </c>
    </row>
    <row r="158" spans="1:65" s="2" customFormat="1" ht="44.25" customHeight="1">
      <c r="A158" s="39"/>
      <c r="B158" s="40"/>
      <c r="C158" s="213" t="s">
        <v>313</v>
      </c>
      <c r="D158" s="213" t="s">
        <v>158</v>
      </c>
      <c r="E158" s="214" t="s">
        <v>390</v>
      </c>
      <c r="F158" s="215" t="s">
        <v>391</v>
      </c>
      <c r="G158" s="216" t="s">
        <v>171</v>
      </c>
      <c r="H158" s="217">
        <v>4</v>
      </c>
      <c r="I158" s="218"/>
      <c r="J158" s="219">
        <f>ROUND(I158*H158,2)</f>
        <v>0</v>
      </c>
      <c r="K158" s="215" t="s">
        <v>162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223</v>
      </c>
      <c r="AT158" s="224" t="s">
        <v>158</v>
      </c>
      <c r="AU158" s="224" t="s">
        <v>81</v>
      </c>
      <c r="AY158" s="18" t="s">
        <v>155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223</v>
      </c>
      <c r="BM158" s="224" t="s">
        <v>871</v>
      </c>
    </row>
    <row r="159" spans="1:65" s="2" customFormat="1" ht="12">
      <c r="A159" s="39"/>
      <c r="B159" s="40"/>
      <c r="C159" s="244" t="s">
        <v>317</v>
      </c>
      <c r="D159" s="244" t="s">
        <v>599</v>
      </c>
      <c r="E159" s="245" t="s">
        <v>872</v>
      </c>
      <c r="F159" s="246" t="s">
        <v>873</v>
      </c>
      <c r="G159" s="247" t="s">
        <v>171</v>
      </c>
      <c r="H159" s="248">
        <v>4</v>
      </c>
      <c r="I159" s="249"/>
      <c r="J159" s="250">
        <f>ROUND(I159*H159,2)</f>
        <v>0</v>
      </c>
      <c r="K159" s="246" t="s">
        <v>609</v>
      </c>
      <c r="L159" s="251"/>
      <c r="M159" s="252" t="s">
        <v>19</v>
      </c>
      <c r="N159" s="253" t="s">
        <v>43</v>
      </c>
      <c r="O159" s="85"/>
      <c r="P159" s="222">
        <f>O159*H159</f>
        <v>0</v>
      </c>
      <c r="Q159" s="222">
        <v>5E-05</v>
      </c>
      <c r="R159" s="222">
        <f>Q159*H159</f>
        <v>0.0002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297</v>
      </c>
      <c r="AT159" s="224" t="s">
        <v>599</v>
      </c>
      <c r="AU159" s="224" t="s">
        <v>81</v>
      </c>
      <c r="AY159" s="18" t="s">
        <v>155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223</v>
      </c>
      <c r="BM159" s="224" t="s">
        <v>874</v>
      </c>
    </row>
    <row r="160" spans="1:65" s="2" customFormat="1" ht="12">
      <c r="A160" s="39"/>
      <c r="B160" s="40"/>
      <c r="C160" s="213" t="s">
        <v>321</v>
      </c>
      <c r="D160" s="213" t="s">
        <v>158</v>
      </c>
      <c r="E160" s="214" t="s">
        <v>604</v>
      </c>
      <c r="F160" s="215" t="s">
        <v>605</v>
      </c>
      <c r="G160" s="216" t="s">
        <v>226</v>
      </c>
      <c r="H160" s="217">
        <v>40</v>
      </c>
      <c r="I160" s="218"/>
      <c r="J160" s="219">
        <f>ROUND(I160*H160,2)</f>
        <v>0</v>
      </c>
      <c r="K160" s="215" t="s">
        <v>162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223</v>
      </c>
      <c r="AT160" s="224" t="s">
        <v>158</v>
      </c>
      <c r="AU160" s="224" t="s">
        <v>81</v>
      </c>
      <c r="AY160" s="18" t="s">
        <v>155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223</v>
      </c>
      <c r="BM160" s="224" t="s">
        <v>875</v>
      </c>
    </row>
    <row r="161" spans="1:65" s="2" customFormat="1" ht="12">
      <c r="A161" s="39"/>
      <c r="B161" s="40"/>
      <c r="C161" s="244" t="s">
        <v>325</v>
      </c>
      <c r="D161" s="244" t="s">
        <v>599</v>
      </c>
      <c r="E161" s="245" t="s">
        <v>607</v>
      </c>
      <c r="F161" s="246" t="s">
        <v>608</v>
      </c>
      <c r="G161" s="247" t="s">
        <v>226</v>
      </c>
      <c r="H161" s="248">
        <v>46</v>
      </c>
      <c r="I161" s="249"/>
      <c r="J161" s="250">
        <f>ROUND(I161*H161,2)</f>
        <v>0</v>
      </c>
      <c r="K161" s="246" t="s">
        <v>609</v>
      </c>
      <c r="L161" s="251"/>
      <c r="M161" s="252" t="s">
        <v>19</v>
      </c>
      <c r="N161" s="253" t="s">
        <v>43</v>
      </c>
      <c r="O161" s="85"/>
      <c r="P161" s="222">
        <f>O161*H161</f>
        <v>0</v>
      </c>
      <c r="Q161" s="222">
        <v>0.00017</v>
      </c>
      <c r="R161" s="222">
        <f>Q161*H161</f>
        <v>0.00782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297</v>
      </c>
      <c r="AT161" s="224" t="s">
        <v>599</v>
      </c>
      <c r="AU161" s="224" t="s">
        <v>81</v>
      </c>
      <c r="AY161" s="18" t="s">
        <v>155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223</v>
      </c>
      <c r="BM161" s="224" t="s">
        <v>876</v>
      </c>
    </row>
    <row r="162" spans="1:51" s="13" customFormat="1" ht="12">
      <c r="A162" s="13"/>
      <c r="B162" s="226"/>
      <c r="C162" s="227"/>
      <c r="D162" s="228" t="s">
        <v>184</v>
      </c>
      <c r="E162" s="227"/>
      <c r="F162" s="230" t="s">
        <v>877</v>
      </c>
      <c r="G162" s="227"/>
      <c r="H162" s="231">
        <v>46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184</v>
      </c>
      <c r="AU162" s="237" t="s">
        <v>81</v>
      </c>
      <c r="AV162" s="13" t="s">
        <v>81</v>
      </c>
      <c r="AW162" s="13" t="s">
        <v>4</v>
      </c>
      <c r="AX162" s="13" t="s">
        <v>79</v>
      </c>
      <c r="AY162" s="237" t="s">
        <v>155</v>
      </c>
    </row>
    <row r="163" spans="1:65" s="2" customFormat="1" ht="12">
      <c r="A163" s="39"/>
      <c r="B163" s="40"/>
      <c r="C163" s="213" t="s">
        <v>329</v>
      </c>
      <c r="D163" s="213" t="s">
        <v>158</v>
      </c>
      <c r="E163" s="214" t="s">
        <v>878</v>
      </c>
      <c r="F163" s="215" t="s">
        <v>879</v>
      </c>
      <c r="G163" s="216" t="s">
        <v>226</v>
      </c>
      <c r="H163" s="217">
        <v>50</v>
      </c>
      <c r="I163" s="218"/>
      <c r="J163" s="219">
        <f>ROUND(I163*H163,2)</f>
        <v>0</v>
      </c>
      <c r="K163" s="215" t="s">
        <v>162</v>
      </c>
      <c r="L163" s="45"/>
      <c r="M163" s="220" t="s">
        <v>19</v>
      </c>
      <c r="N163" s="221" t="s">
        <v>43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223</v>
      </c>
      <c r="AT163" s="224" t="s">
        <v>158</v>
      </c>
      <c r="AU163" s="224" t="s">
        <v>81</v>
      </c>
      <c r="AY163" s="18" t="s">
        <v>155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223</v>
      </c>
      <c r="BM163" s="224" t="s">
        <v>880</v>
      </c>
    </row>
    <row r="164" spans="1:65" s="2" customFormat="1" ht="16.5" customHeight="1">
      <c r="A164" s="39"/>
      <c r="B164" s="40"/>
      <c r="C164" s="244" t="s">
        <v>333</v>
      </c>
      <c r="D164" s="244" t="s">
        <v>599</v>
      </c>
      <c r="E164" s="245" t="s">
        <v>881</v>
      </c>
      <c r="F164" s="246" t="s">
        <v>882</v>
      </c>
      <c r="G164" s="247" t="s">
        <v>226</v>
      </c>
      <c r="H164" s="248">
        <v>57.5</v>
      </c>
      <c r="I164" s="249"/>
      <c r="J164" s="250">
        <f>ROUND(I164*H164,2)</f>
        <v>0</v>
      </c>
      <c r="K164" s="246" t="s">
        <v>162</v>
      </c>
      <c r="L164" s="251"/>
      <c r="M164" s="252" t="s">
        <v>19</v>
      </c>
      <c r="N164" s="253" t="s">
        <v>43</v>
      </c>
      <c r="O164" s="85"/>
      <c r="P164" s="222">
        <f>O164*H164</f>
        <v>0</v>
      </c>
      <c r="Q164" s="222">
        <v>0.00012</v>
      </c>
      <c r="R164" s="222">
        <f>Q164*H164</f>
        <v>0.0069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297</v>
      </c>
      <c r="AT164" s="224" t="s">
        <v>599</v>
      </c>
      <c r="AU164" s="224" t="s">
        <v>81</v>
      </c>
      <c r="AY164" s="18" t="s">
        <v>155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223</v>
      </c>
      <c r="BM164" s="224" t="s">
        <v>883</v>
      </c>
    </row>
    <row r="165" spans="1:51" s="13" customFormat="1" ht="12">
      <c r="A165" s="13"/>
      <c r="B165" s="226"/>
      <c r="C165" s="227"/>
      <c r="D165" s="228" t="s">
        <v>184</v>
      </c>
      <c r="E165" s="227"/>
      <c r="F165" s="230" t="s">
        <v>884</v>
      </c>
      <c r="G165" s="227"/>
      <c r="H165" s="231">
        <v>57.5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184</v>
      </c>
      <c r="AU165" s="237" t="s">
        <v>81</v>
      </c>
      <c r="AV165" s="13" t="s">
        <v>81</v>
      </c>
      <c r="AW165" s="13" t="s">
        <v>4</v>
      </c>
      <c r="AX165" s="13" t="s">
        <v>79</v>
      </c>
      <c r="AY165" s="237" t="s">
        <v>155</v>
      </c>
    </row>
    <row r="166" spans="1:65" s="2" customFormat="1" ht="12">
      <c r="A166" s="39"/>
      <c r="B166" s="40"/>
      <c r="C166" s="213" t="s">
        <v>337</v>
      </c>
      <c r="D166" s="213" t="s">
        <v>158</v>
      </c>
      <c r="E166" s="214" t="s">
        <v>885</v>
      </c>
      <c r="F166" s="215" t="s">
        <v>886</v>
      </c>
      <c r="G166" s="216" t="s">
        <v>226</v>
      </c>
      <c r="H166" s="217">
        <v>26</v>
      </c>
      <c r="I166" s="218"/>
      <c r="J166" s="219">
        <f>ROUND(I166*H166,2)</f>
        <v>0</v>
      </c>
      <c r="K166" s="215" t="s">
        <v>162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223</v>
      </c>
      <c r="AT166" s="224" t="s">
        <v>158</v>
      </c>
      <c r="AU166" s="224" t="s">
        <v>81</v>
      </c>
      <c r="AY166" s="18" t="s">
        <v>155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223</v>
      </c>
      <c r="BM166" s="224" t="s">
        <v>887</v>
      </c>
    </row>
    <row r="167" spans="1:65" s="2" customFormat="1" ht="16.5" customHeight="1">
      <c r="A167" s="39"/>
      <c r="B167" s="40"/>
      <c r="C167" s="244" t="s">
        <v>341</v>
      </c>
      <c r="D167" s="244" t="s">
        <v>599</v>
      </c>
      <c r="E167" s="245" t="s">
        <v>888</v>
      </c>
      <c r="F167" s="246" t="s">
        <v>889</v>
      </c>
      <c r="G167" s="247" t="s">
        <v>226</v>
      </c>
      <c r="H167" s="248">
        <v>29.9</v>
      </c>
      <c r="I167" s="249"/>
      <c r="J167" s="250">
        <f>ROUND(I167*H167,2)</f>
        <v>0</v>
      </c>
      <c r="K167" s="246" t="s">
        <v>162</v>
      </c>
      <c r="L167" s="251"/>
      <c r="M167" s="252" t="s">
        <v>19</v>
      </c>
      <c r="N167" s="253" t="s">
        <v>43</v>
      </c>
      <c r="O167" s="85"/>
      <c r="P167" s="222">
        <f>O167*H167</f>
        <v>0</v>
      </c>
      <c r="Q167" s="222">
        <v>0.00016</v>
      </c>
      <c r="R167" s="222">
        <f>Q167*H167</f>
        <v>0.004784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297</v>
      </c>
      <c r="AT167" s="224" t="s">
        <v>599</v>
      </c>
      <c r="AU167" s="224" t="s">
        <v>81</v>
      </c>
      <c r="AY167" s="18" t="s">
        <v>155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223</v>
      </c>
      <c r="BM167" s="224" t="s">
        <v>890</v>
      </c>
    </row>
    <row r="168" spans="1:51" s="13" customFormat="1" ht="12">
      <c r="A168" s="13"/>
      <c r="B168" s="226"/>
      <c r="C168" s="227"/>
      <c r="D168" s="228" t="s">
        <v>184</v>
      </c>
      <c r="E168" s="227"/>
      <c r="F168" s="230" t="s">
        <v>891</v>
      </c>
      <c r="G168" s="227"/>
      <c r="H168" s="231">
        <v>29.9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184</v>
      </c>
      <c r="AU168" s="237" t="s">
        <v>81</v>
      </c>
      <c r="AV168" s="13" t="s">
        <v>81</v>
      </c>
      <c r="AW168" s="13" t="s">
        <v>4</v>
      </c>
      <c r="AX168" s="13" t="s">
        <v>79</v>
      </c>
      <c r="AY168" s="237" t="s">
        <v>155</v>
      </c>
    </row>
    <row r="169" spans="1:65" s="2" customFormat="1" ht="12">
      <c r="A169" s="39"/>
      <c r="B169" s="40"/>
      <c r="C169" s="213" t="s">
        <v>345</v>
      </c>
      <c r="D169" s="213" t="s">
        <v>158</v>
      </c>
      <c r="E169" s="214" t="s">
        <v>612</v>
      </c>
      <c r="F169" s="215" t="s">
        <v>613</v>
      </c>
      <c r="G169" s="216" t="s">
        <v>226</v>
      </c>
      <c r="H169" s="217">
        <v>20</v>
      </c>
      <c r="I169" s="218"/>
      <c r="J169" s="219">
        <f>ROUND(I169*H169,2)</f>
        <v>0</v>
      </c>
      <c r="K169" s="215" t="s">
        <v>162</v>
      </c>
      <c r="L169" s="45"/>
      <c r="M169" s="220" t="s">
        <v>19</v>
      </c>
      <c r="N169" s="221" t="s">
        <v>43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223</v>
      </c>
      <c r="AT169" s="224" t="s">
        <v>158</v>
      </c>
      <c r="AU169" s="224" t="s">
        <v>81</v>
      </c>
      <c r="AY169" s="18" t="s">
        <v>155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223</v>
      </c>
      <c r="BM169" s="224" t="s">
        <v>892</v>
      </c>
    </row>
    <row r="170" spans="1:65" s="2" customFormat="1" ht="16.5" customHeight="1">
      <c r="A170" s="39"/>
      <c r="B170" s="40"/>
      <c r="C170" s="244" t="s">
        <v>349</v>
      </c>
      <c r="D170" s="244" t="s">
        <v>599</v>
      </c>
      <c r="E170" s="245" t="s">
        <v>615</v>
      </c>
      <c r="F170" s="246" t="s">
        <v>616</v>
      </c>
      <c r="G170" s="247" t="s">
        <v>226</v>
      </c>
      <c r="H170" s="248">
        <v>23</v>
      </c>
      <c r="I170" s="249"/>
      <c r="J170" s="250">
        <f>ROUND(I170*H170,2)</f>
        <v>0</v>
      </c>
      <c r="K170" s="246" t="s">
        <v>162</v>
      </c>
      <c r="L170" s="251"/>
      <c r="M170" s="252" t="s">
        <v>19</v>
      </c>
      <c r="N170" s="253" t="s">
        <v>43</v>
      </c>
      <c r="O170" s="85"/>
      <c r="P170" s="222">
        <f>O170*H170</f>
        <v>0</v>
      </c>
      <c r="Q170" s="222">
        <v>0.00053</v>
      </c>
      <c r="R170" s="222">
        <f>Q170*H170</f>
        <v>0.01219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297</v>
      </c>
      <c r="AT170" s="224" t="s">
        <v>599</v>
      </c>
      <c r="AU170" s="224" t="s">
        <v>81</v>
      </c>
      <c r="AY170" s="18" t="s">
        <v>155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223</v>
      </c>
      <c r="BM170" s="224" t="s">
        <v>893</v>
      </c>
    </row>
    <row r="171" spans="1:51" s="13" customFormat="1" ht="12">
      <c r="A171" s="13"/>
      <c r="B171" s="226"/>
      <c r="C171" s="227"/>
      <c r="D171" s="228" t="s">
        <v>184</v>
      </c>
      <c r="E171" s="227"/>
      <c r="F171" s="230" t="s">
        <v>894</v>
      </c>
      <c r="G171" s="227"/>
      <c r="H171" s="231">
        <v>23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184</v>
      </c>
      <c r="AU171" s="237" t="s">
        <v>81</v>
      </c>
      <c r="AV171" s="13" t="s">
        <v>81</v>
      </c>
      <c r="AW171" s="13" t="s">
        <v>4</v>
      </c>
      <c r="AX171" s="13" t="s">
        <v>79</v>
      </c>
      <c r="AY171" s="237" t="s">
        <v>155</v>
      </c>
    </row>
    <row r="172" spans="1:65" s="2" customFormat="1" ht="12">
      <c r="A172" s="39"/>
      <c r="B172" s="40"/>
      <c r="C172" s="213" t="s">
        <v>353</v>
      </c>
      <c r="D172" s="213" t="s">
        <v>158</v>
      </c>
      <c r="E172" s="214" t="s">
        <v>895</v>
      </c>
      <c r="F172" s="215" t="s">
        <v>896</v>
      </c>
      <c r="G172" s="216" t="s">
        <v>171</v>
      </c>
      <c r="H172" s="217">
        <v>26</v>
      </c>
      <c r="I172" s="218"/>
      <c r="J172" s="219">
        <f>ROUND(I172*H172,2)</f>
        <v>0</v>
      </c>
      <c r="K172" s="215" t="s">
        <v>162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223</v>
      </c>
      <c r="AT172" s="224" t="s">
        <v>158</v>
      </c>
      <c r="AU172" s="224" t="s">
        <v>81</v>
      </c>
      <c r="AY172" s="18" t="s">
        <v>155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223</v>
      </c>
      <c r="BM172" s="224" t="s">
        <v>897</v>
      </c>
    </row>
    <row r="173" spans="1:65" s="2" customFormat="1" ht="12">
      <c r="A173" s="39"/>
      <c r="B173" s="40"/>
      <c r="C173" s="213" t="s">
        <v>357</v>
      </c>
      <c r="D173" s="213" t="s">
        <v>158</v>
      </c>
      <c r="E173" s="214" t="s">
        <v>619</v>
      </c>
      <c r="F173" s="215" t="s">
        <v>620</v>
      </c>
      <c r="G173" s="216" t="s">
        <v>171</v>
      </c>
      <c r="H173" s="217">
        <v>10</v>
      </c>
      <c r="I173" s="218"/>
      <c r="J173" s="219">
        <f>ROUND(I173*H173,2)</f>
        <v>0</v>
      </c>
      <c r="K173" s="215" t="s">
        <v>162</v>
      </c>
      <c r="L173" s="45"/>
      <c r="M173" s="220" t="s">
        <v>19</v>
      </c>
      <c r="N173" s="221" t="s">
        <v>43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223</v>
      </c>
      <c r="AT173" s="224" t="s">
        <v>158</v>
      </c>
      <c r="AU173" s="224" t="s">
        <v>81</v>
      </c>
      <c r="AY173" s="18" t="s">
        <v>155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223</v>
      </c>
      <c r="BM173" s="224" t="s">
        <v>898</v>
      </c>
    </row>
    <row r="174" spans="1:65" s="2" customFormat="1" ht="33" customHeight="1">
      <c r="A174" s="39"/>
      <c r="B174" s="40"/>
      <c r="C174" s="213" t="s">
        <v>361</v>
      </c>
      <c r="D174" s="213" t="s">
        <v>158</v>
      </c>
      <c r="E174" s="214" t="s">
        <v>622</v>
      </c>
      <c r="F174" s="215" t="s">
        <v>623</v>
      </c>
      <c r="G174" s="216" t="s">
        <v>171</v>
      </c>
      <c r="H174" s="217">
        <v>1</v>
      </c>
      <c r="I174" s="218"/>
      <c r="J174" s="219">
        <f>ROUND(I174*H174,2)</f>
        <v>0</v>
      </c>
      <c r="K174" s="215" t="s">
        <v>162</v>
      </c>
      <c r="L174" s="45"/>
      <c r="M174" s="220" t="s">
        <v>19</v>
      </c>
      <c r="N174" s="221" t="s">
        <v>43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223</v>
      </c>
      <c r="AT174" s="224" t="s">
        <v>158</v>
      </c>
      <c r="AU174" s="224" t="s">
        <v>81</v>
      </c>
      <c r="AY174" s="18" t="s">
        <v>155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223</v>
      </c>
      <c r="BM174" s="224" t="s">
        <v>899</v>
      </c>
    </row>
    <row r="175" spans="1:65" s="2" customFormat="1" ht="12">
      <c r="A175" s="39"/>
      <c r="B175" s="40"/>
      <c r="C175" s="244" t="s">
        <v>365</v>
      </c>
      <c r="D175" s="244" t="s">
        <v>599</v>
      </c>
      <c r="E175" s="245" t="s">
        <v>625</v>
      </c>
      <c r="F175" s="246" t="s">
        <v>626</v>
      </c>
      <c r="G175" s="247" t="s">
        <v>171</v>
      </c>
      <c r="H175" s="248">
        <v>1</v>
      </c>
      <c r="I175" s="249"/>
      <c r="J175" s="250">
        <f>ROUND(I175*H175,2)</f>
        <v>0</v>
      </c>
      <c r="K175" s="246" t="s">
        <v>162</v>
      </c>
      <c r="L175" s="251"/>
      <c r="M175" s="252" t="s">
        <v>19</v>
      </c>
      <c r="N175" s="253" t="s">
        <v>43</v>
      </c>
      <c r="O175" s="85"/>
      <c r="P175" s="222">
        <f>O175*H175</f>
        <v>0</v>
      </c>
      <c r="Q175" s="222">
        <v>0.00301</v>
      </c>
      <c r="R175" s="222">
        <f>Q175*H175</f>
        <v>0.00301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297</v>
      </c>
      <c r="AT175" s="224" t="s">
        <v>599</v>
      </c>
      <c r="AU175" s="224" t="s">
        <v>81</v>
      </c>
      <c r="AY175" s="18" t="s">
        <v>155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223</v>
      </c>
      <c r="BM175" s="224" t="s">
        <v>900</v>
      </c>
    </row>
    <row r="176" spans="1:65" s="2" customFormat="1" ht="12">
      <c r="A176" s="39"/>
      <c r="B176" s="40"/>
      <c r="C176" s="213" t="s">
        <v>369</v>
      </c>
      <c r="D176" s="213" t="s">
        <v>158</v>
      </c>
      <c r="E176" s="214" t="s">
        <v>901</v>
      </c>
      <c r="F176" s="215" t="s">
        <v>902</v>
      </c>
      <c r="G176" s="216" t="s">
        <v>171</v>
      </c>
      <c r="H176" s="217">
        <v>1</v>
      </c>
      <c r="I176" s="218"/>
      <c r="J176" s="219">
        <f>ROUND(I176*H176,2)</f>
        <v>0</v>
      </c>
      <c r="K176" s="215" t="s">
        <v>162</v>
      </c>
      <c r="L176" s="45"/>
      <c r="M176" s="220" t="s">
        <v>19</v>
      </c>
      <c r="N176" s="221" t="s">
        <v>43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0.04</v>
      </c>
      <c r="T176" s="223">
        <f>S176*H176</f>
        <v>0.04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223</v>
      </c>
      <c r="AT176" s="224" t="s">
        <v>158</v>
      </c>
      <c r="AU176" s="224" t="s">
        <v>81</v>
      </c>
      <c r="AY176" s="18" t="s">
        <v>155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223</v>
      </c>
      <c r="BM176" s="224" t="s">
        <v>903</v>
      </c>
    </row>
    <row r="177" spans="1:65" s="2" customFormat="1" ht="12">
      <c r="A177" s="39"/>
      <c r="B177" s="40"/>
      <c r="C177" s="213" t="s">
        <v>373</v>
      </c>
      <c r="D177" s="213" t="s">
        <v>158</v>
      </c>
      <c r="E177" s="214" t="s">
        <v>904</v>
      </c>
      <c r="F177" s="215" t="s">
        <v>905</v>
      </c>
      <c r="G177" s="216" t="s">
        <v>171</v>
      </c>
      <c r="H177" s="217">
        <v>4</v>
      </c>
      <c r="I177" s="218"/>
      <c r="J177" s="219">
        <f>ROUND(I177*H177,2)</f>
        <v>0</v>
      </c>
      <c r="K177" s="215" t="s">
        <v>162</v>
      </c>
      <c r="L177" s="45"/>
      <c r="M177" s="220" t="s">
        <v>19</v>
      </c>
      <c r="N177" s="221" t="s">
        <v>43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223</v>
      </c>
      <c r="AT177" s="224" t="s">
        <v>158</v>
      </c>
      <c r="AU177" s="224" t="s">
        <v>81</v>
      </c>
      <c r="AY177" s="18" t="s">
        <v>155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223</v>
      </c>
      <c r="BM177" s="224" t="s">
        <v>906</v>
      </c>
    </row>
    <row r="178" spans="1:65" s="2" customFormat="1" ht="12">
      <c r="A178" s="39"/>
      <c r="B178" s="40"/>
      <c r="C178" s="244" t="s">
        <v>377</v>
      </c>
      <c r="D178" s="244" t="s">
        <v>599</v>
      </c>
      <c r="E178" s="245" t="s">
        <v>907</v>
      </c>
      <c r="F178" s="246" t="s">
        <v>908</v>
      </c>
      <c r="G178" s="247" t="s">
        <v>171</v>
      </c>
      <c r="H178" s="248">
        <v>4</v>
      </c>
      <c r="I178" s="249"/>
      <c r="J178" s="250">
        <f>ROUND(I178*H178,2)</f>
        <v>0</v>
      </c>
      <c r="K178" s="246" t="s">
        <v>609</v>
      </c>
      <c r="L178" s="251"/>
      <c r="M178" s="252" t="s">
        <v>19</v>
      </c>
      <c r="N178" s="253" t="s">
        <v>43</v>
      </c>
      <c r="O178" s="85"/>
      <c r="P178" s="222">
        <f>O178*H178</f>
        <v>0</v>
      </c>
      <c r="Q178" s="222">
        <v>4E-05</v>
      </c>
      <c r="R178" s="222">
        <f>Q178*H178</f>
        <v>0.00016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297</v>
      </c>
      <c r="AT178" s="224" t="s">
        <v>599</v>
      </c>
      <c r="AU178" s="224" t="s">
        <v>81</v>
      </c>
      <c r="AY178" s="18" t="s">
        <v>155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223</v>
      </c>
      <c r="BM178" s="224" t="s">
        <v>909</v>
      </c>
    </row>
    <row r="179" spans="1:65" s="2" customFormat="1" ht="21.75" customHeight="1">
      <c r="A179" s="39"/>
      <c r="B179" s="40"/>
      <c r="C179" s="244" t="s">
        <v>381</v>
      </c>
      <c r="D179" s="244" t="s">
        <v>599</v>
      </c>
      <c r="E179" s="245" t="s">
        <v>910</v>
      </c>
      <c r="F179" s="246" t="s">
        <v>911</v>
      </c>
      <c r="G179" s="247" t="s">
        <v>171</v>
      </c>
      <c r="H179" s="248">
        <v>4</v>
      </c>
      <c r="I179" s="249"/>
      <c r="J179" s="250">
        <f>ROUND(I179*H179,2)</f>
        <v>0</v>
      </c>
      <c r="K179" s="246" t="s">
        <v>19</v>
      </c>
      <c r="L179" s="251"/>
      <c r="M179" s="252" t="s">
        <v>19</v>
      </c>
      <c r="N179" s="253" t="s">
        <v>43</v>
      </c>
      <c r="O179" s="85"/>
      <c r="P179" s="222">
        <f>O179*H179</f>
        <v>0</v>
      </c>
      <c r="Q179" s="222">
        <v>2E-05</v>
      </c>
      <c r="R179" s="222">
        <f>Q179*H179</f>
        <v>8E-05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297</v>
      </c>
      <c r="AT179" s="224" t="s">
        <v>599</v>
      </c>
      <c r="AU179" s="224" t="s">
        <v>81</v>
      </c>
      <c r="AY179" s="18" t="s">
        <v>155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223</v>
      </c>
      <c r="BM179" s="224" t="s">
        <v>912</v>
      </c>
    </row>
    <row r="180" spans="1:65" s="2" customFormat="1" ht="12">
      <c r="A180" s="39"/>
      <c r="B180" s="40"/>
      <c r="C180" s="213" t="s">
        <v>385</v>
      </c>
      <c r="D180" s="213" t="s">
        <v>158</v>
      </c>
      <c r="E180" s="214" t="s">
        <v>913</v>
      </c>
      <c r="F180" s="215" t="s">
        <v>914</v>
      </c>
      <c r="G180" s="216" t="s">
        <v>171</v>
      </c>
      <c r="H180" s="217">
        <v>1</v>
      </c>
      <c r="I180" s="218"/>
      <c r="J180" s="219">
        <f>ROUND(I180*H180,2)</f>
        <v>0</v>
      </c>
      <c r="K180" s="215" t="s">
        <v>162</v>
      </c>
      <c r="L180" s="45"/>
      <c r="M180" s="220" t="s">
        <v>19</v>
      </c>
      <c r="N180" s="221" t="s">
        <v>43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223</v>
      </c>
      <c r="AT180" s="224" t="s">
        <v>158</v>
      </c>
      <c r="AU180" s="224" t="s">
        <v>81</v>
      </c>
      <c r="AY180" s="18" t="s">
        <v>155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223</v>
      </c>
      <c r="BM180" s="224" t="s">
        <v>915</v>
      </c>
    </row>
    <row r="181" spans="1:65" s="2" customFormat="1" ht="16.5" customHeight="1">
      <c r="A181" s="39"/>
      <c r="B181" s="40"/>
      <c r="C181" s="244" t="s">
        <v>389</v>
      </c>
      <c r="D181" s="244" t="s">
        <v>599</v>
      </c>
      <c r="E181" s="245" t="s">
        <v>916</v>
      </c>
      <c r="F181" s="246" t="s">
        <v>917</v>
      </c>
      <c r="G181" s="247" t="s">
        <v>171</v>
      </c>
      <c r="H181" s="248">
        <v>1</v>
      </c>
      <c r="I181" s="249"/>
      <c r="J181" s="250">
        <f>ROUND(I181*H181,2)</f>
        <v>0</v>
      </c>
      <c r="K181" s="246" t="s">
        <v>19</v>
      </c>
      <c r="L181" s="251"/>
      <c r="M181" s="252" t="s">
        <v>19</v>
      </c>
      <c r="N181" s="253" t="s">
        <v>43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297</v>
      </c>
      <c r="AT181" s="224" t="s">
        <v>599</v>
      </c>
      <c r="AU181" s="224" t="s">
        <v>81</v>
      </c>
      <c r="AY181" s="18" t="s">
        <v>155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223</v>
      </c>
      <c r="BM181" s="224" t="s">
        <v>918</v>
      </c>
    </row>
    <row r="182" spans="1:65" s="2" customFormat="1" ht="44.25" customHeight="1">
      <c r="A182" s="39"/>
      <c r="B182" s="40"/>
      <c r="C182" s="213" t="s">
        <v>393</v>
      </c>
      <c r="D182" s="213" t="s">
        <v>158</v>
      </c>
      <c r="E182" s="214" t="s">
        <v>919</v>
      </c>
      <c r="F182" s="215" t="s">
        <v>920</v>
      </c>
      <c r="G182" s="216" t="s">
        <v>171</v>
      </c>
      <c r="H182" s="217">
        <v>15</v>
      </c>
      <c r="I182" s="218"/>
      <c r="J182" s="219">
        <f>ROUND(I182*H182,2)</f>
        <v>0</v>
      </c>
      <c r="K182" s="215" t="s">
        <v>162</v>
      </c>
      <c r="L182" s="45"/>
      <c r="M182" s="220" t="s">
        <v>19</v>
      </c>
      <c r="N182" s="221" t="s">
        <v>43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0.0013</v>
      </c>
      <c r="T182" s="223">
        <f>S182*H182</f>
        <v>0.0195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223</v>
      </c>
      <c r="AT182" s="224" t="s">
        <v>158</v>
      </c>
      <c r="AU182" s="224" t="s">
        <v>81</v>
      </c>
      <c r="AY182" s="18" t="s">
        <v>155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223</v>
      </c>
      <c r="BM182" s="224" t="s">
        <v>921</v>
      </c>
    </row>
    <row r="183" spans="1:65" s="2" customFormat="1" ht="44.25" customHeight="1">
      <c r="A183" s="39"/>
      <c r="B183" s="40"/>
      <c r="C183" s="213" t="s">
        <v>397</v>
      </c>
      <c r="D183" s="213" t="s">
        <v>158</v>
      </c>
      <c r="E183" s="214" t="s">
        <v>922</v>
      </c>
      <c r="F183" s="215" t="s">
        <v>923</v>
      </c>
      <c r="G183" s="216" t="s">
        <v>171</v>
      </c>
      <c r="H183" s="217">
        <v>15</v>
      </c>
      <c r="I183" s="218"/>
      <c r="J183" s="219">
        <f>ROUND(I183*H183,2)</f>
        <v>0</v>
      </c>
      <c r="K183" s="215" t="s">
        <v>162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223</v>
      </c>
      <c r="AT183" s="224" t="s">
        <v>158</v>
      </c>
      <c r="AU183" s="224" t="s">
        <v>81</v>
      </c>
      <c r="AY183" s="18" t="s">
        <v>155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223</v>
      </c>
      <c r="BM183" s="224" t="s">
        <v>924</v>
      </c>
    </row>
    <row r="184" spans="1:65" s="2" customFormat="1" ht="12">
      <c r="A184" s="39"/>
      <c r="B184" s="40"/>
      <c r="C184" s="244" t="s">
        <v>401</v>
      </c>
      <c r="D184" s="244" t="s">
        <v>599</v>
      </c>
      <c r="E184" s="245" t="s">
        <v>925</v>
      </c>
      <c r="F184" s="246" t="s">
        <v>926</v>
      </c>
      <c r="G184" s="247" t="s">
        <v>171</v>
      </c>
      <c r="H184" s="248">
        <v>15</v>
      </c>
      <c r="I184" s="249"/>
      <c r="J184" s="250">
        <f>ROUND(I184*H184,2)</f>
        <v>0</v>
      </c>
      <c r="K184" s="246" t="s">
        <v>19</v>
      </c>
      <c r="L184" s="251"/>
      <c r="M184" s="252" t="s">
        <v>19</v>
      </c>
      <c r="N184" s="253" t="s">
        <v>43</v>
      </c>
      <c r="O184" s="85"/>
      <c r="P184" s="222">
        <f>O184*H184</f>
        <v>0</v>
      </c>
      <c r="Q184" s="222">
        <v>0.0048</v>
      </c>
      <c r="R184" s="222">
        <f>Q184*H184</f>
        <v>0.072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297</v>
      </c>
      <c r="AT184" s="224" t="s">
        <v>599</v>
      </c>
      <c r="AU184" s="224" t="s">
        <v>81</v>
      </c>
      <c r="AY184" s="18" t="s">
        <v>155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223</v>
      </c>
      <c r="BM184" s="224" t="s">
        <v>927</v>
      </c>
    </row>
    <row r="185" spans="1:65" s="2" customFormat="1" ht="44.25" customHeight="1">
      <c r="A185" s="39"/>
      <c r="B185" s="40"/>
      <c r="C185" s="213" t="s">
        <v>403</v>
      </c>
      <c r="D185" s="213" t="s">
        <v>158</v>
      </c>
      <c r="E185" s="214" t="s">
        <v>628</v>
      </c>
      <c r="F185" s="215" t="s">
        <v>629</v>
      </c>
      <c r="G185" s="216" t="s">
        <v>171</v>
      </c>
      <c r="H185" s="217">
        <v>1</v>
      </c>
      <c r="I185" s="218"/>
      <c r="J185" s="219">
        <f>ROUND(I185*H185,2)</f>
        <v>0</v>
      </c>
      <c r="K185" s="215" t="s">
        <v>162</v>
      </c>
      <c r="L185" s="45"/>
      <c r="M185" s="220" t="s">
        <v>19</v>
      </c>
      <c r="N185" s="221" t="s">
        <v>43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223</v>
      </c>
      <c r="AT185" s="224" t="s">
        <v>158</v>
      </c>
      <c r="AU185" s="224" t="s">
        <v>81</v>
      </c>
      <c r="AY185" s="18" t="s">
        <v>155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223</v>
      </c>
      <c r="BM185" s="224" t="s">
        <v>928</v>
      </c>
    </row>
    <row r="186" spans="1:65" s="2" customFormat="1" ht="12">
      <c r="A186" s="39"/>
      <c r="B186" s="40"/>
      <c r="C186" s="213" t="s">
        <v>407</v>
      </c>
      <c r="D186" s="213" t="s">
        <v>158</v>
      </c>
      <c r="E186" s="214" t="s">
        <v>631</v>
      </c>
      <c r="F186" s="215" t="s">
        <v>632</v>
      </c>
      <c r="G186" s="216" t="s">
        <v>161</v>
      </c>
      <c r="H186" s="217">
        <v>0.3</v>
      </c>
      <c r="I186" s="218"/>
      <c r="J186" s="219">
        <f>ROUND(I186*H186,2)</f>
        <v>0</v>
      </c>
      <c r="K186" s="215" t="s">
        <v>162</v>
      </c>
      <c r="L186" s="45"/>
      <c r="M186" s="220" t="s">
        <v>19</v>
      </c>
      <c r="N186" s="221" t="s">
        <v>43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223</v>
      </c>
      <c r="AT186" s="224" t="s">
        <v>158</v>
      </c>
      <c r="AU186" s="224" t="s">
        <v>81</v>
      </c>
      <c r="AY186" s="18" t="s">
        <v>155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223</v>
      </c>
      <c r="BM186" s="224" t="s">
        <v>929</v>
      </c>
    </row>
    <row r="187" spans="1:65" s="2" customFormat="1" ht="16.5" customHeight="1">
      <c r="A187" s="39"/>
      <c r="B187" s="40"/>
      <c r="C187" s="244" t="s">
        <v>411</v>
      </c>
      <c r="D187" s="244" t="s">
        <v>599</v>
      </c>
      <c r="E187" s="245" t="s">
        <v>634</v>
      </c>
      <c r="F187" s="246" t="s">
        <v>635</v>
      </c>
      <c r="G187" s="247" t="s">
        <v>636</v>
      </c>
      <c r="H187" s="248">
        <v>1</v>
      </c>
      <c r="I187" s="249"/>
      <c r="J187" s="250">
        <f>ROUND(I187*H187,2)</f>
        <v>0</v>
      </c>
      <c r="K187" s="246" t="s">
        <v>162</v>
      </c>
      <c r="L187" s="251"/>
      <c r="M187" s="252" t="s">
        <v>19</v>
      </c>
      <c r="N187" s="253" t="s">
        <v>43</v>
      </c>
      <c r="O187" s="85"/>
      <c r="P187" s="222">
        <f>O187*H187</f>
        <v>0</v>
      </c>
      <c r="Q187" s="222">
        <v>0.0018</v>
      </c>
      <c r="R187" s="222">
        <f>Q187*H187</f>
        <v>0.0018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297</v>
      </c>
      <c r="AT187" s="224" t="s">
        <v>599</v>
      </c>
      <c r="AU187" s="224" t="s">
        <v>81</v>
      </c>
      <c r="AY187" s="18" t="s">
        <v>155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223</v>
      </c>
      <c r="BM187" s="224" t="s">
        <v>930</v>
      </c>
    </row>
    <row r="188" spans="1:63" s="12" customFormat="1" ht="22.8" customHeight="1">
      <c r="A188" s="12"/>
      <c r="B188" s="197"/>
      <c r="C188" s="198"/>
      <c r="D188" s="199" t="s">
        <v>71</v>
      </c>
      <c r="E188" s="211" t="s">
        <v>931</v>
      </c>
      <c r="F188" s="211" t="s">
        <v>932</v>
      </c>
      <c r="G188" s="198"/>
      <c r="H188" s="198"/>
      <c r="I188" s="201"/>
      <c r="J188" s="212">
        <f>BK188</f>
        <v>0</v>
      </c>
      <c r="K188" s="198"/>
      <c r="L188" s="203"/>
      <c r="M188" s="204"/>
      <c r="N188" s="205"/>
      <c r="O188" s="205"/>
      <c r="P188" s="206">
        <f>SUM(P189:P191)</f>
        <v>0</v>
      </c>
      <c r="Q188" s="205"/>
      <c r="R188" s="206">
        <f>SUM(R189:R191)</f>
        <v>0</v>
      </c>
      <c r="S188" s="205"/>
      <c r="T188" s="207">
        <f>SUM(T189:T191)</f>
        <v>0.02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8" t="s">
        <v>81</v>
      </c>
      <c r="AT188" s="209" t="s">
        <v>71</v>
      </c>
      <c r="AU188" s="209" t="s">
        <v>79</v>
      </c>
      <c r="AY188" s="208" t="s">
        <v>155</v>
      </c>
      <c r="BK188" s="210">
        <f>SUM(BK189:BK191)</f>
        <v>0</v>
      </c>
    </row>
    <row r="189" spans="1:65" s="2" customFormat="1" ht="16.5" customHeight="1">
      <c r="A189" s="39"/>
      <c r="B189" s="40"/>
      <c r="C189" s="213" t="s">
        <v>415</v>
      </c>
      <c r="D189" s="213" t="s">
        <v>158</v>
      </c>
      <c r="E189" s="214" t="s">
        <v>933</v>
      </c>
      <c r="F189" s="215" t="s">
        <v>934</v>
      </c>
      <c r="G189" s="216" t="s">
        <v>171</v>
      </c>
      <c r="H189" s="217">
        <v>2</v>
      </c>
      <c r="I189" s="218"/>
      <c r="J189" s="219">
        <f>ROUND(I189*H189,2)</f>
        <v>0</v>
      </c>
      <c r="K189" s="215" t="s">
        <v>19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0.01</v>
      </c>
      <c r="T189" s="223">
        <f>S189*H189</f>
        <v>0.02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223</v>
      </c>
      <c r="AT189" s="224" t="s">
        <v>158</v>
      </c>
      <c r="AU189" s="224" t="s">
        <v>81</v>
      </c>
      <c r="AY189" s="18" t="s">
        <v>155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223</v>
      </c>
      <c r="BM189" s="224" t="s">
        <v>935</v>
      </c>
    </row>
    <row r="190" spans="1:51" s="13" customFormat="1" ht="12">
      <c r="A190" s="13"/>
      <c r="B190" s="226"/>
      <c r="C190" s="227"/>
      <c r="D190" s="228" t="s">
        <v>184</v>
      </c>
      <c r="E190" s="229" t="s">
        <v>19</v>
      </c>
      <c r="F190" s="230" t="s">
        <v>936</v>
      </c>
      <c r="G190" s="227"/>
      <c r="H190" s="231">
        <v>2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184</v>
      </c>
      <c r="AU190" s="237" t="s">
        <v>81</v>
      </c>
      <c r="AV190" s="13" t="s">
        <v>81</v>
      </c>
      <c r="AW190" s="13" t="s">
        <v>33</v>
      </c>
      <c r="AX190" s="13" t="s">
        <v>79</v>
      </c>
      <c r="AY190" s="237" t="s">
        <v>155</v>
      </c>
    </row>
    <row r="191" spans="1:65" s="2" customFormat="1" ht="44.25" customHeight="1">
      <c r="A191" s="39"/>
      <c r="B191" s="40"/>
      <c r="C191" s="213" t="s">
        <v>419</v>
      </c>
      <c r="D191" s="213" t="s">
        <v>158</v>
      </c>
      <c r="E191" s="214" t="s">
        <v>937</v>
      </c>
      <c r="F191" s="215" t="s">
        <v>938</v>
      </c>
      <c r="G191" s="216" t="s">
        <v>555</v>
      </c>
      <c r="H191" s="238"/>
      <c r="I191" s="218"/>
      <c r="J191" s="219">
        <f>ROUND(I191*H191,2)</f>
        <v>0</v>
      </c>
      <c r="K191" s="215" t="s">
        <v>162</v>
      </c>
      <c r="L191" s="45"/>
      <c r="M191" s="220" t="s">
        <v>19</v>
      </c>
      <c r="N191" s="221" t="s">
        <v>43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223</v>
      </c>
      <c r="AT191" s="224" t="s">
        <v>158</v>
      </c>
      <c r="AU191" s="224" t="s">
        <v>81</v>
      </c>
      <c r="AY191" s="18" t="s">
        <v>155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223</v>
      </c>
      <c r="BM191" s="224" t="s">
        <v>939</v>
      </c>
    </row>
    <row r="192" spans="1:63" s="12" customFormat="1" ht="22.8" customHeight="1">
      <c r="A192" s="12"/>
      <c r="B192" s="197"/>
      <c r="C192" s="198"/>
      <c r="D192" s="199" t="s">
        <v>71</v>
      </c>
      <c r="E192" s="211" t="s">
        <v>940</v>
      </c>
      <c r="F192" s="211" t="s">
        <v>941</v>
      </c>
      <c r="G192" s="198"/>
      <c r="H192" s="198"/>
      <c r="I192" s="201"/>
      <c r="J192" s="212">
        <f>BK192</f>
        <v>0</v>
      </c>
      <c r="K192" s="198"/>
      <c r="L192" s="203"/>
      <c r="M192" s="204"/>
      <c r="N192" s="205"/>
      <c r="O192" s="205"/>
      <c r="P192" s="206">
        <f>SUM(P193:P195)</f>
        <v>0</v>
      </c>
      <c r="Q192" s="205"/>
      <c r="R192" s="206">
        <f>SUM(R193:R195)</f>
        <v>0</v>
      </c>
      <c r="S192" s="205"/>
      <c r="T192" s="207">
        <f>SUM(T193:T195)</f>
        <v>0.26676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8" t="s">
        <v>81</v>
      </c>
      <c r="AT192" s="209" t="s">
        <v>71</v>
      </c>
      <c r="AU192" s="209" t="s">
        <v>79</v>
      </c>
      <c r="AY192" s="208" t="s">
        <v>155</v>
      </c>
      <c r="BK192" s="210">
        <f>SUM(BK193:BK195)</f>
        <v>0</v>
      </c>
    </row>
    <row r="193" spans="1:65" s="2" customFormat="1" ht="12">
      <c r="A193" s="39"/>
      <c r="B193" s="40"/>
      <c r="C193" s="213" t="s">
        <v>423</v>
      </c>
      <c r="D193" s="213" t="s">
        <v>158</v>
      </c>
      <c r="E193" s="214" t="s">
        <v>942</v>
      </c>
      <c r="F193" s="215" t="s">
        <v>943</v>
      </c>
      <c r="G193" s="216" t="s">
        <v>161</v>
      </c>
      <c r="H193" s="217">
        <v>8.892</v>
      </c>
      <c r="I193" s="218"/>
      <c r="J193" s="219">
        <f>ROUND(I193*H193,2)</f>
        <v>0</v>
      </c>
      <c r="K193" s="215" t="s">
        <v>162</v>
      </c>
      <c r="L193" s="45"/>
      <c r="M193" s="220" t="s">
        <v>19</v>
      </c>
      <c r="N193" s="221" t="s">
        <v>43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0.03</v>
      </c>
      <c r="T193" s="223">
        <f>S193*H193</f>
        <v>0.26676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223</v>
      </c>
      <c r="AT193" s="224" t="s">
        <v>158</v>
      </c>
      <c r="AU193" s="224" t="s">
        <v>81</v>
      </c>
      <c r="AY193" s="18" t="s">
        <v>155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223</v>
      </c>
      <c r="BM193" s="224" t="s">
        <v>944</v>
      </c>
    </row>
    <row r="194" spans="1:51" s="13" customFormat="1" ht="12">
      <c r="A194" s="13"/>
      <c r="B194" s="226"/>
      <c r="C194" s="227"/>
      <c r="D194" s="228" t="s">
        <v>184</v>
      </c>
      <c r="E194" s="229" t="s">
        <v>19</v>
      </c>
      <c r="F194" s="230" t="s">
        <v>945</v>
      </c>
      <c r="G194" s="227"/>
      <c r="H194" s="231">
        <v>8.892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184</v>
      </c>
      <c r="AU194" s="237" t="s">
        <v>81</v>
      </c>
      <c r="AV194" s="13" t="s">
        <v>81</v>
      </c>
      <c r="AW194" s="13" t="s">
        <v>33</v>
      </c>
      <c r="AX194" s="13" t="s">
        <v>79</v>
      </c>
      <c r="AY194" s="237" t="s">
        <v>155</v>
      </c>
    </row>
    <row r="195" spans="1:65" s="2" customFormat="1" ht="44.25" customHeight="1">
      <c r="A195" s="39"/>
      <c r="B195" s="40"/>
      <c r="C195" s="213" t="s">
        <v>425</v>
      </c>
      <c r="D195" s="213" t="s">
        <v>158</v>
      </c>
      <c r="E195" s="214" t="s">
        <v>946</v>
      </c>
      <c r="F195" s="215" t="s">
        <v>947</v>
      </c>
      <c r="G195" s="216" t="s">
        <v>555</v>
      </c>
      <c r="H195" s="238"/>
      <c r="I195" s="218"/>
      <c r="J195" s="219">
        <f>ROUND(I195*H195,2)</f>
        <v>0</v>
      </c>
      <c r="K195" s="215" t="s">
        <v>162</v>
      </c>
      <c r="L195" s="45"/>
      <c r="M195" s="220" t="s">
        <v>19</v>
      </c>
      <c r="N195" s="221" t="s">
        <v>43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223</v>
      </c>
      <c r="AT195" s="224" t="s">
        <v>158</v>
      </c>
      <c r="AU195" s="224" t="s">
        <v>81</v>
      </c>
      <c r="AY195" s="18" t="s">
        <v>155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223</v>
      </c>
      <c r="BM195" s="224" t="s">
        <v>948</v>
      </c>
    </row>
    <row r="196" spans="1:63" s="12" customFormat="1" ht="22.8" customHeight="1">
      <c r="A196" s="12"/>
      <c r="B196" s="197"/>
      <c r="C196" s="198"/>
      <c r="D196" s="199" t="s">
        <v>71</v>
      </c>
      <c r="E196" s="211" t="s">
        <v>949</v>
      </c>
      <c r="F196" s="211" t="s">
        <v>950</v>
      </c>
      <c r="G196" s="198"/>
      <c r="H196" s="198"/>
      <c r="I196" s="201"/>
      <c r="J196" s="212">
        <f>BK196</f>
        <v>0</v>
      </c>
      <c r="K196" s="198"/>
      <c r="L196" s="203"/>
      <c r="M196" s="204"/>
      <c r="N196" s="205"/>
      <c r="O196" s="205"/>
      <c r="P196" s="206">
        <f>SUM(P197:P208)</f>
        <v>0</v>
      </c>
      <c r="Q196" s="205"/>
      <c r="R196" s="206">
        <f>SUM(R197:R208)</f>
        <v>1.1693321600000002</v>
      </c>
      <c r="S196" s="205"/>
      <c r="T196" s="207">
        <f>SUM(T197:T208)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8" t="s">
        <v>81</v>
      </c>
      <c r="AT196" s="209" t="s">
        <v>71</v>
      </c>
      <c r="AU196" s="209" t="s">
        <v>79</v>
      </c>
      <c r="AY196" s="208" t="s">
        <v>155</v>
      </c>
      <c r="BK196" s="210">
        <f>SUM(BK197:BK208)</f>
        <v>0</v>
      </c>
    </row>
    <row r="197" spans="1:65" s="2" customFormat="1" ht="44.25" customHeight="1">
      <c r="A197" s="39"/>
      <c r="B197" s="40"/>
      <c r="C197" s="213" t="s">
        <v>439</v>
      </c>
      <c r="D197" s="213" t="s">
        <v>158</v>
      </c>
      <c r="E197" s="214" t="s">
        <v>951</v>
      </c>
      <c r="F197" s="215" t="s">
        <v>952</v>
      </c>
      <c r="G197" s="216" t="s">
        <v>161</v>
      </c>
      <c r="H197" s="217">
        <v>21.632</v>
      </c>
      <c r="I197" s="218"/>
      <c r="J197" s="219">
        <f>ROUND(I197*H197,2)</f>
        <v>0</v>
      </c>
      <c r="K197" s="215" t="s">
        <v>162</v>
      </c>
      <c r="L197" s="45"/>
      <c r="M197" s="220" t="s">
        <v>19</v>
      </c>
      <c r="N197" s="221" t="s">
        <v>43</v>
      </c>
      <c r="O197" s="85"/>
      <c r="P197" s="222">
        <f>O197*H197</f>
        <v>0</v>
      </c>
      <c r="Q197" s="222">
        <v>0.0002</v>
      </c>
      <c r="R197" s="222">
        <f>Q197*H197</f>
        <v>0.0043264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223</v>
      </c>
      <c r="AT197" s="224" t="s">
        <v>158</v>
      </c>
      <c r="AU197" s="224" t="s">
        <v>81</v>
      </c>
      <c r="AY197" s="18" t="s">
        <v>155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223</v>
      </c>
      <c r="BM197" s="224" t="s">
        <v>953</v>
      </c>
    </row>
    <row r="198" spans="1:51" s="13" customFormat="1" ht="12">
      <c r="A198" s="13"/>
      <c r="B198" s="226"/>
      <c r="C198" s="227"/>
      <c r="D198" s="228" t="s">
        <v>184</v>
      </c>
      <c r="E198" s="229" t="s">
        <v>19</v>
      </c>
      <c r="F198" s="230" t="s">
        <v>954</v>
      </c>
      <c r="G198" s="227"/>
      <c r="H198" s="231">
        <v>21.632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184</v>
      </c>
      <c r="AU198" s="237" t="s">
        <v>81</v>
      </c>
      <c r="AV198" s="13" t="s">
        <v>81</v>
      </c>
      <c r="AW198" s="13" t="s">
        <v>33</v>
      </c>
      <c r="AX198" s="13" t="s">
        <v>79</v>
      </c>
      <c r="AY198" s="237" t="s">
        <v>155</v>
      </c>
    </row>
    <row r="199" spans="1:65" s="2" customFormat="1" ht="78" customHeight="1">
      <c r="A199" s="39"/>
      <c r="B199" s="40"/>
      <c r="C199" s="213" t="s">
        <v>443</v>
      </c>
      <c r="D199" s="213" t="s">
        <v>158</v>
      </c>
      <c r="E199" s="214" t="s">
        <v>955</v>
      </c>
      <c r="F199" s="215" t="s">
        <v>956</v>
      </c>
      <c r="G199" s="216" t="s">
        <v>161</v>
      </c>
      <c r="H199" s="217">
        <v>21.632</v>
      </c>
      <c r="I199" s="218"/>
      <c r="J199" s="219">
        <f>ROUND(I199*H199,2)</f>
        <v>0</v>
      </c>
      <c r="K199" s="215" t="s">
        <v>162</v>
      </c>
      <c r="L199" s="45"/>
      <c r="M199" s="220" t="s">
        <v>19</v>
      </c>
      <c r="N199" s="221" t="s">
        <v>43</v>
      </c>
      <c r="O199" s="85"/>
      <c r="P199" s="222">
        <f>O199*H199</f>
        <v>0</v>
      </c>
      <c r="Q199" s="222">
        <v>0.05368</v>
      </c>
      <c r="R199" s="222">
        <f>Q199*H199</f>
        <v>1.16120576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223</v>
      </c>
      <c r="AT199" s="224" t="s">
        <v>158</v>
      </c>
      <c r="AU199" s="224" t="s">
        <v>81</v>
      </c>
      <c r="AY199" s="18" t="s">
        <v>155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223</v>
      </c>
      <c r="BM199" s="224" t="s">
        <v>957</v>
      </c>
    </row>
    <row r="200" spans="1:51" s="13" customFormat="1" ht="12">
      <c r="A200" s="13"/>
      <c r="B200" s="226"/>
      <c r="C200" s="227"/>
      <c r="D200" s="228" t="s">
        <v>184</v>
      </c>
      <c r="E200" s="229" t="s">
        <v>19</v>
      </c>
      <c r="F200" s="230" t="s">
        <v>954</v>
      </c>
      <c r="G200" s="227"/>
      <c r="H200" s="231">
        <v>21.632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184</v>
      </c>
      <c r="AU200" s="237" t="s">
        <v>81</v>
      </c>
      <c r="AV200" s="13" t="s">
        <v>81</v>
      </c>
      <c r="AW200" s="13" t="s">
        <v>33</v>
      </c>
      <c r="AX200" s="13" t="s">
        <v>79</v>
      </c>
      <c r="AY200" s="237" t="s">
        <v>155</v>
      </c>
    </row>
    <row r="201" spans="1:65" s="2" customFormat="1" ht="44.25" customHeight="1">
      <c r="A201" s="39"/>
      <c r="B201" s="40"/>
      <c r="C201" s="213" t="s">
        <v>447</v>
      </c>
      <c r="D201" s="213" t="s">
        <v>158</v>
      </c>
      <c r="E201" s="214" t="s">
        <v>958</v>
      </c>
      <c r="F201" s="215" t="s">
        <v>959</v>
      </c>
      <c r="G201" s="216" t="s">
        <v>171</v>
      </c>
      <c r="H201" s="217">
        <v>1</v>
      </c>
      <c r="I201" s="218"/>
      <c r="J201" s="219">
        <f>ROUND(I201*H201,2)</f>
        <v>0</v>
      </c>
      <c r="K201" s="215" t="s">
        <v>162</v>
      </c>
      <c r="L201" s="45"/>
      <c r="M201" s="220" t="s">
        <v>19</v>
      </c>
      <c r="N201" s="221" t="s">
        <v>43</v>
      </c>
      <c r="O201" s="85"/>
      <c r="P201" s="222">
        <f>O201*H201</f>
        <v>0</v>
      </c>
      <c r="Q201" s="222">
        <v>0.00053</v>
      </c>
      <c r="R201" s="222">
        <f>Q201*H201</f>
        <v>0.00053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223</v>
      </c>
      <c r="AT201" s="224" t="s">
        <v>158</v>
      </c>
      <c r="AU201" s="224" t="s">
        <v>81</v>
      </c>
      <c r="AY201" s="18" t="s">
        <v>155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223</v>
      </c>
      <c r="BM201" s="224" t="s">
        <v>960</v>
      </c>
    </row>
    <row r="202" spans="1:51" s="13" customFormat="1" ht="12">
      <c r="A202" s="13"/>
      <c r="B202" s="226"/>
      <c r="C202" s="227"/>
      <c r="D202" s="228" t="s">
        <v>184</v>
      </c>
      <c r="E202" s="229" t="s">
        <v>19</v>
      </c>
      <c r="F202" s="230" t="s">
        <v>961</v>
      </c>
      <c r="G202" s="227"/>
      <c r="H202" s="231">
        <v>1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184</v>
      </c>
      <c r="AU202" s="237" t="s">
        <v>81</v>
      </c>
      <c r="AV202" s="13" t="s">
        <v>81</v>
      </c>
      <c r="AW202" s="13" t="s">
        <v>33</v>
      </c>
      <c r="AX202" s="13" t="s">
        <v>79</v>
      </c>
      <c r="AY202" s="237" t="s">
        <v>155</v>
      </c>
    </row>
    <row r="203" spans="1:65" s="2" customFormat="1" ht="33" customHeight="1">
      <c r="A203" s="39"/>
      <c r="B203" s="40"/>
      <c r="C203" s="244" t="s">
        <v>451</v>
      </c>
      <c r="D203" s="244" t="s">
        <v>599</v>
      </c>
      <c r="E203" s="245" t="s">
        <v>962</v>
      </c>
      <c r="F203" s="246" t="s">
        <v>963</v>
      </c>
      <c r="G203" s="247" t="s">
        <v>198</v>
      </c>
      <c r="H203" s="248">
        <v>1</v>
      </c>
      <c r="I203" s="249"/>
      <c r="J203" s="250">
        <f>ROUND(I203*H203,2)</f>
        <v>0</v>
      </c>
      <c r="K203" s="246" t="s">
        <v>19</v>
      </c>
      <c r="L203" s="251"/>
      <c r="M203" s="252" t="s">
        <v>19</v>
      </c>
      <c r="N203" s="253" t="s">
        <v>43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297</v>
      </c>
      <c r="AT203" s="224" t="s">
        <v>599</v>
      </c>
      <c r="AU203" s="224" t="s">
        <v>81</v>
      </c>
      <c r="AY203" s="18" t="s">
        <v>155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79</v>
      </c>
      <c r="BK203" s="225">
        <f>ROUND(I203*H203,2)</f>
        <v>0</v>
      </c>
      <c r="BL203" s="18" t="s">
        <v>223</v>
      </c>
      <c r="BM203" s="224" t="s">
        <v>964</v>
      </c>
    </row>
    <row r="204" spans="1:65" s="2" customFormat="1" ht="33" customHeight="1">
      <c r="A204" s="39"/>
      <c r="B204" s="40"/>
      <c r="C204" s="213" t="s">
        <v>455</v>
      </c>
      <c r="D204" s="213" t="s">
        <v>158</v>
      </c>
      <c r="E204" s="214" t="s">
        <v>965</v>
      </c>
      <c r="F204" s="215" t="s">
        <v>966</v>
      </c>
      <c r="G204" s="216" t="s">
        <v>171</v>
      </c>
      <c r="H204" s="217">
        <v>1</v>
      </c>
      <c r="I204" s="218"/>
      <c r="J204" s="219">
        <f>ROUND(I204*H204,2)</f>
        <v>0</v>
      </c>
      <c r="K204" s="215" t="s">
        <v>162</v>
      </c>
      <c r="L204" s="45"/>
      <c r="M204" s="220" t="s">
        <v>19</v>
      </c>
      <c r="N204" s="221" t="s">
        <v>43</v>
      </c>
      <c r="O204" s="85"/>
      <c r="P204" s="222">
        <f>O204*H204</f>
        <v>0</v>
      </c>
      <c r="Q204" s="222">
        <v>7E-05</v>
      </c>
      <c r="R204" s="222">
        <f>Q204*H204</f>
        <v>7E-05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223</v>
      </c>
      <c r="AT204" s="224" t="s">
        <v>158</v>
      </c>
      <c r="AU204" s="224" t="s">
        <v>81</v>
      </c>
      <c r="AY204" s="18" t="s">
        <v>155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223</v>
      </c>
      <c r="BM204" s="224" t="s">
        <v>967</v>
      </c>
    </row>
    <row r="205" spans="1:51" s="13" customFormat="1" ht="12">
      <c r="A205" s="13"/>
      <c r="B205" s="226"/>
      <c r="C205" s="227"/>
      <c r="D205" s="228" t="s">
        <v>184</v>
      </c>
      <c r="E205" s="229" t="s">
        <v>19</v>
      </c>
      <c r="F205" s="230" t="s">
        <v>968</v>
      </c>
      <c r="G205" s="227"/>
      <c r="H205" s="231">
        <v>1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184</v>
      </c>
      <c r="AU205" s="237" t="s">
        <v>81</v>
      </c>
      <c r="AV205" s="13" t="s">
        <v>81</v>
      </c>
      <c r="AW205" s="13" t="s">
        <v>33</v>
      </c>
      <c r="AX205" s="13" t="s">
        <v>79</v>
      </c>
      <c r="AY205" s="237" t="s">
        <v>155</v>
      </c>
    </row>
    <row r="206" spans="1:65" s="2" customFormat="1" ht="21.75" customHeight="1">
      <c r="A206" s="39"/>
      <c r="B206" s="40"/>
      <c r="C206" s="244" t="s">
        <v>459</v>
      </c>
      <c r="D206" s="244" t="s">
        <v>599</v>
      </c>
      <c r="E206" s="245" t="s">
        <v>969</v>
      </c>
      <c r="F206" s="246" t="s">
        <v>970</v>
      </c>
      <c r="G206" s="247" t="s">
        <v>171</v>
      </c>
      <c r="H206" s="248">
        <v>1</v>
      </c>
      <c r="I206" s="249"/>
      <c r="J206" s="250">
        <f>ROUND(I206*H206,2)</f>
        <v>0</v>
      </c>
      <c r="K206" s="246" t="s">
        <v>162</v>
      </c>
      <c r="L206" s="251"/>
      <c r="M206" s="252" t="s">
        <v>19</v>
      </c>
      <c r="N206" s="253" t="s">
        <v>43</v>
      </c>
      <c r="O206" s="85"/>
      <c r="P206" s="222">
        <f>O206*H206</f>
        <v>0</v>
      </c>
      <c r="Q206" s="222">
        <v>0.0032</v>
      </c>
      <c r="R206" s="222">
        <f>Q206*H206</f>
        <v>0.0032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297</v>
      </c>
      <c r="AT206" s="224" t="s">
        <v>599</v>
      </c>
      <c r="AU206" s="224" t="s">
        <v>81</v>
      </c>
      <c r="AY206" s="18" t="s">
        <v>155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79</v>
      </c>
      <c r="BK206" s="225">
        <f>ROUND(I206*H206,2)</f>
        <v>0</v>
      </c>
      <c r="BL206" s="18" t="s">
        <v>223</v>
      </c>
      <c r="BM206" s="224" t="s">
        <v>971</v>
      </c>
    </row>
    <row r="207" spans="1:51" s="13" customFormat="1" ht="12">
      <c r="A207" s="13"/>
      <c r="B207" s="226"/>
      <c r="C207" s="227"/>
      <c r="D207" s="228" t="s">
        <v>184</v>
      </c>
      <c r="E207" s="229" t="s">
        <v>19</v>
      </c>
      <c r="F207" s="230" t="s">
        <v>972</v>
      </c>
      <c r="G207" s="227"/>
      <c r="H207" s="231">
        <v>1</v>
      </c>
      <c r="I207" s="232"/>
      <c r="J207" s="227"/>
      <c r="K207" s="227"/>
      <c r="L207" s="233"/>
      <c r="M207" s="234"/>
      <c r="N207" s="235"/>
      <c r="O207" s="235"/>
      <c r="P207" s="235"/>
      <c r="Q207" s="235"/>
      <c r="R207" s="235"/>
      <c r="S207" s="235"/>
      <c r="T207" s="23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7" t="s">
        <v>184</v>
      </c>
      <c r="AU207" s="237" t="s">
        <v>81</v>
      </c>
      <c r="AV207" s="13" t="s">
        <v>81</v>
      </c>
      <c r="AW207" s="13" t="s">
        <v>33</v>
      </c>
      <c r="AX207" s="13" t="s">
        <v>79</v>
      </c>
      <c r="AY207" s="237" t="s">
        <v>155</v>
      </c>
    </row>
    <row r="208" spans="1:65" s="2" customFormat="1" ht="12">
      <c r="A208" s="39"/>
      <c r="B208" s="40"/>
      <c r="C208" s="213" t="s">
        <v>471</v>
      </c>
      <c r="D208" s="213" t="s">
        <v>158</v>
      </c>
      <c r="E208" s="214" t="s">
        <v>973</v>
      </c>
      <c r="F208" s="215" t="s">
        <v>974</v>
      </c>
      <c r="G208" s="216" t="s">
        <v>555</v>
      </c>
      <c r="H208" s="238"/>
      <c r="I208" s="218"/>
      <c r="J208" s="219">
        <f>ROUND(I208*H208,2)</f>
        <v>0</v>
      </c>
      <c r="K208" s="215" t="s">
        <v>162</v>
      </c>
      <c r="L208" s="45"/>
      <c r="M208" s="220" t="s">
        <v>19</v>
      </c>
      <c r="N208" s="221" t="s">
        <v>43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223</v>
      </c>
      <c r="AT208" s="224" t="s">
        <v>158</v>
      </c>
      <c r="AU208" s="224" t="s">
        <v>81</v>
      </c>
      <c r="AY208" s="18" t="s">
        <v>155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79</v>
      </c>
      <c r="BK208" s="225">
        <f>ROUND(I208*H208,2)</f>
        <v>0</v>
      </c>
      <c r="BL208" s="18" t="s">
        <v>223</v>
      </c>
      <c r="BM208" s="224" t="s">
        <v>975</v>
      </c>
    </row>
    <row r="209" spans="1:63" s="12" customFormat="1" ht="22.8" customHeight="1">
      <c r="A209" s="12"/>
      <c r="B209" s="197"/>
      <c r="C209" s="198"/>
      <c r="D209" s="199" t="s">
        <v>71</v>
      </c>
      <c r="E209" s="211" t="s">
        <v>976</v>
      </c>
      <c r="F209" s="211" t="s">
        <v>977</v>
      </c>
      <c r="G209" s="198"/>
      <c r="H209" s="198"/>
      <c r="I209" s="201"/>
      <c r="J209" s="212">
        <f>BK209</f>
        <v>0</v>
      </c>
      <c r="K209" s="198"/>
      <c r="L209" s="203"/>
      <c r="M209" s="204"/>
      <c r="N209" s="205"/>
      <c r="O209" s="205"/>
      <c r="P209" s="206">
        <f>SUM(P210:P213)</f>
        <v>0</v>
      </c>
      <c r="Q209" s="205"/>
      <c r="R209" s="206">
        <f>SUM(R210:R213)</f>
        <v>1.02</v>
      </c>
      <c r="S209" s="205"/>
      <c r="T209" s="207">
        <f>SUM(T210:T213)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8" t="s">
        <v>81</v>
      </c>
      <c r="AT209" s="209" t="s">
        <v>71</v>
      </c>
      <c r="AU209" s="209" t="s">
        <v>79</v>
      </c>
      <c r="AY209" s="208" t="s">
        <v>155</v>
      </c>
      <c r="BK209" s="210">
        <f>SUM(BK210:BK213)</f>
        <v>0</v>
      </c>
    </row>
    <row r="210" spans="1:65" s="2" customFormat="1" ht="33" customHeight="1">
      <c r="A210" s="39"/>
      <c r="B210" s="40"/>
      <c r="C210" s="213" t="s">
        <v>477</v>
      </c>
      <c r="D210" s="213" t="s">
        <v>158</v>
      </c>
      <c r="E210" s="214" t="s">
        <v>978</v>
      </c>
      <c r="F210" s="215" t="s">
        <v>979</v>
      </c>
      <c r="G210" s="216" t="s">
        <v>198</v>
      </c>
      <c r="H210" s="217">
        <v>20</v>
      </c>
      <c r="I210" s="218"/>
      <c r="J210" s="219">
        <f>ROUND(I210*H210,2)</f>
        <v>0</v>
      </c>
      <c r="K210" s="215" t="s">
        <v>19</v>
      </c>
      <c r="L210" s="45"/>
      <c r="M210" s="220" t="s">
        <v>19</v>
      </c>
      <c r="N210" s="221" t="s">
        <v>43</v>
      </c>
      <c r="O210" s="85"/>
      <c r="P210" s="222">
        <f>O210*H210</f>
        <v>0</v>
      </c>
      <c r="Q210" s="222">
        <v>0.045</v>
      </c>
      <c r="R210" s="222">
        <f>Q210*H210</f>
        <v>0.8999999999999999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223</v>
      </c>
      <c r="AT210" s="224" t="s">
        <v>158</v>
      </c>
      <c r="AU210" s="224" t="s">
        <v>81</v>
      </c>
      <c r="AY210" s="18" t="s">
        <v>155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79</v>
      </c>
      <c r="BK210" s="225">
        <f>ROUND(I210*H210,2)</f>
        <v>0</v>
      </c>
      <c r="BL210" s="18" t="s">
        <v>223</v>
      </c>
      <c r="BM210" s="224" t="s">
        <v>980</v>
      </c>
    </row>
    <row r="211" spans="1:51" s="13" customFormat="1" ht="12">
      <c r="A211" s="13"/>
      <c r="B211" s="226"/>
      <c r="C211" s="227"/>
      <c r="D211" s="228" t="s">
        <v>184</v>
      </c>
      <c r="E211" s="229" t="s">
        <v>19</v>
      </c>
      <c r="F211" s="230" t="s">
        <v>981</v>
      </c>
      <c r="G211" s="227"/>
      <c r="H211" s="231">
        <v>20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184</v>
      </c>
      <c r="AU211" s="237" t="s">
        <v>81</v>
      </c>
      <c r="AV211" s="13" t="s">
        <v>81</v>
      </c>
      <c r="AW211" s="13" t="s">
        <v>33</v>
      </c>
      <c r="AX211" s="13" t="s">
        <v>79</v>
      </c>
      <c r="AY211" s="237" t="s">
        <v>155</v>
      </c>
    </row>
    <row r="212" spans="1:65" s="2" customFormat="1" ht="16.5" customHeight="1">
      <c r="A212" s="39"/>
      <c r="B212" s="40"/>
      <c r="C212" s="213" t="s">
        <v>485</v>
      </c>
      <c r="D212" s="213" t="s">
        <v>158</v>
      </c>
      <c r="E212" s="214" t="s">
        <v>982</v>
      </c>
      <c r="F212" s="215" t="s">
        <v>983</v>
      </c>
      <c r="G212" s="216" t="s">
        <v>198</v>
      </c>
      <c r="H212" s="217">
        <v>1</v>
      </c>
      <c r="I212" s="218"/>
      <c r="J212" s="219">
        <f>ROUND(I212*H212,2)</f>
        <v>0</v>
      </c>
      <c r="K212" s="215" t="s">
        <v>19</v>
      </c>
      <c r="L212" s="45"/>
      <c r="M212" s="220" t="s">
        <v>19</v>
      </c>
      <c r="N212" s="221" t="s">
        <v>43</v>
      </c>
      <c r="O212" s="85"/>
      <c r="P212" s="222">
        <f>O212*H212</f>
        <v>0</v>
      </c>
      <c r="Q212" s="222">
        <v>0.12</v>
      </c>
      <c r="R212" s="222">
        <f>Q212*H212</f>
        <v>0.12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223</v>
      </c>
      <c r="AT212" s="224" t="s">
        <v>158</v>
      </c>
      <c r="AU212" s="224" t="s">
        <v>81</v>
      </c>
      <c r="AY212" s="18" t="s">
        <v>155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223</v>
      </c>
      <c r="BM212" s="224" t="s">
        <v>984</v>
      </c>
    </row>
    <row r="213" spans="1:51" s="13" customFormat="1" ht="12">
      <c r="A213" s="13"/>
      <c r="B213" s="226"/>
      <c r="C213" s="227"/>
      <c r="D213" s="228" t="s">
        <v>184</v>
      </c>
      <c r="E213" s="229" t="s">
        <v>19</v>
      </c>
      <c r="F213" s="230" t="s">
        <v>985</v>
      </c>
      <c r="G213" s="227"/>
      <c r="H213" s="231">
        <v>1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184</v>
      </c>
      <c r="AU213" s="237" t="s">
        <v>81</v>
      </c>
      <c r="AV213" s="13" t="s">
        <v>81</v>
      </c>
      <c r="AW213" s="13" t="s">
        <v>33</v>
      </c>
      <c r="AX213" s="13" t="s">
        <v>79</v>
      </c>
      <c r="AY213" s="237" t="s">
        <v>155</v>
      </c>
    </row>
    <row r="214" spans="1:63" s="12" customFormat="1" ht="22.8" customHeight="1">
      <c r="A214" s="12"/>
      <c r="B214" s="197"/>
      <c r="C214" s="198"/>
      <c r="D214" s="199" t="s">
        <v>71</v>
      </c>
      <c r="E214" s="211" t="s">
        <v>986</v>
      </c>
      <c r="F214" s="211" t="s">
        <v>987</v>
      </c>
      <c r="G214" s="198"/>
      <c r="H214" s="198"/>
      <c r="I214" s="201"/>
      <c r="J214" s="212">
        <f>BK214</f>
        <v>0</v>
      </c>
      <c r="K214" s="198"/>
      <c r="L214" s="203"/>
      <c r="M214" s="204"/>
      <c r="N214" s="205"/>
      <c r="O214" s="205"/>
      <c r="P214" s="206">
        <f>SUM(P215:P217)</f>
        <v>0</v>
      </c>
      <c r="Q214" s="205"/>
      <c r="R214" s="206">
        <f>SUM(R215:R217)</f>
        <v>0</v>
      </c>
      <c r="S214" s="205"/>
      <c r="T214" s="207">
        <f>SUM(T215:T217)</f>
        <v>0.16869599999999998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8" t="s">
        <v>81</v>
      </c>
      <c r="AT214" s="209" t="s">
        <v>71</v>
      </c>
      <c r="AU214" s="209" t="s">
        <v>79</v>
      </c>
      <c r="AY214" s="208" t="s">
        <v>155</v>
      </c>
      <c r="BK214" s="210">
        <f>SUM(BK215:BK217)</f>
        <v>0</v>
      </c>
    </row>
    <row r="215" spans="1:65" s="2" customFormat="1" ht="12">
      <c r="A215" s="39"/>
      <c r="B215" s="40"/>
      <c r="C215" s="213" t="s">
        <v>496</v>
      </c>
      <c r="D215" s="213" t="s">
        <v>158</v>
      </c>
      <c r="E215" s="214" t="s">
        <v>988</v>
      </c>
      <c r="F215" s="215" t="s">
        <v>989</v>
      </c>
      <c r="G215" s="216" t="s">
        <v>161</v>
      </c>
      <c r="H215" s="217">
        <v>18.744</v>
      </c>
      <c r="I215" s="218"/>
      <c r="J215" s="219">
        <f>ROUND(I215*H215,2)</f>
        <v>0</v>
      </c>
      <c r="K215" s="215" t="s">
        <v>162</v>
      </c>
      <c r="L215" s="45"/>
      <c r="M215" s="220" t="s">
        <v>19</v>
      </c>
      <c r="N215" s="221" t="s">
        <v>43</v>
      </c>
      <c r="O215" s="85"/>
      <c r="P215" s="222">
        <f>O215*H215</f>
        <v>0</v>
      </c>
      <c r="Q215" s="222">
        <v>0</v>
      </c>
      <c r="R215" s="222">
        <f>Q215*H215</f>
        <v>0</v>
      </c>
      <c r="S215" s="222">
        <v>0.009</v>
      </c>
      <c r="T215" s="223">
        <f>S215*H215</f>
        <v>0.16869599999999998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223</v>
      </c>
      <c r="AT215" s="224" t="s">
        <v>158</v>
      </c>
      <c r="AU215" s="224" t="s">
        <v>81</v>
      </c>
      <c r="AY215" s="18" t="s">
        <v>155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79</v>
      </c>
      <c r="BK215" s="225">
        <f>ROUND(I215*H215,2)</f>
        <v>0</v>
      </c>
      <c r="BL215" s="18" t="s">
        <v>223</v>
      </c>
      <c r="BM215" s="224" t="s">
        <v>990</v>
      </c>
    </row>
    <row r="216" spans="1:51" s="13" customFormat="1" ht="12">
      <c r="A216" s="13"/>
      <c r="B216" s="226"/>
      <c r="C216" s="227"/>
      <c r="D216" s="228" t="s">
        <v>184</v>
      </c>
      <c r="E216" s="229" t="s">
        <v>19</v>
      </c>
      <c r="F216" s="230" t="s">
        <v>991</v>
      </c>
      <c r="G216" s="227"/>
      <c r="H216" s="231">
        <v>18.744</v>
      </c>
      <c r="I216" s="232"/>
      <c r="J216" s="227"/>
      <c r="K216" s="227"/>
      <c r="L216" s="233"/>
      <c r="M216" s="234"/>
      <c r="N216" s="235"/>
      <c r="O216" s="235"/>
      <c r="P216" s="235"/>
      <c r="Q216" s="235"/>
      <c r="R216" s="235"/>
      <c r="S216" s="235"/>
      <c r="T216" s="23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7" t="s">
        <v>184</v>
      </c>
      <c r="AU216" s="237" t="s">
        <v>81</v>
      </c>
      <c r="AV216" s="13" t="s">
        <v>81</v>
      </c>
      <c r="AW216" s="13" t="s">
        <v>33</v>
      </c>
      <c r="AX216" s="13" t="s">
        <v>79</v>
      </c>
      <c r="AY216" s="237" t="s">
        <v>155</v>
      </c>
    </row>
    <row r="217" spans="1:65" s="2" customFormat="1" ht="44.25" customHeight="1">
      <c r="A217" s="39"/>
      <c r="B217" s="40"/>
      <c r="C217" s="213" t="s">
        <v>500</v>
      </c>
      <c r="D217" s="213" t="s">
        <v>158</v>
      </c>
      <c r="E217" s="214" t="s">
        <v>992</v>
      </c>
      <c r="F217" s="215" t="s">
        <v>993</v>
      </c>
      <c r="G217" s="216" t="s">
        <v>555</v>
      </c>
      <c r="H217" s="238"/>
      <c r="I217" s="218"/>
      <c r="J217" s="219">
        <f>ROUND(I217*H217,2)</f>
        <v>0</v>
      </c>
      <c r="K217" s="215" t="s">
        <v>162</v>
      </c>
      <c r="L217" s="45"/>
      <c r="M217" s="220" t="s">
        <v>19</v>
      </c>
      <c r="N217" s="221" t="s">
        <v>43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223</v>
      </c>
      <c r="AT217" s="224" t="s">
        <v>158</v>
      </c>
      <c r="AU217" s="224" t="s">
        <v>81</v>
      </c>
      <c r="AY217" s="18" t="s">
        <v>155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79</v>
      </c>
      <c r="BK217" s="225">
        <f>ROUND(I217*H217,2)</f>
        <v>0</v>
      </c>
      <c r="BL217" s="18" t="s">
        <v>223</v>
      </c>
      <c r="BM217" s="224" t="s">
        <v>994</v>
      </c>
    </row>
    <row r="218" spans="1:63" s="12" customFormat="1" ht="22.8" customHeight="1">
      <c r="A218" s="12"/>
      <c r="B218" s="197"/>
      <c r="C218" s="198"/>
      <c r="D218" s="199" t="s">
        <v>71</v>
      </c>
      <c r="E218" s="211" t="s">
        <v>995</v>
      </c>
      <c r="F218" s="211" t="s">
        <v>996</v>
      </c>
      <c r="G218" s="198"/>
      <c r="H218" s="198"/>
      <c r="I218" s="201"/>
      <c r="J218" s="212">
        <f>BK218</f>
        <v>0</v>
      </c>
      <c r="K218" s="198"/>
      <c r="L218" s="203"/>
      <c r="M218" s="204"/>
      <c r="N218" s="205"/>
      <c r="O218" s="205"/>
      <c r="P218" s="206">
        <f>SUM(P219:P229)</f>
        <v>0</v>
      </c>
      <c r="Q218" s="205"/>
      <c r="R218" s="206">
        <f>SUM(R219:R229)</f>
        <v>0.122507</v>
      </c>
      <c r="S218" s="205"/>
      <c r="T218" s="207">
        <f>SUM(T219:T229)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8" t="s">
        <v>81</v>
      </c>
      <c r="AT218" s="209" t="s">
        <v>71</v>
      </c>
      <c r="AU218" s="209" t="s">
        <v>79</v>
      </c>
      <c r="AY218" s="208" t="s">
        <v>155</v>
      </c>
      <c r="BK218" s="210">
        <f>SUM(BK219:BK229)</f>
        <v>0</v>
      </c>
    </row>
    <row r="219" spans="1:65" s="2" customFormat="1" ht="12">
      <c r="A219" s="39"/>
      <c r="B219" s="40"/>
      <c r="C219" s="213" t="s">
        <v>504</v>
      </c>
      <c r="D219" s="213" t="s">
        <v>158</v>
      </c>
      <c r="E219" s="214" t="s">
        <v>997</v>
      </c>
      <c r="F219" s="215" t="s">
        <v>998</v>
      </c>
      <c r="G219" s="216" t="s">
        <v>161</v>
      </c>
      <c r="H219" s="217">
        <v>5.873</v>
      </c>
      <c r="I219" s="218"/>
      <c r="J219" s="219">
        <f>ROUND(I219*H219,2)</f>
        <v>0</v>
      </c>
      <c r="K219" s="215" t="s">
        <v>162</v>
      </c>
      <c r="L219" s="45"/>
      <c r="M219" s="220" t="s">
        <v>19</v>
      </c>
      <c r="N219" s="221" t="s">
        <v>43</v>
      </c>
      <c r="O219" s="85"/>
      <c r="P219" s="222">
        <f>O219*H219</f>
        <v>0</v>
      </c>
      <c r="Q219" s="222">
        <v>0.0003</v>
      </c>
      <c r="R219" s="222">
        <f>Q219*H219</f>
        <v>0.0017618999999999998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223</v>
      </c>
      <c r="AT219" s="224" t="s">
        <v>158</v>
      </c>
      <c r="AU219" s="224" t="s">
        <v>81</v>
      </c>
      <c r="AY219" s="18" t="s">
        <v>155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79</v>
      </c>
      <c r="BK219" s="225">
        <f>ROUND(I219*H219,2)</f>
        <v>0</v>
      </c>
      <c r="BL219" s="18" t="s">
        <v>223</v>
      </c>
      <c r="BM219" s="224" t="s">
        <v>999</v>
      </c>
    </row>
    <row r="220" spans="1:51" s="13" customFormat="1" ht="12">
      <c r="A220" s="13"/>
      <c r="B220" s="226"/>
      <c r="C220" s="227"/>
      <c r="D220" s="228" t="s">
        <v>184</v>
      </c>
      <c r="E220" s="229" t="s">
        <v>19</v>
      </c>
      <c r="F220" s="230" t="s">
        <v>1000</v>
      </c>
      <c r="G220" s="227"/>
      <c r="H220" s="231">
        <v>5.873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184</v>
      </c>
      <c r="AU220" s="237" t="s">
        <v>81</v>
      </c>
      <c r="AV220" s="13" t="s">
        <v>81</v>
      </c>
      <c r="AW220" s="13" t="s">
        <v>33</v>
      </c>
      <c r="AX220" s="13" t="s">
        <v>79</v>
      </c>
      <c r="AY220" s="237" t="s">
        <v>155</v>
      </c>
    </row>
    <row r="221" spans="1:65" s="2" customFormat="1" ht="12">
      <c r="A221" s="39"/>
      <c r="B221" s="40"/>
      <c r="C221" s="213" t="s">
        <v>508</v>
      </c>
      <c r="D221" s="213" t="s">
        <v>158</v>
      </c>
      <c r="E221" s="214" t="s">
        <v>1001</v>
      </c>
      <c r="F221" s="215" t="s">
        <v>1002</v>
      </c>
      <c r="G221" s="216" t="s">
        <v>161</v>
      </c>
      <c r="H221" s="217">
        <v>5.873</v>
      </c>
      <c r="I221" s="218"/>
      <c r="J221" s="219">
        <f>ROUND(I221*H221,2)</f>
        <v>0</v>
      </c>
      <c r="K221" s="215" t="s">
        <v>162</v>
      </c>
      <c r="L221" s="45"/>
      <c r="M221" s="220" t="s">
        <v>19</v>
      </c>
      <c r="N221" s="221" t="s">
        <v>43</v>
      </c>
      <c r="O221" s="85"/>
      <c r="P221" s="222">
        <f>O221*H221</f>
        <v>0</v>
      </c>
      <c r="Q221" s="222">
        <v>0.0015</v>
      </c>
      <c r="R221" s="222">
        <f>Q221*H221</f>
        <v>0.008809500000000001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223</v>
      </c>
      <c r="AT221" s="224" t="s">
        <v>158</v>
      </c>
      <c r="AU221" s="224" t="s">
        <v>81</v>
      </c>
      <c r="AY221" s="18" t="s">
        <v>155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79</v>
      </c>
      <c r="BK221" s="225">
        <f>ROUND(I221*H221,2)</f>
        <v>0</v>
      </c>
      <c r="BL221" s="18" t="s">
        <v>223</v>
      </c>
      <c r="BM221" s="224" t="s">
        <v>1003</v>
      </c>
    </row>
    <row r="222" spans="1:51" s="13" customFormat="1" ht="12">
      <c r="A222" s="13"/>
      <c r="B222" s="226"/>
      <c r="C222" s="227"/>
      <c r="D222" s="228" t="s">
        <v>184</v>
      </c>
      <c r="E222" s="229" t="s">
        <v>19</v>
      </c>
      <c r="F222" s="230" t="s">
        <v>1000</v>
      </c>
      <c r="G222" s="227"/>
      <c r="H222" s="231">
        <v>5.873</v>
      </c>
      <c r="I222" s="232"/>
      <c r="J222" s="227"/>
      <c r="K222" s="227"/>
      <c r="L222" s="233"/>
      <c r="M222" s="234"/>
      <c r="N222" s="235"/>
      <c r="O222" s="235"/>
      <c r="P222" s="235"/>
      <c r="Q222" s="235"/>
      <c r="R222" s="235"/>
      <c r="S222" s="235"/>
      <c r="T222" s="23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7" t="s">
        <v>184</v>
      </c>
      <c r="AU222" s="237" t="s">
        <v>81</v>
      </c>
      <c r="AV222" s="13" t="s">
        <v>81</v>
      </c>
      <c r="AW222" s="13" t="s">
        <v>33</v>
      </c>
      <c r="AX222" s="13" t="s">
        <v>79</v>
      </c>
      <c r="AY222" s="237" t="s">
        <v>155</v>
      </c>
    </row>
    <row r="223" spans="1:65" s="2" customFormat="1" ht="12">
      <c r="A223" s="39"/>
      <c r="B223" s="40"/>
      <c r="C223" s="213" t="s">
        <v>512</v>
      </c>
      <c r="D223" s="213" t="s">
        <v>158</v>
      </c>
      <c r="E223" s="214" t="s">
        <v>1004</v>
      </c>
      <c r="F223" s="215" t="s">
        <v>1005</v>
      </c>
      <c r="G223" s="216" t="s">
        <v>161</v>
      </c>
      <c r="H223" s="217">
        <v>5.873</v>
      </c>
      <c r="I223" s="218"/>
      <c r="J223" s="219">
        <f>ROUND(I223*H223,2)</f>
        <v>0</v>
      </c>
      <c r="K223" s="215" t="s">
        <v>162</v>
      </c>
      <c r="L223" s="45"/>
      <c r="M223" s="220" t="s">
        <v>19</v>
      </c>
      <c r="N223" s="221" t="s">
        <v>43</v>
      </c>
      <c r="O223" s="85"/>
      <c r="P223" s="222">
        <f>O223*H223</f>
        <v>0</v>
      </c>
      <c r="Q223" s="222">
        <v>0.0052</v>
      </c>
      <c r="R223" s="222">
        <f>Q223*H223</f>
        <v>0.0305396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223</v>
      </c>
      <c r="AT223" s="224" t="s">
        <v>158</v>
      </c>
      <c r="AU223" s="224" t="s">
        <v>81</v>
      </c>
      <c r="AY223" s="18" t="s">
        <v>155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79</v>
      </c>
      <c r="BK223" s="225">
        <f>ROUND(I223*H223,2)</f>
        <v>0</v>
      </c>
      <c r="BL223" s="18" t="s">
        <v>223</v>
      </c>
      <c r="BM223" s="224" t="s">
        <v>1006</v>
      </c>
    </row>
    <row r="224" spans="1:51" s="13" customFormat="1" ht="12">
      <c r="A224" s="13"/>
      <c r="B224" s="226"/>
      <c r="C224" s="227"/>
      <c r="D224" s="228" t="s">
        <v>184</v>
      </c>
      <c r="E224" s="229" t="s">
        <v>19</v>
      </c>
      <c r="F224" s="230" t="s">
        <v>1000</v>
      </c>
      <c r="G224" s="227"/>
      <c r="H224" s="231">
        <v>5.873</v>
      </c>
      <c r="I224" s="232"/>
      <c r="J224" s="227"/>
      <c r="K224" s="227"/>
      <c r="L224" s="233"/>
      <c r="M224" s="234"/>
      <c r="N224" s="235"/>
      <c r="O224" s="235"/>
      <c r="P224" s="235"/>
      <c r="Q224" s="235"/>
      <c r="R224" s="235"/>
      <c r="S224" s="235"/>
      <c r="T224" s="23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7" t="s">
        <v>184</v>
      </c>
      <c r="AU224" s="237" t="s">
        <v>81</v>
      </c>
      <c r="AV224" s="13" t="s">
        <v>81</v>
      </c>
      <c r="AW224" s="13" t="s">
        <v>33</v>
      </c>
      <c r="AX224" s="13" t="s">
        <v>79</v>
      </c>
      <c r="AY224" s="237" t="s">
        <v>155</v>
      </c>
    </row>
    <row r="225" spans="1:65" s="2" customFormat="1" ht="16.5" customHeight="1">
      <c r="A225" s="39"/>
      <c r="B225" s="40"/>
      <c r="C225" s="244" t="s">
        <v>516</v>
      </c>
      <c r="D225" s="244" t="s">
        <v>599</v>
      </c>
      <c r="E225" s="245" t="s">
        <v>1007</v>
      </c>
      <c r="F225" s="246" t="s">
        <v>1008</v>
      </c>
      <c r="G225" s="247" t="s">
        <v>161</v>
      </c>
      <c r="H225" s="248">
        <v>6.46</v>
      </c>
      <c r="I225" s="249"/>
      <c r="J225" s="250">
        <f>ROUND(I225*H225,2)</f>
        <v>0</v>
      </c>
      <c r="K225" s="246" t="s">
        <v>162</v>
      </c>
      <c r="L225" s="251"/>
      <c r="M225" s="252" t="s">
        <v>19</v>
      </c>
      <c r="N225" s="253" t="s">
        <v>43</v>
      </c>
      <c r="O225" s="85"/>
      <c r="P225" s="222">
        <f>O225*H225</f>
        <v>0</v>
      </c>
      <c r="Q225" s="222">
        <v>0.0126</v>
      </c>
      <c r="R225" s="222">
        <f>Q225*H225</f>
        <v>0.081396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297</v>
      </c>
      <c r="AT225" s="224" t="s">
        <v>599</v>
      </c>
      <c r="AU225" s="224" t="s">
        <v>81</v>
      </c>
      <c r="AY225" s="18" t="s">
        <v>155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79</v>
      </c>
      <c r="BK225" s="225">
        <f>ROUND(I225*H225,2)</f>
        <v>0</v>
      </c>
      <c r="BL225" s="18" t="s">
        <v>223</v>
      </c>
      <c r="BM225" s="224" t="s">
        <v>1009</v>
      </c>
    </row>
    <row r="226" spans="1:51" s="13" customFormat="1" ht="12">
      <c r="A226" s="13"/>
      <c r="B226" s="226"/>
      <c r="C226" s="227"/>
      <c r="D226" s="228" t="s">
        <v>184</v>
      </c>
      <c r="E226" s="229" t="s">
        <v>19</v>
      </c>
      <c r="F226" s="230" t="s">
        <v>1010</v>
      </c>
      <c r="G226" s="227"/>
      <c r="H226" s="231">
        <v>6.46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184</v>
      </c>
      <c r="AU226" s="237" t="s">
        <v>81</v>
      </c>
      <c r="AV226" s="13" t="s">
        <v>81</v>
      </c>
      <c r="AW226" s="13" t="s">
        <v>33</v>
      </c>
      <c r="AX226" s="13" t="s">
        <v>79</v>
      </c>
      <c r="AY226" s="237" t="s">
        <v>155</v>
      </c>
    </row>
    <row r="227" spans="1:65" s="2" customFormat="1" ht="33" customHeight="1">
      <c r="A227" s="39"/>
      <c r="B227" s="40"/>
      <c r="C227" s="213" t="s">
        <v>520</v>
      </c>
      <c r="D227" s="213" t="s">
        <v>158</v>
      </c>
      <c r="E227" s="214" t="s">
        <v>1011</v>
      </c>
      <c r="F227" s="215" t="s">
        <v>1012</v>
      </c>
      <c r="G227" s="216" t="s">
        <v>161</v>
      </c>
      <c r="H227" s="217">
        <v>5.873</v>
      </c>
      <c r="I227" s="218"/>
      <c r="J227" s="219">
        <f>ROUND(I227*H227,2)</f>
        <v>0</v>
      </c>
      <c r="K227" s="215" t="s">
        <v>162</v>
      </c>
      <c r="L227" s="45"/>
      <c r="M227" s="220" t="s">
        <v>19</v>
      </c>
      <c r="N227" s="221" t="s">
        <v>43</v>
      </c>
      <c r="O227" s="85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4" t="s">
        <v>223</v>
      </c>
      <c r="AT227" s="224" t="s">
        <v>158</v>
      </c>
      <c r="AU227" s="224" t="s">
        <v>81</v>
      </c>
      <c r="AY227" s="18" t="s">
        <v>155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79</v>
      </c>
      <c r="BK227" s="225">
        <f>ROUND(I227*H227,2)</f>
        <v>0</v>
      </c>
      <c r="BL227" s="18" t="s">
        <v>223</v>
      </c>
      <c r="BM227" s="224" t="s">
        <v>1013</v>
      </c>
    </row>
    <row r="228" spans="1:51" s="13" customFormat="1" ht="12">
      <c r="A228" s="13"/>
      <c r="B228" s="226"/>
      <c r="C228" s="227"/>
      <c r="D228" s="228" t="s">
        <v>184</v>
      </c>
      <c r="E228" s="229" t="s">
        <v>19</v>
      </c>
      <c r="F228" s="230" t="s">
        <v>1000</v>
      </c>
      <c r="G228" s="227"/>
      <c r="H228" s="231">
        <v>5.873</v>
      </c>
      <c r="I228" s="232"/>
      <c r="J228" s="227"/>
      <c r="K228" s="227"/>
      <c r="L228" s="233"/>
      <c r="M228" s="234"/>
      <c r="N228" s="235"/>
      <c r="O228" s="235"/>
      <c r="P228" s="235"/>
      <c r="Q228" s="235"/>
      <c r="R228" s="235"/>
      <c r="S228" s="235"/>
      <c r="T228" s="23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7" t="s">
        <v>184</v>
      </c>
      <c r="AU228" s="237" t="s">
        <v>81</v>
      </c>
      <c r="AV228" s="13" t="s">
        <v>81</v>
      </c>
      <c r="AW228" s="13" t="s">
        <v>33</v>
      </c>
      <c r="AX228" s="13" t="s">
        <v>79</v>
      </c>
      <c r="AY228" s="237" t="s">
        <v>155</v>
      </c>
    </row>
    <row r="229" spans="1:65" s="2" customFormat="1" ht="44.25" customHeight="1">
      <c r="A229" s="39"/>
      <c r="B229" s="40"/>
      <c r="C229" s="213" t="s">
        <v>524</v>
      </c>
      <c r="D229" s="213" t="s">
        <v>158</v>
      </c>
      <c r="E229" s="214" t="s">
        <v>1014</v>
      </c>
      <c r="F229" s="215" t="s">
        <v>1015</v>
      </c>
      <c r="G229" s="216" t="s">
        <v>555</v>
      </c>
      <c r="H229" s="238"/>
      <c r="I229" s="218"/>
      <c r="J229" s="219">
        <f>ROUND(I229*H229,2)</f>
        <v>0</v>
      </c>
      <c r="K229" s="215" t="s">
        <v>162</v>
      </c>
      <c r="L229" s="45"/>
      <c r="M229" s="220" t="s">
        <v>19</v>
      </c>
      <c r="N229" s="221" t="s">
        <v>43</v>
      </c>
      <c r="O229" s="85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223</v>
      </c>
      <c r="AT229" s="224" t="s">
        <v>158</v>
      </c>
      <c r="AU229" s="224" t="s">
        <v>81</v>
      </c>
      <c r="AY229" s="18" t="s">
        <v>155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79</v>
      </c>
      <c r="BK229" s="225">
        <f>ROUND(I229*H229,2)</f>
        <v>0</v>
      </c>
      <c r="BL229" s="18" t="s">
        <v>223</v>
      </c>
      <c r="BM229" s="224" t="s">
        <v>1016</v>
      </c>
    </row>
    <row r="230" spans="1:63" s="12" customFormat="1" ht="22.8" customHeight="1">
      <c r="A230" s="12"/>
      <c r="B230" s="197"/>
      <c r="C230" s="198"/>
      <c r="D230" s="199" t="s">
        <v>71</v>
      </c>
      <c r="E230" s="211" t="s">
        <v>557</v>
      </c>
      <c r="F230" s="211" t="s">
        <v>558</v>
      </c>
      <c r="G230" s="198"/>
      <c r="H230" s="198"/>
      <c r="I230" s="201"/>
      <c r="J230" s="212">
        <f>BK230</f>
        <v>0</v>
      </c>
      <c r="K230" s="198"/>
      <c r="L230" s="203"/>
      <c r="M230" s="204"/>
      <c r="N230" s="205"/>
      <c r="O230" s="205"/>
      <c r="P230" s="206">
        <f>SUM(P231:P242)</f>
        <v>0</v>
      </c>
      <c r="Q230" s="205"/>
      <c r="R230" s="206">
        <f>SUM(R231:R242)</f>
        <v>0.08367216</v>
      </c>
      <c r="S230" s="205"/>
      <c r="T230" s="207">
        <f>SUM(T231:T242)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8" t="s">
        <v>81</v>
      </c>
      <c r="AT230" s="209" t="s">
        <v>71</v>
      </c>
      <c r="AU230" s="209" t="s">
        <v>79</v>
      </c>
      <c r="AY230" s="208" t="s">
        <v>155</v>
      </c>
      <c r="BK230" s="210">
        <f>SUM(BK231:BK242)</f>
        <v>0</v>
      </c>
    </row>
    <row r="231" spans="1:65" s="2" customFormat="1" ht="12">
      <c r="A231" s="39"/>
      <c r="B231" s="40"/>
      <c r="C231" s="213" t="s">
        <v>528</v>
      </c>
      <c r="D231" s="213" t="s">
        <v>158</v>
      </c>
      <c r="E231" s="214" t="s">
        <v>1017</v>
      </c>
      <c r="F231" s="215" t="s">
        <v>1018</v>
      </c>
      <c r="G231" s="216" t="s">
        <v>161</v>
      </c>
      <c r="H231" s="217">
        <v>181.896</v>
      </c>
      <c r="I231" s="218"/>
      <c r="J231" s="219">
        <f>ROUND(I231*H231,2)</f>
        <v>0</v>
      </c>
      <c r="K231" s="215" t="s">
        <v>162</v>
      </c>
      <c r="L231" s="45"/>
      <c r="M231" s="220" t="s">
        <v>19</v>
      </c>
      <c r="N231" s="221" t="s">
        <v>43</v>
      </c>
      <c r="O231" s="85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223</v>
      </c>
      <c r="AT231" s="224" t="s">
        <v>158</v>
      </c>
      <c r="AU231" s="224" t="s">
        <v>81</v>
      </c>
      <c r="AY231" s="18" t="s">
        <v>155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79</v>
      </c>
      <c r="BK231" s="225">
        <f>ROUND(I231*H231,2)</f>
        <v>0</v>
      </c>
      <c r="BL231" s="18" t="s">
        <v>223</v>
      </c>
      <c r="BM231" s="224" t="s">
        <v>1019</v>
      </c>
    </row>
    <row r="232" spans="1:51" s="13" customFormat="1" ht="12">
      <c r="A232" s="13"/>
      <c r="B232" s="226"/>
      <c r="C232" s="227"/>
      <c r="D232" s="228" t="s">
        <v>184</v>
      </c>
      <c r="E232" s="229" t="s">
        <v>19</v>
      </c>
      <c r="F232" s="230" t="s">
        <v>1020</v>
      </c>
      <c r="G232" s="227"/>
      <c r="H232" s="231">
        <v>99.696</v>
      </c>
      <c r="I232" s="232"/>
      <c r="J232" s="227"/>
      <c r="K232" s="227"/>
      <c r="L232" s="233"/>
      <c r="M232" s="234"/>
      <c r="N232" s="235"/>
      <c r="O232" s="235"/>
      <c r="P232" s="235"/>
      <c r="Q232" s="235"/>
      <c r="R232" s="235"/>
      <c r="S232" s="235"/>
      <c r="T232" s="23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7" t="s">
        <v>184</v>
      </c>
      <c r="AU232" s="237" t="s">
        <v>81</v>
      </c>
      <c r="AV232" s="13" t="s">
        <v>81</v>
      </c>
      <c r="AW232" s="13" t="s">
        <v>33</v>
      </c>
      <c r="AX232" s="13" t="s">
        <v>72</v>
      </c>
      <c r="AY232" s="237" t="s">
        <v>155</v>
      </c>
    </row>
    <row r="233" spans="1:51" s="13" customFormat="1" ht="12">
      <c r="A233" s="13"/>
      <c r="B233" s="226"/>
      <c r="C233" s="227"/>
      <c r="D233" s="228" t="s">
        <v>184</v>
      </c>
      <c r="E233" s="229" t="s">
        <v>19</v>
      </c>
      <c r="F233" s="230" t="s">
        <v>1021</v>
      </c>
      <c r="G233" s="227"/>
      <c r="H233" s="231">
        <v>82.2</v>
      </c>
      <c r="I233" s="232"/>
      <c r="J233" s="227"/>
      <c r="K233" s="227"/>
      <c r="L233" s="233"/>
      <c r="M233" s="234"/>
      <c r="N233" s="235"/>
      <c r="O233" s="235"/>
      <c r="P233" s="235"/>
      <c r="Q233" s="235"/>
      <c r="R233" s="235"/>
      <c r="S233" s="235"/>
      <c r="T233" s="23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7" t="s">
        <v>184</v>
      </c>
      <c r="AU233" s="237" t="s">
        <v>81</v>
      </c>
      <c r="AV233" s="13" t="s">
        <v>81</v>
      </c>
      <c r="AW233" s="13" t="s">
        <v>33</v>
      </c>
      <c r="AX233" s="13" t="s">
        <v>72</v>
      </c>
      <c r="AY233" s="237" t="s">
        <v>155</v>
      </c>
    </row>
    <row r="234" spans="1:51" s="14" customFormat="1" ht="12">
      <c r="A234" s="14"/>
      <c r="B234" s="254"/>
      <c r="C234" s="255"/>
      <c r="D234" s="228" t="s">
        <v>184</v>
      </c>
      <c r="E234" s="256" t="s">
        <v>19</v>
      </c>
      <c r="F234" s="257" t="s">
        <v>1022</v>
      </c>
      <c r="G234" s="255"/>
      <c r="H234" s="258">
        <v>181.89600000000002</v>
      </c>
      <c r="I234" s="259"/>
      <c r="J234" s="255"/>
      <c r="K234" s="255"/>
      <c r="L234" s="260"/>
      <c r="M234" s="261"/>
      <c r="N234" s="262"/>
      <c r="O234" s="262"/>
      <c r="P234" s="262"/>
      <c r="Q234" s="262"/>
      <c r="R234" s="262"/>
      <c r="S234" s="262"/>
      <c r="T234" s="26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4" t="s">
        <v>184</v>
      </c>
      <c r="AU234" s="264" t="s">
        <v>81</v>
      </c>
      <c r="AV234" s="14" t="s">
        <v>163</v>
      </c>
      <c r="AW234" s="14" t="s">
        <v>33</v>
      </c>
      <c r="AX234" s="14" t="s">
        <v>79</v>
      </c>
      <c r="AY234" s="264" t="s">
        <v>155</v>
      </c>
    </row>
    <row r="235" spans="1:65" s="2" customFormat="1" ht="12">
      <c r="A235" s="39"/>
      <c r="B235" s="40"/>
      <c r="C235" s="213" t="s">
        <v>532</v>
      </c>
      <c r="D235" s="213" t="s">
        <v>158</v>
      </c>
      <c r="E235" s="214" t="s">
        <v>572</v>
      </c>
      <c r="F235" s="215" t="s">
        <v>573</v>
      </c>
      <c r="G235" s="216" t="s">
        <v>161</v>
      </c>
      <c r="H235" s="217">
        <v>181.896</v>
      </c>
      <c r="I235" s="218"/>
      <c r="J235" s="219">
        <f>ROUND(I235*H235,2)</f>
        <v>0</v>
      </c>
      <c r="K235" s="215" t="s">
        <v>162</v>
      </c>
      <c r="L235" s="45"/>
      <c r="M235" s="220" t="s">
        <v>19</v>
      </c>
      <c r="N235" s="221" t="s">
        <v>43</v>
      </c>
      <c r="O235" s="85"/>
      <c r="P235" s="222">
        <f>O235*H235</f>
        <v>0</v>
      </c>
      <c r="Q235" s="222">
        <v>0.0002</v>
      </c>
      <c r="R235" s="222">
        <f>Q235*H235</f>
        <v>0.0363792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223</v>
      </c>
      <c r="AT235" s="224" t="s">
        <v>158</v>
      </c>
      <c r="AU235" s="224" t="s">
        <v>81</v>
      </c>
      <c r="AY235" s="18" t="s">
        <v>155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79</v>
      </c>
      <c r="BK235" s="225">
        <f>ROUND(I235*H235,2)</f>
        <v>0</v>
      </c>
      <c r="BL235" s="18" t="s">
        <v>223</v>
      </c>
      <c r="BM235" s="224" t="s">
        <v>1023</v>
      </c>
    </row>
    <row r="236" spans="1:51" s="13" customFormat="1" ht="12">
      <c r="A236" s="13"/>
      <c r="B236" s="226"/>
      <c r="C236" s="227"/>
      <c r="D236" s="228" t="s">
        <v>184</v>
      </c>
      <c r="E236" s="229" t="s">
        <v>19</v>
      </c>
      <c r="F236" s="230" t="s">
        <v>1020</v>
      </c>
      <c r="G236" s="227"/>
      <c r="H236" s="231">
        <v>99.696</v>
      </c>
      <c r="I236" s="232"/>
      <c r="J236" s="227"/>
      <c r="K236" s="227"/>
      <c r="L236" s="233"/>
      <c r="M236" s="234"/>
      <c r="N236" s="235"/>
      <c r="O236" s="235"/>
      <c r="P236" s="235"/>
      <c r="Q236" s="235"/>
      <c r="R236" s="235"/>
      <c r="S236" s="235"/>
      <c r="T236" s="23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7" t="s">
        <v>184</v>
      </c>
      <c r="AU236" s="237" t="s">
        <v>81</v>
      </c>
      <c r="AV236" s="13" t="s">
        <v>81</v>
      </c>
      <c r="AW236" s="13" t="s">
        <v>33</v>
      </c>
      <c r="AX236" s="13" t="s">
        <v>72</v>
      </c>
      <c r="AY236" s="237" t="s">
        <v>155</v>
      </c>
    </row>
    <row r="237" spans="1:51" s="13" customFormat="1" ht="12">
      <c r="A237" s="13"/>
      <c r="B237" s="226"/>
      <c r="C237" s="227"/>
      <c r="D237" s="228" t="s">
        <v>184</v>
      </c>
      <c r="E237" s="229" t="s">
        <v>19</v>
      </c>
      <c r="F237" s="230" t="s">
        <v>1021</v>
      </c>
      <c r="G237" s="227"/>
      <c r="H237" s="231">
        <v>82.2</v>
      </c>
      <c r="I237" s="232"/>
      <c r="J237" s="227"/>
      <c r="K237" s="227"/>
      <c r="L237" s="233"/>
      <c r="M237" s="234"/>
      <c r="N237" s="235"/>
      <c r="O237" s="235"/>
      <c r="P237" s="235"/>
      <c r="Q237" s="235"/>
      <c r="R237" s="235"/>
      <c r="S237" s="235"/>
      <c r="T237" s="23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7" t="s">
        <v>184</v>
      </c>
      <c r="AU237" s="237" t="s">
        <v>81</v>
      </c>
      <c r="AV237" s="13" t="s">
        <v>81</v>
      </c>
      <c r="AW237" s="13" t="s">
        <v>33</v>
      </c>
      <c r="AX237" s="13" t="s">
        <v>72</v>
      </c>
      <c r="AY237" s="237" t="s">
        <v>155</v>
      </c>
    </row>
    <row r="238" spans="1:51" s="14" customFormat="1" ht="12">
      <c r="A238" s="14"/>
      <c r="B238" s="254"/>
      <c r="C238" s="255"/>
      <c r="D238" s="228" t="s">
        <v>184</v>
      </c>
      <c r="E238" s="256" t="s">
        <v>19</v>
      </c>
      <c r="F238" s="257" t="s">
        <v>1022</v>
      </c>
      <c r="G238" s="255"/>
      <c r="H238" s="258">
        <v>181.89600000000002</v>
      </c>
      <c r="I238" s="259"/>
      <c r="J238" s="255"/>
      <c r="K238" s="255"/>
      <c r="L238" s="260"/>
      <c r="M238" s="261"/>
      <c r="N238" s="262"/>
      <c r="O238" s="262"/>
      <c r="P238" s="262"/>
      <c r="Q238" s="262"/>
      <c r="R238" s="262"/>
      <c r="S238" s="262"/>
      <c r="T238" s="26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4" t="s">
        <v>184</v>
      </c>
      <c r="AU238" s="264" t="s">
        <v>81</v>
      </c>
      <c r="AV238" s="14" t="s">
        <v>163</v>
      </c>
      <c r="AW238" s="14" t="s">
        <v>33</v>
      </c>
      <c r="AX238" s="14" t="s">
        <v>79</v>
      </c>
      <c r="AY238" s="264" t="s">
        <v>155</v>
      </c>
    </row>
    <row r="239" spans="1:65" s="2" customFormat="1" ht="12">
      <c r="A239" s="39"/>
      <c r="B239" s="40"/>
      <c r="C239" s="213" t="s">
        <v>536</v>
      </c>
      <c r="D239" s="213" t="s">
        <v>158</v>
      </c>
      <c r="E239" s="214" t="s">
        <v>1024</v>
      </c>
      <c r="F239" s="215" t="s">
        <v>1025</v>
      </c>
      <c r="G239" s="216" t="s">
        <v>161</v>
      </c>
      <c r="H239" s="217">
        <v>181.896</v>
      </c>
      <c r="I239" s="218"/>
      <c r="J239" s="219">
        <f>ROUND(I239*H239,2)</f>
        <v>0</v>
      </c>
      <c r="K239" s="215" t="s">
        <v>162</v>
      </c>
      <c r="L239" s="45"/>
      <c r="M239" s="220" t="s">
        <v>19</v>
      </c>
      <c r="N239" s="221" t="s">
        <v>43</v>
      </c>
      <c r="O239" s="85"/>
      <c r="P239" s="222">
        <f>O239*H239</f>
        <v>0</v>
      </c>
      <c r="Q239" s="222">
        <v>0.00026</v>
      </c>
      <c r="R239" s="222">
        <f>Q239*H239</f>
        <v>0.047292959999999995</v>
      </c>
      <c r="S239" s="222">
        <v>0</v>
      </c>
      <c r="T239" s="22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4" t="s">
        <v>223</v>
      </c>
      <c r="AT239" s="224" t="s">
        <v>158</v>
      </c>
      <c r="AU239" s="224" t="s">
        <v>81</v>
      </c>
      <c r="AY239" s="18" t="s">
        <v>155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79</v>
      </c>
      <c r="BK239" s="225">
        <f>ROUND(I239*H239,2)</f>
        <v>0</v>
      </c>
      <c r="BL239" s="18" t="s">
        <v>223</v>
      </c>
      <c r="BM239" s="224" t="s">
        <v>1026</v>
      </c>
    </row>
    <row r="240" spans="1:51" s="13" customFormat="1" ht="12">
      <c r="A240" s="13"/>
      <c r="B240" s="226"/>
      <c r="C240" s="227"/>
      <c r="D240" s="228" t="s">
        <v>184</v>
      </c>
      <c r="E240" s="229" t="s">
        <v>19</v>
      </c>
      <c r="F240" s="230" t="s">
        <v>1020</v>
      </c>
      <c r="G240" s="227"/>
      <c r="H240" s="231">
        <v>99.696</v>
      </c>
      <c r="I240" s="232"/>
      <c r="J240" s="227"/>
      <c r="K240" s="227"/>
      <c r="L240" s="233"/>
      <c r="M240" s="234"/>
      <c r="N240" s="235"/>
      <c r="O240" s="235"/>
      <c r="P240" s="235"/>
      <c r="Q240" s="235"/>
      <c r="R240" s="235"/>
      <c r="S240" s="235"/>
      <c r="T240" s="23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7" t="s">
        <v>184</v>
      </c>
      <c r="AU240" s="237" t="s">
        <v>81</v>
      </c>
      <c r="AV240" s="13" t="s">
        <v>81</v>
      </c>
      <c r="AW240" s="13" t="s">
        <v>33</v>
      </c>
      <c r="AX240" s="13" t="s">
        <v>72</v>
      </c>
      <c r="AY240" s="237" t="s">
        <v>155</v>
      </c>
    </row>
    <row r="241" spans="1:51" s="13" customFormat="1" ht="12">
      <c r="A241" s="13"/>
      <c r="B241" s="226"/>
      <c r="C241" s="227"/>
      <c r="D241" s="228" t="s">
        <v>184</v>
      </c>
      <c r="E241" s="229" t="s">
        <v>19</v>
      </c>
      <c r="F241" s="230" t="s">
        <v>1021</v>
      </c>
      <c r="G241" s="227"/>
      <c r="H241" s="231">
        <v>82.2</v>
      </c>
      <c r="I241" s="232"/>
      <c r="J241" s="227"/>
      <c r="K241" s="227"/>
      <c r="L241" s="233"/>
      <c r="M241" s="234"/>
      <c r="N241" s="235"/>
      <c r="O241" s="235"/>
      <c r="P241" s="235"/>
      <c r="Q241" s="235"/>
      <c r="R241" s="235"/>
      <c r="S241" s="235"/>
      <c r="T241" s="23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7" t="s">
        <v>184</v>
      </c>
      <c r="AU241" s="237" t="s">
        <v>81</v>
      </c>
      <c r="AV241" s="13" t="s">
        <v>81</v>
      </c>
      <c r="AW241" s="13" t="s">
        <v>33</v>
      </c>
      <c r="AX241" s="13" t="s">
        <v>72</v>
      </c>
      <c r="AY241" s="237" t="s">
        <v>155</v>
      </c>
    </row>
    <row r="242" spans="1:51" s="14" customFormat="1" ht="12">
      <c r="A242" s="14"/>
      <c r="B242" s="254"/>
      <c r="C242" s="255"/>
      <c r="D242" s="228" t="s">
        <v>184</v>
      </c>
      <c r="E242" s="256" t="s">
        <v>19</v>
      </c>
      <c r="F242" s="257" t="s">
        <v>1022</v>
      </c>
      <c r="G242" s="255"/>
      <c r="H242" s="258">
        <v>181.89600000000002</v>
      </c>
      <c r="I242" s="259"/>
      <c r="J242" s="255"/>
      <c r="K242" s="255"/>
      <c r="L242" s="260"/>
      <c r="M242" s="261"/>
      <c r="N242" s="262"/>
      <c r="O242" s="262"/>
      <c r="P242" s="262"/>
      <c r="Q242" s="262"/>
      <c r="R242" s="262"/>
      <c r="S242" s="262"/>
      <c r="T242" s="26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4" t="s">
        <v>184</v>
      </c>
      <c r="AU242" s="264" t="s">
        <v>81</v>
      </c>
      <c r="AV242" s="14" t="s">
        <v>163</v>
      </c>
      <c r="AW242" s="14" t="s">
        <v>33</v>
      </c>
      <c r="AX242" s="14" t="s">
        <v>79</v>
      </c>
      <c r="AY242" s="264" t="s">
        <v>155</v>
      </c>
    </row>
    <row r="243" spans="1:63" s="12" customFormat="1" ht="25.9" customHeight="1">
      <c r="A243" s="12"/>
      <c r="B243" s="197"/>
      <c r="C243" s="198"/>
      <c r="D243" s="199" t="s">
        <v>71</v>
      </c>
      <c r="E243" s="200" t="s">
        <v>599</v>
      </c>
      <c r="F243" s="200" t="s">
        <v>638</v>
      </c>
      <c r="G243" s="198"/>
      <c r="H243" s="198"/>
      <c r="I243" s="201"/>
      <c r="J243" s="202">
        <f>BK243</f>
        <v>0</v>
      </c>
      <c r="K243" s="198"/>
      <c r="L243" s="203"/>
      <c r="M243" s="204"/>
      <c r="N243" s="205"/>
      <c r="O243" s="205"/>
      <c r="P243" s="206">
        <f>P244+P247</f>
        <v>0</v>
      </c>
      <c r="Q243" s="205"/>
      <c r="R243" s="206">
        <f>R244+R247</f>
        <v>0.01205</v>
      </c>
      <c r="S243" s="205"/>
      <c r="T243" s="207">
        <f>T244+T247</f>
        <v>0.1757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8" t="s">
        <v>168</v>
      </c>
      <c r="AT243" s="209" t="s">
        <v>71</v>
      </c>
      <c r="AU243" s="209" t="s">
        <v>72</v>
      </c>
      <c r="AY243" s="208" t="s">
        <v>155</v>
      </c>
      <c r="BK243" s="210">
        <f>BK244+BK247</f>
        <v>0</v>
      </c>
    </row>
    <row r="244" spans="1:63" s="12" customFormat="1" ht="22.8" customHeight="1">
      <c r="A244" s="12"/>
      <c r="B244" s="197"/>
      <c r="C244" s="198"/>
      <c r="D244" s="199" t="s">
        <v>71</v>
      </c>
      <c r="E244" s="211" t="s">
        <v>1027</v>
      </c>
      <c r="F244" s="211" t="s">
        <v>1028</v>
      </c>
      <c r="G244" s="198"/>
      <c r="H244" s="198"/>
      <c r="I244" s="201"/>
      <c r="J244" s="212">
        <f>BK244</f>
        <v>0</v>
      </c>
      <c r="K244" s="198"/>
      <c r="L244" s="203"/>
      <c r="M244" s="204"/>
      <c r="N244" s="205"/>
      <c r="O244" s="205"/>
      <c r="P244" s="206">
        <f>SUM(P245:P246)</f>
        <v>0</v>
      </c>
      <c r="Q244" s="205"/>
      <c r="R244" s="206">
        <f>SUM(R245:R246)</f>
        <v>0.0031</v>
      </c>
      <c r="S244" s="205"/>
      <c r="T244" s="207">
        <f>SUM(T245:T246)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8" t="s">
        <v>168</v>
      </c>
      <c r="AT244" s="209" t="s">
        <v>71</v>
      </c>
      <c r="AU244" s="209" t="s">
        <v>79</v>
      </c>
      <c r="AY244" s="208" t="s">
        <v>155</v>
      </c>
      <c r="BK244" s="210">
        <f>SUM(BK245:BK246)</f>
        <v>0</v>
      </c>
    </row>
    <row r="245" spans="1:65" s="2" customFormat="1" ht="12">
      <c r="A245" s="39"/>
      <c r="B245" s="40"/>
      <c r="C245" s="213" t="s">
        <v>540</v>
      </c>
      <c r="D245" s="213" t="s">
        <v>158</v>
      </c>
      <c r="E245" s="214" t="s">
        <v>1029</v>
      </c>
      <c r="F245" s="215" t="s">
        <v>1030</v>
      </c>
      <c r="G245" s="216" t="s">
        <v>171</v>
      </c>
      <c r="H245" s="217">
        <v>62</v>
      </c>
      <c r="I245" s="218"/>
      <c r="J245" s="219">
        <f>ROUND(I245*H245,2)</f>
        <v>0</v>
      </c>
      <c r="K245" s="215" t="s">
        <v>609</v>
      </c>
      <c r="L245" s="45"/>
      <c r="M245" s="220" t="s">
        <v>19</v>
      </c>
      <c r="N245" s="221" t="s">
        <v>43</v>
      </c>
      <c r="O245" s="85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423</v>
      </c>
      <c r="AT245" s="224" t="s">
        <v>158</v>
      </c>
      <c r="AU245" s="224" t="s">
        <v>81</v>
      </c>
      <c r="AY245" s="18" t="s">
        <v>155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79</v>
      </c>
      <c r="BK245" s="225">
        <f>ROUND(I245*H245,2)</f>
        <v>0</v>
      </c>
      <c r="BL245" s="18" t="s">
        <v>423</v>
      </c>
      <c r="BM245" s="224" t="s">
        <v>1031</v>
      </c>
    </row>
    <row r="246" spans="1:65" s="2" customFormat="1" ht="12">
      <c r="A246" s="39"/>
      <c r="B246" s="40"/>
      <c r="C246" s="244" t="s">
        <v>544</v>
      </c>
      <c r="D246" s="244" t="s">
        <v>599</v>
      </c>
      <c r="E246" s="245" t="s">
        <v>1032</v>
      </c>
      <c r="F246" s="246" t="s">
        <v>1033</v>
      </c>
      <c r="G246" s="247" t="s">
        <v>1034</v>
      </c>
      <c r="H246" s="248">
        <v>0.62</v>
      </c>
      <c r="I246" s="249"/>
      <c r="J246" s="250">
        <f>ROUND(I246*H246,2)</f>
        <v>0</v>
      </c>
      <c r="K246" s="246" t="s">
        <v>162</v>
      </c>
      <c r="L246" s="251"/>
      <c r="M246" s="252" t="s">
        <v>19</v>
      </c>
      <c r="N246" s="253" t="s">
        <v>43</v>
      </c>
      <c r="O246" s="85"/>
      <c r="P246" s="222">
        <f>O246*H246</f>
        <v>0</v>
      </c>
      <c r="Q246" s="222">
        <v>0.005</v>
      </c>
      <c r="R246" s="222">
        <f>Q246*H246</f>
        <v>0.0031</v>
      </c>
      <c r="S246" s="222">
        <v>0</v>
      </c>
      <c r="T246" s="22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4" t="s">
        <v>1035</v>
      </c>
      <c r="AT246" s="224" t="s">
        <v>599</v>
      </c>
      <c r="AU246" s="224" t="s">
        <v>81</v>
      </c>
      <c r="AY246" s="18" t="s">
        <v>155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79</v>
      </c>
      <c r="BK246" s="225">
        <f>ROUND(I246*H246,2)</f>
        <v>0</v>
      </c>
      <c r="BL246" s="18" t="s">
        <v>1035</v>
      </c>
      <c r="BM246" s="224" t="s">
        <v>1036</v>
      </c>
    </row>
    <row r="247" spans="1:63" s="12" customFormat="1" ht="22.8" customHeight="1">
      <c r="A247" s="12"/>
      <c r="B247" s="197"/>
      <c r="C247" s="198"/>
      <c r="D247" s="199" t="s">
        <v>71</v>
      </c>
      <c r="E247" s="211" t="s">
        <v>639</v>
      </c>
      <c r="F247" s="211" t="s">
        <v>640</v>
      </c>
      <c r="G247" s="198"/>
      <c r="H247" s="198"/>
      <c r="I247" s="201"/>
      <c r="J247" s="212">
        <f>BK247</f>
        <v>0</v>
      </c>
      <c r="K247" s="198"/>
      <c r="L247" s="203"/>
      <c r="M247" s="204"/>
      <c r="N247" s="205"/>
      <c r="O247" s="205"/>
      <c r="P247" s="206">
        <f>SUM(P248:P254)</f>
        <v>0</v>
      </c>
      <c r="Q247" s="205"/>
      <c r="R247" s="206">
        <f>SUM(R248:R254)</f>
        <v>0.00895</v>
      </c>
      <c r="S247" s="205"/>
      <c r="T247" s="207">
        <f>SUM(T248:T254)</f>
        <v>0.1757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8" t="s">
        <v>168</v>
      </c>
      <c r="AT247" s="209" t="s">
        <v>71</v>
      </c>
      <c r="AU247" s="209" t="s">
        <v>79</v>
      </c>
      <c r="AY247" s="208" t="s">
        <v>155</v>
      </c>
      <c r="BK247" s="210">
        <f>SUM(BK248:BK254)</f>
        <v>0</v>
      </c>
    </row>
    <row r="248" spans="1:65" s="2" customFormat="1" ht="12">
      <c r="A248" s="39"/>
      <c r="B248" s="40"/>
      <c r="C248" s="213" t="s">
        <v>548</v>
      </c>
      <c r="D248" s="213" t="s">
        <v>158</v>
      </c>
      <c r="E248" s="214" t="s">
        <v>1037</v>
      </c>
      <c r="F248" s="215" t="s">
        <v>1038</v>
      </c>
      <c r="G248" s="216" t="s">
        <v>226</v>
      </c>
      <c r="H248" s="217">
        <v>5</v>
      </c>
      <c r="I248" s="218"/>
      <c r="J248" s="219">
        <f>ROUND(I248*H248,2)</f>
        <v>0</v>
      </c>
      <c r="K248" s="215" t="s">
        <v>609</v>
      </c>
      <c r="L248" s="45"/>
      <c r="M248" s="220" t="s">
        <v>19</v>
      </c>
      <c r="N248" s="221" t="s">
        <v>43</v>
      </c>
      <c r="O248" s="85"/>
      <c r="P248" s="222">
        <f>O248*H248</f>
        <v>0</v>
      </c>
      <c r="Q248" s="222">
        <v>0.00026</v>
      </c>
      <c r="R248" s="222">
        <f>Q248*H248</f>
        <v>0.0013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423</v>
      </c>
      <c r="AT248" s="224" t="s">
        <v>158</v>
      </c>
      <c r="AU248" s="224" t="s">
        <v>81</v>
      </c>
      <c r="AY248" s="18" t="s">
        <v>155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79</v>
      </c>
      <c r="BK248" s="225">
        <f>ROUND(I248*H248,2)</f>
        <v>0</v>
      </c>
      <c r="BL248" s="18" t="s">
        <v>423</v>
      </c>
      <c r="BM248" s="224" t="s">
        <v>1039</v>
      </c>
    </row>
    <row r="249" spans="1:65" s="2" customFormat="1" ht="12">
      <c r="A249" s="39"/>
      <c r="B249" s="40"/>
      <c r="C249" s="213" t="s">
        <v>552</v>
      </c>
      <c r="D249" s="213" t="s">
        <v>158</v>
      </c>
      <c r="E249" s="214" t="s">
        <v>1040</v>
      </c>
      <c r="F249" s="215" t="s">
        <v>1041</v>
      </c>
      <c r="G249" s="216" t="s">
        <v>226</v>
      </c>
      <c r="H249" s="217">
        <v>15</v>
      </c>
      <c r="I249" s="218"/>
      <c r="J249" s="219">
        <f>ROUND(I249*H249,2)</f>
        <v>0</v>
      </c>
      <c r="K249" s="215" t="s">
        <v>609</v>
      </c>
      <c r="L249" s="45"/>
      <c r="M249" s="220" t="s">
        <v>19</v>
      </c>
      <c r="N249" s="221" t="s">
        <v>43</v>
      </c>
      <c r="O249" s="85"/>
      <c r="P249" s="222">
        <f>O249*H249</f>
        <v>0</v>
      </c>
      <c r="Q249" s="222">
        <v>0.00051</v>
      </c>
      <c r="R249" s="222">
        <f>Q249*H249</f>
        <v>0.0076500000000000005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423</v>
      </c>
      <c r="AT249" s="224" t="s">
        <v>158</v>
      </c>
      <c r="AU249" s="224" t="s">
        <v>81</v>
      </c>
      <c r="AY249" s="18" t="s">
        <v>155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79</v>
      </c>
      <c r="BK249" s="225">
        <f>ROUND(I249*H249,2)</f>
        <v>0</v>
      </c>
      <c r="BL249" s="18" t="s">
        <v>423</v>
      </c>
      <c r="BM249" s="224" t="s">
        <v>1042</v>
      </c>
    </row>
    <row r="250" spans="1:65" s="2" customFormat="1" ht="33" customHeight="1">
      <c r="A250" s="39"/>
      <c r="B250" s="40"/>
      <c r="C250" s="213" t="s">
        <v>559</v>
      </c>
      <c r="D250" s="213" t="s">
        <v>158</v>
      </c>
      <c r="E250" s="214" t="s">
        <v>641</v>
      </c>
      <c r="F250" s="215" t="s">
        <v>642</v>
      </c>
      <c r="G250" s="216" t="s">
        <v>171</v>
      </c>
      <c r="H250" s="217">
        <v>1</v>
      </c>
      <c r="I250" s="218"/>
      <c r="J250" s="219">
        <f>ROUND(I250*H250,2)</f>
        <v>0</v>
      </c>
      <c r="K250" s="215" t="s">
        <v>609</v>
      </c>
      <c r="L250" s="45"/>
      <c r="M250" s="220" t="s">
        <v>19</v>
      </c>
      <c r="N250" s="221" t="s">
        <v>43</v>
      </c>
      <c r="O250" s="85"/>
      <c r="P250" s="222">
        <f>O250*H250</f>
        <v>0</v>
      </c>
      <c r="Q250" s="222">
        <v>0</v>
      </c>
      <c r="R250" s="222">
        <f>Q250*H250</f>
        <v>0</v>
      </c>
      <c r="S250" s="222">
        <v>0.002</v>
      </c>
      <c r="T250" s="223">
        <f>S250*H250</f>
        <v>0.002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4" t="s">
        <v>423</v>
      </c>
      <c r="AT250" s="224" t="s">
        <v>158</v>
      </c>
      <c r="AU250" s="224" t="s">
        <v>81</v>
      </c>
      <c r="AY250" s="18" t="s">
        <v>155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8" t="s">
        <v>79</v>
      </c>
      <c r="BK250" s="225">
        <f>ROUND(I250*H250,2)</f>
        <v>0</v>
      </c>
      <c r="BL250" s="18" t="s">
        <v>423</v>
      </c>
      <c r="BM250" s="224" t="s">
        <v>1043</v>
      </c>
    </row>
    <row r="251" spans="1:65" s="2" customFormat="1" ht="12">
      <c r="A251" s="39"/>
      <c r="B251" s="40"/>
      <c r="C251" s="213" t="s">
        <v>563</v>
      </c>
      <c r="D251" s="213" t="s">
        <v>158</v>
      </c>
      <c r="E251" s="214" t="s">
        <v>1044</v>
      </c>
      <c r="F251" s="215" t="s">
        <v>1045</v>
      </c>
      <c r="G251" s="216" t="s">
        <v>171</v>
      </c>
      <c r="H251" s="217">
        <v>4</v>
      </c>
      <c r="I251" s="218"/>
      <c r="J251" s="219">
        <f>ROUND(I251*H251,2)</f>
        <v>0</v>
      </c>
      <c r="K251" s="215" t="s">
        <v>609</v>
      </c>
      <c r="L251" s="45"/>
      <c r="M251" s="220" t="s">
        <v>19</v>
      </c>
      <c r="N251" s="221" t="s">
        <v>43</v>
      </c>
      <c r="O251" s="85"/>
      <c r="P251" s="222">
        <f>O251*H251</f>
        <v>0</v>
      </c>
      <c r="Q251" s="222">
        <v>0</v>
      </c>
      <c r="R251" s="222">
        <f>Q251*H251</f>
        <v>0</v>
      </c>
      <c r="S251" s="222">
        <v>5E-05</v>
      </c>
      <c r="T251" s="223">
        <f>S251*H251</f>
        <v>0.0002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423</v>
      </c>
      <c r="AT251" s="224" t="s">
        <v>158</v>
      </c>
      <c r="AU251" s="224" t="s">
        <v>81</v>
      </c>
      <c r="AY251" s="18" t="s">
        <v>155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79</v>
      </c>
      <c r="BK251" s="225">
        <f>ROUND(I251*H251,2)</f>
        <v>0</v>
      </c>
      <c r="BL251" s="18" t="s">
        <v>423</v>
      </c>
      <c r="BM251" s="224" t="s">
        <v>1046</v>
      </c>
    </row>
    <row r="252" spans="1:65" s="2" customFormat="1" ht="12">
      <c r="A252" s="39"/>
      <c r="B252" s="40"/>
      <c r="C252" s="213" t="s">
        <v>567</v>
      </c>
      <c r="D252" s="213" t="s">
        <v>158</v>
      </c>
      <c r="E252" s="214" t="s">
        <v>1047</v>
      </c>
      <c r="F252" s="215" t="s">
        <v>1048</v>
      </c>
      <c r="G252" s="216" t="s">
        <v>171</v>
      </c>
      <c r="H252" s="217">
        <v>2</v>
      </c>
      <c r="I252" s="218"/>
      <c r="J252" s="219">
        <f>ROUND(I252*H252,2)</f>
        <v>0</v>
      </c>
      <c r="K252" s="215" t="s">
        <v>609</v>
      </c>
      <c r="L252" s="45"/>
      <c r="M252" s="220" t="s">
        <v>19</v>
      </c>
      <c r="N252" s="221" t="s">
        <v>43</v>
      </c>
      <c r="O252" s="85"/>
      <c r="P252" s="222">
        <f>O252*H252</f>
        <v>0</v>
      </c>
      <c r="Q252" s="222">
        <v>0</v>
      </c>
      <c r="R252" s="222">
        <f>Q252*H252</f>
        <v>0</v>
      </c>
      <c r="S252" s="222">
        <v>0.003</v>
      </c>
      <c r="T252" s="223">
        <f>S252*H252</f>
        <v>0.006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4" t="s">
        <v>423</v>
      </c>
      <c r="AT252" s="224" t="s">
        <v>158</v>
      </c>
      <c r="AU252" s="224" t="s">
        <v>81</v>
      </c>
      <c r="AY252" s="18" t="s">
        <v>155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79</v>
      </c>
      <c r="BK252" s="225">
        <f>ROUND(I252*H252,2)</f>
        <v>0</v>
      </c>
      <c r="BL252" s="18" t="s">
        <v>423</v>
      </c>
      <c r="BM252" s="224" t="s">
        <v>1049</v>
      </c>
    </row>
    <row r="253" spans="1:65" s="2" customFormat="1" ht="12">
      <c r="A253" s="39"/>
      <c r="B253" s="40"/>
      <c r="C253" s="213" t="s">
        <v>571</v>
      </c>
      <c r="D253" s="213" t="s">
        <v>158</v>
      </c>
      <c r="E253" s="214" t="s">
        <v>1050</v>
      </c>
      <c r="F253" s="215" t="s">
        <v>1051</v>
      </c>
      <c r="G253" s="216" t="s">
        <v>226</v>
      </c>
      <c r="H253" s="217">
        <v>5</v>
      </c>
      <c r="I253" s="218"/>
      <c r="J253" s="219">
        <f>ROUND(I253*H253,2)</f>
        <v>0</v>
      </c>
      <c r="K253" s="215" t="s">
        <v>609</v>
      </c>
      <c r="L253" s="45"/>
      <c r="M253" s="220" t="s">
        <v>19</v>
      </c>
      <c r="N253" s="221" t="s">
        <v>43</v>
      </c>
      <c r="O253" s="85"/>
      <c r="P253" s="222">
        <f>O253*H253</f>
        <v>0</v>
      </c>
      <c r="Q253" s="222">
        <v>0</v>
      </c>
      <c r="R253" s="222">
        <f>Q253*H253</f>
        <v>0</v>
      </c>
      <c r="S253" s="222">
        <v>0.0035</v>
      </c>
      <c r="T253" s="223">
        <f>S253*H253</f>
        <v>0.0175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4" t="s">
        <v>423</v>
      </c>
      <c r="AT253" s="224" t="s">
        <v>158</v>
      </c>
      <c r="AU253" s="224" t="s">
        <v>81</v>
      </c>
      <c r="AY253" s="18" t="s">
        <v>155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79</v>
      </c>
      <c r="BK253" s="225">
        <f>ROUND(I253*H253,2)</f>
        <v>0</v>
      </c>
      <c r="BL253" s="18" t="s">
        <v>423</v>
      </c>
      <c r="BM253" s="224" t="s">
        <v>1052</v>
      </c>
    </row>
    <row r="254" spans="1:65" s="2" customFormat="1" ht="12">
      <c r="A254" s="39"/>
      <c r="B254" s="40"/>
      <c r="C254" s="213" t="s">
        <v>575</v>
      </c>
      <c r="D254" s="213" t="s">
        <v>158</v>
      </c>
      <c r="E254" s="214" t="s">
        <v>644</v>
      </c>
      <c r="F254" s="215" t="s">
        <v>645</v>
      </c>
      <c r="G254" s="216" t="s">
        <v>226</v>
      </c>
      <c r="H254" s="217">
        <v>15</v>
      </c>
      <c r="I254" s="218"/>
      <c r="J254" s="219">
        <f>ROUND(I254*H254,2)</f>
        <v>0</v>
      </c>
      <c r="K254" s="215" t="s">
        <v>609</v>
      </c>
      <c r="L254" s="45"/>
      <c r="M254" s="239" t="s">
        <v>19</v>
      </c>
      <c r="N254" s="240" t="s">
        <v>43</v>
      </c>
      <c r="O254" s="241"/>
      <c r="P254" s="242">
        <f>O254*H254</f>
        <v>0</v>
      </c>
      <c r="Q254" s="242">
        <v>0</v>
      </c>
      <c r="R254" s="242">
        <f>Q254*H254</f>
        <v>0</v>
      </c>
      <c r="S254" s="242">
        <v>0.01</v>
      </c>
      <c r="T254" s="243">
        <f>S254*H254</f>
        <v>0.15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423</v>
      </c>
      <c r="AT254" s="224" t="s">
        <v>158</v>
      </c>
      <c r="AU254" s="224" t="s">
        <v>81</v>
      </c>
      <c r="AY254" s="18" t="s">
        <v>155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79</v>
      </c>
      <c r="BK254" s="225">
        <f>ROUND(I254*H254,2)</f>
        <v>0</v>
      </c>
      <c r="BL254" s="18" t="s">
        <v>423</v>
      </c>
      <c r="BM254" s="224" t="s">
        <v>1053</v>
      </c>
    </row>
    <row r="255" spans="1:31" s="2" customFormat="1" ht="6.95" customHeight="1">
      <c r="A255" s="39"/>
      <c r="B255" s="60"/>
      <c r="C255" s="61"/>
      <c r="D255" s="61"/>
      <c r="E255" s="61"/>
      <c r="F255" s="61"/>
      <c r="G255" s="61"/>
      <c r="H255" s="61"/>
      <c r="I255" s="61"/>
      <c r="J255" s="61"/>
      <c r="K255" s="61"/>
      <c r="L255" s="45"/>
      <c r="M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</row>
  </sheetData>
  <sheetProtection password="CC35" sheet="1" objects="1" scenarios="1" formatColumns="0" formatRows="0" autoFilter="0"/>
  <autoFilter ref="C105:K25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4:H94"/>
    <mergeCell ref="E96:H96"/>
    <mergeCell ref="E98:H9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120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MODERNIZACE ODBORNÝCH UČEBEN ZŠ ŠLUKNOVSKÁ, ČESKÁ LÍPA</v>
      </c>
      <c r="F7" s="143"/>
      <c r="G7" s="143"/>
      <c r="H7" s="143"/>
      <c r="L7" s="21"/>
    </row>
    <row r="8" spans="2:12" s="1" customFormat="1" ht="12" customHeight="1">
      <c r="B8" s="21"/>
      <c r="D8" s="143" t="s">
        <v>121</v>
      </c>
      <c r="L8" s="21"/>
    </row>
    <row r="9" spans="1:31" s="2" customFormat="1" ht="16.5" customHeight="1">
      <c r="A9" s="39"/>
      <c r="B9" s="45"/>
      <c r="C9" s="39"/>
      <c r="D9" s="39"/>
      <c r="E9" s="144" t="s">
        <v>1054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123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1055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4. 2. 2021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Ing. Petr KUČERA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1056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71.25" customHeight="1">
      <c r="A29" s="148"/>
      <c r="B29" s="149"/>
      <c r="C29" s="148"/>
      <c r="D29" s="148"/>
      <c r="E29" s="150" t="s">
        <v>768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ROUND(J97,2)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ROUND((SUM(BE97:BE201)),2)</f>
        <v>0</v>
      </c>
      <c r="G35" s="39"/>
      <c r="H35" s="39"/>
      <c r="I35" s="158">
        <v>0.21</v>
      </c>
      <c r="J35" s="157">
        <f>ROUND(((SUM(BE97:BE201))*I35),2)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ROUND((SUM(BF97:BF201)),2)</f>
        <v>0</v>
      </c>
      <c r="G36" s="39"/>
      <c r="H36" s="39"/>
      <c r="I36" s="158">
        <v>0.15</v>
      </c>
      <c r="J36" s="157">
        <f>ROUND(((SUM(BF97:BF201))*I36),2)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ROUND((SUM(BG97:BG201)),2)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ROUND((SUM(BH97:BH201)),2)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ROUND((SUM(BI97:BI201)),2)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MODERNIZACE ODBORNÝCH UČEBEN ZŠ ŠLUKNOVSKÁ, ČESKÁ LÍPA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121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1054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123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JAZYKY - UČEBNA JAZYKŮ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ČESKÁ LÍPA</v>
      </c>
      <c r="G56" s="41"/>
      <c r="H56" s="41"/>
      <c r="I56" s="33" t="s">
        <v>23</v>
      </c>
      <c r="J56" s="73" t="str">
        <f>IF(J14="","",J14)</f>
        <v>4. 2. 2021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ČESKÁ LÍPA</v>
      </c>
      <c r="G58" s="41"/>
      <c r="H58" s="41"/>
      <c r="I58" s="33" t="s">
        <v>31</v>
      </c>
      <c r="J58" s="37" t="str">
        <f>E23</f>
        <v>Ing. Petr KUČERA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Sebastian FENYK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128</v>
      </c>
      <c r="E64" s="178"/>
      <c r="F64" s="178"/>
      <c r="G64" s="178"/>
      <c r="H64" s="178"/>
      <c r="I64" s="178"/>
      <c r="J64" s="179">
        <f>J98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129</v>
      </c>
      <c r="E65" s="183"/>
      <c r="F65" s="183"/>
      <c r="G65" s="183"/>
      <c r="H65" s="183"/>
      <c r="I65" s="183"/>
      <c r="J65" s="184">
        <f>J99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130</v>
      </c>
      <c r="E66" s="183"/>
      <c r="F66" s="183"/>
      <c r="G66" s="183"/>
      <c r="H66" s="183"/>
      <c r="I66" s="183"/>
      <c r="J66" s="184">
        <f>J106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131</v>
      </c>
      <c r="E67" s="183"/>
      <c r="F67" s="183"/>
      <c r="G67" s="183"/>
      <c r="H67" s="183"/>
      <c r="I67" s="183"/>
      <c r="J67" s="184">
        <f>J121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132</v>
      </c>
      <c r="E68" s="183"/>
      <c r="F68" s="183"/>
      <c r="G68" s="183"/>
      <c r="H68" s="183"/>
      <c r="I68" s="183"/>
      <c r="J68" s="184">
        <f>J127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5"/>
      <c r="C69" s="176"/>
      <c r="D69" s="177" t="s">
        <v>136</v>
      </c>
      <c r="E69" s="178"/>
      <c r="F69" s="178"/>
      <c r="G69" s="178"/>
      <c r="H69" s="178"/>
      <c r="I69" s="178"/>
      <c r="J69" s="179">
        <f>J129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1"/>
      <c r="C70" s="126"/>
      <c r="D70" s="182" t="s">
        <v>138</v>
      </c>
      <c r="E70" s="183"/>
      <c r="F70" s="183"/>
      <c r="G70" s="183"/>
      <c r="H70" s="183"/>
      <c r="I70" s="183"/>
      <c r="J70" s="184">
        <f>J130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139</v>
      </c>
      <c r="E71" s="183"/>
      <c r="F71" s="183"/>
      <c r="G71" s="183"/>
      <c r="H71" s="183"/>
      <c r="I71" s="183"/>
      <c r="J71" s="184">
        <f>J146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5"/>
      <c r="C72" s="176"/>
      <c r="D72" s="177" t="s">
        <v>1057</v>
      </c>
      <c r="E72" s="178"/>
      <c r="F72" s="178"/>
      <c r="G72" s="178"/>
      <c r="H72" s="178"/>
      <c r="I72" s="178"/>
      <c r="J72" s="179">
        <f>J155</f>
        <v>0</v>
      </c>
      <c r="K72" s="176"/>
      <c r="L72" s="18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1"/>
      <c r="C73" s="126"/>
      <c r="D73" s="182" t="s">
        <v>135</v>
      </c>
      <c r="E73" s="183"/>
      <c r="F73" s="183"/>
      <c r="G73" s="183"/>
      <c r="H73" s="183"/>
      <c r="I73" s="183"/>
      <c r="J73" s="184">
        <f>J156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134</v>
      </c>
      <c r="E74" s="183"/>
      <c r="F74" s="183"/>
      <c r="G74" s="183"/>
      <c r="H74" s="183"/>
      <c r="I74" s="183"/>
      <c r="J74" s="184">
        <f>J168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1058</v>
      </c>
      <c r="E75" s="183"/>
      <c r="F75" s="183"/>
      <c r="G75" s="183"/>
      <c r="H75" s="183"/>
      <c r="I75" s="183"/>
      <c r="J75" s="184">
        <f>J190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140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0" t="str">
        <f>E7</f>
        <v>MODERNIZACE ODBORNÝCH UČEBEN ZŠ ŠLUKNOVSKÁ, ČESKÁ LÍPA</v>
      </c>
      <c r="F85" s="33"/>
      <c r="G85" s="33"/>
      <c r="H85" s="33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70" t="s">
        <v>1054</v>
      </c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123</v>
      </c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0" t="str">
        <f>E11</f>
        <v>JAZYKY - UČEBNA JAZYKŮ</v>
      </c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F14</f>
        <v>ČESKÁ LÍPA</v>
      </c>
      <c r="G91" s="41"/>
      <c r="H91" s="41"/>
      <c r="I91" s="33" t="s">
        <v>23</v>
      </c>
      <c r="J91" s="73" t="str">
        <f>IF(J14="","",J14)</f>
        <v>4. 2. 2021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25</v>
      </c>
      <c r="D93" s="41"/>
      <c r="E93" s="41"/>
      <c r="F93" s="28" t="str">
        <f>E17</f>
        <v>MĚSTO ČESKÁ LÍPA</v>
      </c>
      <c r="G93" s="41"/>
      <c r="H93" s="41"/>
      <c r="I93" s="33" t="s">
        <v>31</v>
      </c>
      <c r="J93" s="37" t="str">
        <f>E23</f>
        <v>Ing. Petr KUČERA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29</v>
      </c>
      <c r="D94" s="41"/>
      <c r="E94" s="41"/>
      <c r="F94" s="28" t="str">
        <f>IF(E20="","",E20)</f>
        <v>Vyplň údaj</v>
      </c>
      <c r="G94" s="41"/>
      <c r="H94" s="41"/>
      <c r="I94" s="33" t="s">
        <v>34</v>
      </c>
      <c r="J94" s="37" t="str">
        <f>E26</f>
        <v>Sebastian FENYK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11" customFormat="1" ht="29.25" customHeight="1">
      <c r="A96" s="186"/>
      <c r="B96" s="187"/>
      <c r="C96" s="188" t="s">
        <v>141</v>
      </c>
      <c r="D96" s="189" t="s">
        <v>57</v>
      </c>
      <c r="E96" s="189" t="s">
        <v>53</v>
      </c>
      <c r="F96" s="189" t="s">
        <v>54</v>
      </c>
      <c r="G96" s="189" t="s">
        <v>142</v>
      </c>
      <c r="H96" s="189" t="s">
        <v>143</v>
      </c>
      <c r="I96" s="189" t="s">
        <v>144</v>
      </c>
      <c r="J96" s="189" t="s">
        <v>126</v>
      </c>
      <c r="K96" s="190" t="s">
        <v>145</v>
      </c>
      <c r="L96" s="191"/>
      <c r="M96" s="93" t="s">
        <v>19</v>
      </c>
      <c r="N96" s="94" t="s">
        <v>42</v>
      </c>
      <c r="O96" s="94" t="s">
        <v>146</v>
      </c>
      <c r="P96" s="94" t="s">
        <v>147</v>
      </c>
      <c r="Q96" s="94" t="s">
        <v>148</v>
      </c>
      <c r="R96" s="94" t="s">
        <v>149</v>
      </c>
      <c r="S96" s="94" t="s">
        <v>150</v>
      </c>
      <c r="T96" s="95" t="s">
        <v>151</v>
      </c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</row>
    <row r="97" spans="1:63" s="2" customFormat="1" ht="22.8" customHeight="1">
      <c r="A97" s="39"/>
      <c r="B97" s="40"/>
      <c r="C97" s="100" t="s">
        <v>152</v>
      </c>
      <c r="D97" s="41"/>
      <c r="E97" s="41"/>
      <c r="F97" s="41"/>
      <c r="G97" s="41"/>
      <c r="H97" s="41"/>
      <c r="I97" s="41"/>
      <c r="J97" s="192">
        <f>BK97</f>
        <v>0</v>
      </c>
      <c r="K97" s="41"/>
      <c r="L97" s="45"/>
      <c r="M97" s="96"/>
      <c r="N97" s="193"/>
      <c r="O97" s="97"/>
      <c r="P97" s="194">
        <f>P98+P129+P155</f>
        <v>0</v>
      </c>
      <c r="Q97" s="97"/>
      <c r="R97" s="194">
        <f>R98+R129+R155</f>
        <v>1.7656999999999998</v>
      </c>
      <c r="S97" s="97"/>
      <c r="T97" s="195">
        <f>T98+T129+T155</f>
        <v>0.6712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71</v>
      </c>
      <c r="AU97" s="18" t="s">
        <v>127</v>
      </c>
      <c r="BK97" s="196">
        <f>BK98+BK129+BK155</f>
        <v>0</v>
      </c>
    </row>
    <row r="98" spans="1:63" s="12" customFormat="1" ht="25.9" customHeight="1">
      <c r="A98" s="12"/>
      <c r="B98" s="197"/>
      <c r="C98" s="198"/>
      <c r="D98" s="199" t="s">
        <v>71</v>
      </c>
      <c r="E98" s="200" t="s">
        <v>153</v>
      </c>
      <c r="F98" s="200" t="s">
        <v>154</v>
      </c>
      <c r="G98" s="198"/>
      <c r="H98" s="198"/>
      <c r="I98" s="201"/>
      <c r="J98" s="202">
        <f>BK98</f>
        <v>0</v>
      </c>
      <c r="K98" s="198"/>
      <c r="L98" s="203"/>
      <c r="M98" s="204"/>
      <c r="N98" s="205"/>
      <c r="O98" s="205"/>
      <c r="P98" s="206">
        <f>P99+P106+P121+P127</f>
        <v>0</v>
      </c>
      <c r="Q98" s="205"/>
      <c r="R98" s="206">
        <f>R99+R106+R121+R127</f>
        <v>0.55431</v>
      </c>
      <c r="S98" s="205"/>
      <c r="T98" s="207">
        <f>T99+T106+T121+T127</f>
        <v>0.457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79</v>
      </c>
      <c r="AT98" s="209" t="s">
        <v>71</v>
      </c>
      <c r="AU98" s="209" t="s">
        <v>72</v>
      </c>
      <c r="AY98" s="208" t="s">
        <v>155</v>
      </c>
      <c r="BK98" s="210">
        <f>BK99+BK106+BK121+BK127</f>
        <v>0</v>
      </c>
    </row>
    <row r="99" spans="1:63" s="12" customFormat="1" ht="22.8" customHeight="1">
      <c r="A99" s="12"/>
      <c r="B99" s="197"/>
      <c r="C99" s="198"/>
      <c r="D99" s="199" t="s">
        <v>71</v>
      </c>
      <c r="E99" s="211" t="s">
        <v>156</v>
      </c>
      <c r="F99" s="211" t="s">
        <v>157</v>
      </c>
      <c r="G99" s="198"/>
      <c r="H99" s="198"/>
      <c r="I99" s="201"/>
      <c r="J99" s="212">
        <f>BK99</f>
        <v>0</v>
      </c>
      <c r="K99" s="198"/>
      <c r="L99" s="203"/>
      <c r="M99" s="204"/>
      <c r="N99" s="205"/>
      <c r="O99" s="205"/>
      <c r="P99" s="206">
        <f>SUM(P100:P105)</f>
        <v>0</v>
      </c>
      <c r="Q99" s="205"/>
      <c r="R99" s="206">
        <f>SUM(R100:R105)</f>
        <v>0.55312</v>
      </c>
      <c r="S99" s="205"/>
      <c r="T99" s="207">
        <f>SUM(T100:T105)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8" t="s">
        <v>79</v>
      </c>
      <c r="AT99" s="209" t="s">
        <v>71</v>
      </c>
      <c r="AU99" s="209" t="s">
        <v>79</v>
      </c>
      <c r="AY99" s="208" t="s">
        <v>155</v>
      </c>
      <c r="BK99" s="210">
        <f>SUM(BK100:BK105)</f>
        <v>0</v>
      </c>
    </row>
    <row r="100" spans="1:65" s="2" customFormat="1" ht="21.75" customHeight="1">
      <c r="A100" s="39"/>
      <c r="B100" s="40"/>
      <c r="C100" s="213" t="s">
        <v>79</v>
      </c>
      <c r="D100" s="213" t="s">
        <v>158</v>
      </c>
      <c r="E100" s="214" t="s">
        <v>159</v>
      </c>
      <c r="F100" s="215" t="s">
        <v>160</v>
      </c>
      <c r="G100" s="216" t="s">
        <v>161</v>
      </c>
      <c r="H100" s="217">
        <v>4</v>
      </c>
      <c r="I100" s="218"/>
      <c r="J100" s="219">
        <f>ROUND(I100*H100,2)</f>
        <v>0</v>
      </c>
      <c r="K100" s="215" t="s">
        <v>162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0.04</v>
      </c>
      <c r="R100" s="222">
        <f>Q100*H100</f>
        <v>0.16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163</v>
      </c>
      <c r="AT100" s="224" t="s">
        <v>158</v>
      </c>
      <c r="AU100" s="224" t="s">
        <v>81</v>
      </c>
      <c r="AY100" s="18" t="s">
        <v>155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163</v>
      </c>
      <c r="BM100" s="224" t="s">
        <v>81</v>
      </c>
    </row>
    <row r="101" spans="1:65" s="2" customFormat="1" ht="12">
      <c r="A101" s="39"/>
      <c r="B101" s="40"/>
      <c r="C101" s="213" t="s">
        <v>81</v>
      </c>
      <c r="D101" s="213" t="s">
        <v>158</v>
      </c>
      <c r="E101" s="214" t="s">
        <v>165</v>
      </c>
      <c r="F101" s="215" t="s">
        <v>166</v>
      </c>
      <c r="G101" s="216" t="s">
        <v>161</v>
      </c>
      <c r="H101" s="217">
        <v>4</v>
      </c>
      <c r="I101" s="218"/>
      <c r="J101" s="219">
        <f>ROUND(I101*H101,2)</f>
        <v>0</v>
      </c>
      <c r="K101" s="215" t="s">
        <v>162</v>
      </c>
      <c r="L101" s="45"/>
      <c r="M101" s="220" t="s">
        <v>19</v>
      </c>
      <c r="N101" s="221" t="s">
        <v>43</v>
      </c>
      <c r="O101" s="85"/>
      <c r="P101" s="222">
        <f>O101*H101</f>
        <v>0</v>
      </c>
      <c r="Q101" s="222">
        <v>0.04153</v>
      </c>
      <c r="R101" s="222">
        <f>Q101*H101</f>
        <v>0.16612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163</v>
      </c>
      <c r="AT101" s="224" t="s">
        <v>158</v>
      </c>
      <c r="AU101" s="224" t="s">
        <v>81</v>
      </c>
      <c r="AY101" s="18" t="s">
        <v>155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163</v>
      </c>
      <c r="BM101" s="224" t="s">
        <v>163</v>
      </c>
    </row>
    <row r="102" spans="1:65" s="2" customFormat="1" ht="33" customHeight="1">
      <c r="A102" s="39"/>
      <c r="B102" s="40"/>
      <c r="C102" s="213" t="s">
        <v>168</v>
      </c>
      <c r="D102" s="213" t="s">
        <v>158</v>
      </c>
      <c r="E102" s="214" t="s">
        <v>169</v>
      </c>
      <c r="F102" s="215" t="s">
        <v>170</v>
      </c>
      <c r="G102" s="216" t="s">
        <v>171</v>
      </c>
      <c r="H102" s="217">
        <v>1</v>
      </c>
      <c r="I102" s="218"/>
      <c r="J102" s="219">
        <f>ROUND(I102*H102,2)</f>
        <v>0</v>
      </c>
      <c r="K102" s="215" t="s">
        <v>162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0.147</v>
      </c>
      <c r="R102" s="222">
        <f>Q102*H102</f>
        <v>0.147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163</v>
      </c>
      <c r="AT102" s="224" t="s">
        <v>158</v>
      </c>
      <c r="AU102" s="224" t="s">
        <v>81</v>
      </c>
      <c r="AY102" s="18" t="s">
        <v>155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163</v>
      </c>
      <c r="BM102" s="224" t="s">
        <v>156</v>
      </c>
    </row>
    <row r="103" spans="1:65" s="2" customFormat="1" ht="33" customHeight="1">
      <c r="A103" s="39"/>
      <c r="B103" s="40"/>
      <c r="C103" s="213" t="s">
        <v>163</v>
      </c>
      <c r="D103" s="213" t="s">
        <v>158</v>
      </c>
      <c r="E103" s="214" t="s">
        <v>173</v>
      </c>
      <c r="F103" s="215" t="s">
        <v>174</v>
      </c>
      <c r="G103" s="216" t="s">
        <v>161</v>
      </c>
      <c r="H103" s="217">
        <v>63</v>
      </c>
      <c r="I103" s="218"/>
      <c r="J103" s="219">
        <f>ROUND(I103*H103,2)</f>
        <v>0</v>
      </c>
      <c r="K103" s="215" t="s">
        <v>162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163</v>
      </c>
      <c r="AT103" s="224" t="s">
        <v>158</v>
      </c>
      <c r="AU103" s="224" t="s">
        <v>81</v>
      </c>
      <c r="AY103" s="18" t="s">
        <v>155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163</v>
      </c>
      <c r="BM103" s="224" t="s">
        <v>190</v>
      </c>
    </row>
    <row r="104" spans="1:65" s="2" customFormat="1" ht="12">
      <c r="A104" s="39"/>
      <c r="B104" s="40"/>
      <c r="C104" s="213" t="s">
        <v>176</v>
      </c>
      <c r="D104" s="213" t="s">
        <v>158</v>
      </c>
      <c r="E104" s="214" t="s">
        <v>177</v>
      </c>
      <c r="F104" s="215" t="s">
        <v>178</v>
      </c>
      <c r="G104" s="216" t="s">
        <v>161</v>
      </c>
      <c r="H104" s="217">
        <v>40</v>
      </c>
      <c r="I104" s="218"/>
      <c r="J104" s="219">
        <f>ROUND(I104*H104,2)</f>
        <v>0</v>
      </c>
      <c r="K104" s="215" t="s">
        <v>162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163</v>
      </c>
      <c r="AT104" s="224" t="s">
        <v>158</v>
      </c>
      <c r="AU104" s="224" t="s">
        <v>81</v>
      </c>
      <c r="AY104" s="18" t="s">
        <v>155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163</v>
      </c>
      <c r="BM104" s="224" t="s">
        <v>200</v>
      </c>
    </row>
    <row r="105" spans="1:65" s="2" customFormat="1" ht="44.25" customHeight="1">
      <c r="A105" s="39"/>
      <c r="B105" s="40"/>
      <c r="C105" s="213" t="s">
        <v>156</v>
      </c>
      <c r="D105" s="213" t="s">
        <v>158</v>
      </c>
      <c r="E105" s="214" t="s">
        <v>191</v>
      </c>
      <c r="F105" s="215" t="s">
        <v>192</v>
      </c>
      <c r="G105" s="216" t="s">
        <v>171</v>
      </c>
      <c r="H105" s="217">
        <v>40</v>
      </c>
      <c r="I105" s="218"/>
      <c r="J105" s="219">
        <f>ROUND(I105*H105,2)</f>
        <v>0</v>
      </c>
      <c r="K105" s="215" t="s">
        <v>162</v>
      </c>
      <c r="L105" s="45"/>
      <c r="M105" s="220" t="s">
        <v>19</v>
      </c>
      <c r="N105" s="221" t="s">
        <v>43</v>
      </c>
      <c r="O105" s="85"/>
      <c r="P105" s="222">
        <f>O105*H105</f>
        <v>0</v>
      </c>
      <c r="Q105" s="222">
        <v>0.002</v>
      </c>
      <c r="R105" s="222">
        <f>Q105*H105</f>
        <v>0.08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163</v>
      </c>
      <c r="AT105" s="224" t="s">
        <v>158</v>
      </c>
      <c r="AU105" s="224" t="s">
        <v>81</v>
      </c>
      <c r="AY105" s="18" t="s">
        <v>155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163</v>
      </c>
      <c r="BM105" s="224" t="s">
        <v>208</v>
      </c>
    </row>
    <row r="106" spans="1:63" s="12" customFormat="1" ht="22.8" customHeight="1">
      <c r="A106" s="12"/>
      <c r="B106" s="197"/>
      <c r="C106" s="198"/>
      <c r="D106" s="199" t="s">
        <v>71</v>
      </c>
      <c r="E106" s="211" t="s">
        <v>194</v>
      </c>
      <c r="F106" s="211" t="s">
        <v>195</v>
      </c>
      <c r="G106" s="198"/>
      <c r="H106" s="198"/>
      <c r="I106" s="201"/>
      <c r="J106" s="212">
        <f>BK106</f>
        <v>0</v>
      </c>
      <c r="K106" s="198"/>
      <c r="L106" s="203"/>
      <c r="M106" s="204"/>
      <c r="N106" s="205"/>
      <c r="O106" s="205"/>
      <c r="P106" s="206">
        <f>SUM(P107:P120)</f>
        <v>0</v>
      </c>
      <c r="Q106" s="205"/>
      <c r="R106" s="206">
        <f>SUM(R107:R120)</f>
        <v>0.00119</v>
      </c>
      <c r="S106" s="205"/>
      <c r="T106" s="207">
        <f>SUM(T107:T120)</f>
        <v>0.457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8" t="s">
        <v>79</v>
      </c>
      <c r="AT106" s="209" t="s">
        <v>71</v>
      </c>
      <c r="AU106" s="209" t="s">
        <v>79</v>
      </c>
      <c r="AY106" s="208" t="s">
        <v>155</v>
      </c>
      <c r="BK106" s="210">
        <f>SUM(BK107:BK120)</f>
        <v>0</v>
      </c>
    </row>
    <row r="107" spans="1:65" s="2" customFormat="1" ht="12">
      <c r="A107" s="39"/>
      <c r="B107" s="40"/>
      <c r="C107" s="213" t="s">
        <v>186</v>
      </c>
      <c r="D107" s="213" t="s">
        <v>158</v>
      </c>
      <c r="E107" s="214" t="s">
        <v>201</v>
      </c>
      <c r="F107" s="215" t="s">
        <v>202</v>
      </c>
      <c r="G107" s="216" t="s">
        <v>161</v>
      </c>
      <c r="H107" s="217">
        <v>23</v>
      </c>
      <c r="I107" s="218"/>
      <c r="J107" s="219">
        <f>ROUND(I107*H107,2)</f>
        <v>0</v>
      </c>
      <c r="K107" s="215" t="s">
        <v>162</v>
      </c>
      <c r="L107" s="45"/>
      <c r="M107" s="220" t="s">
        <v>19</v>
      </c>
      <c r="N107" s="221" t="s">
        <v>43</v>
      </c>
      <c r="O107" s="85"/>
      <c r="P107" s="222">
        <f>O107*H107</f>
        <v>0</v>
      </c>
      <c r="Q107" s="222">
        <v>2E-05</v>
      </c>
      <c r="R107" s="222">
        <f>Q107*H107</f>
        <v>0.00046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163</v>
      </c>
      <c r="AT107" s="224" t="s">
        <v>158</v>
      </c>
      <c r="AU107" s="224" t="s">
        <v>81</v>
      </c>
      <c r="AY107" s="18" t="s">
        <v>155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163</v>
      </c>
      <c r="BM107" s="224" t="s">
        <v>216</v>
      </c>
    </row>
    <row r="108" spans="1:65" s="2" customFormat="1" ht="33" customHeight="1">
      <c r="A108" s="39"/>
      <c r="B108" s="40"/>
      <c r="C108" s="213" t="s">
        <v>190</v>
      </c>
      <c r="D108" s="213" t="s">
        <v>158</v>
      </c>
      <c r="E108" s="214" t="s">
        <v>205</v>
      </c>
      <c r="F108" s="215" t="s">
        <v>206</v>
      </c>
      <c r="G108" s="216" t="s">
        <v>161</v>
      </c>
      <c r="H108" s="217">
        <v>6</v>
      </c>
      <c r="I108" s="218"/>
      <c r="J108" s="219">
        <f>ROUND(I108*H108,2)</f>
        <v>0</v>
      </c>
      <c r="K108" s="215" t="s">
        <v>162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1E-05</v>
      </c>
      <c r="R108" s="222">
        <f>Q108*H108</f>
        <v>6.000000000000001E-05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163</v>
      </c>
      <c r="AT108" s="224" t="s">
        <v>158</v>
      </c>
      <c r="AU108" s="224" t="s">
        <v>81</v>
      </c>
      <c r="AY108" s="18" t="s">
        <v>155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163</v>
      </c>
      <c r="BM108" s="224" t="s">
        <v>223</v>
      </c>
    </row>
    <row r="109" spans="1:65" s="2" customFormat="1" ht="12">
      <c r="A109" s="39"/>
      <c r="B109" s="40"/>
      <c r="C109" s="213" t="s">
        <v>194</v>
      </c>
      <c r="D109" s="213" t="s">
        <v>158</v>
      </c>
      <c r="E109" s="214" t="s">
        <v>209</v>
      </c>
      <c r="F109" s="215" t="s">
        <v>210</v>
      </c>
      <c r="G109" s="216" t="s">
        <v>161</v>
      </c>
      <c r="H109" s="217">
        <v>63</v>
      </c>
      <c r="I109" s="218"/>
      <c r="J109" s="219">
        <f>ROUND(I109*H109,2)</f>
        <v>0</v>
      </c>
      <c r="K109" s="215" t="s">
        <v>162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163</v>
      </c>
      <c r="AT109" s="224" t="s">
        <v>158</v>
      </c>
      <c r="AU109" s="224" t="s">
        <v>81</v>
      </c>
      <c r="AY109" s="18" t="s">
        <v>155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163</v>
      </c>
      <c r="BM109" s="224" t="s">
        <v>232</v>
      </c>
    </row>
    <row r="110" spans="1:65" s="2" customFormat="1" ht="12">
      <c r="A110" s="39"/>
      <c r="B110" s="40"/>
      <c r="C110" s="213" t="s">
        <v>200</v>
      </c>
      <c r="D110" s="213" t="s">
        <v>158</v>
      </c>
      <c r="E110" s="214" t="s">
        <v>213</v>
      </c>
      <c r="F110" s="215" t="s">
        <v>214</v>
      </c>
      <c r="G110" s="216" t="s">
        <v>161</v>
      </c>
      <c r="H110" s="217">
        <v>63</v>
      </c>
      <c r="I110" s="218"/>
      <c r="J110" s="219">
        <f>ROUND(I110*H110,2)</f>
        <v>0</v>
      </c>
      <c r="K110" s="215" t="s">
        <v>162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1E-05</v>
      </c>
      <c r="R110" s="222">
        <f>Q110*H110</f>
        <v>0.00063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163</v>
      </c>
      <c r="AT110" s="224" t="s">
        <v>158</v>
      </c>
      <c r="AU110" s="224" t="s">
        <v>81</v>
      </c>
      <c r="AY110" s="18" t="s">
        <v>155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163</v>
      </c>
      <c r="BM110" s="224" t="s">
        <v>240</v>
      </c>
    </row>
    <row r="111" spans="1:65" s="2" customFormat="1" ht="12">
      <c r="A111" s="39"/>
      <c r="B111" s="40"/>
      <c r="C111" s="213" t="s">
        <v>204</v>
      </c>
      <c r="D111" s="213" t="s">
        <v>158</v>
      </c>
      <c r="E111" s="214" t="s">
        <v>217</v>
      </c>
      <c r="F111" s="215" t="s">
        <v>218</v>
      </c>
      <c r="G111" s="216" t="s">
        <v>161</v>
      </c>
      <c r="H111" s="217">
        <v>63</v>
      </c>
      <c r="I111" s="218"/>
      <c r="J111" s="219">
        <f>ROUND(I111*H111,2)</f>
        <v>0</v>
      </c>
      <c r="K111" s="215" t="s">
        <v>162</v>
      </c>
      <c r="L111" s="45"/>
      <c r="M111" s="220" t="s">
        <v>19</v>
      </c>
      <c r="N111" s="221" t="s">
        <v>43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163</v>
      </c>
      <c r="AT111" s="224" t="s">
        <v>158</v>
      </c>
      <c r="AU111" s="224" t="s">
        <v>81</v>
      </c>
      <c r="AY111" s="18" t="s">
        <v>155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163</v>
      </c>
      <c r="BM111" s="224" t="s">
        <v>247</v>
      </c>
    </row>
    <row r="112" spans="1:65" s="2" customFormat="1" ht="12">
      <c r="A112" s="39"/>
      <c r="B112" s="40"/>
      <c r="C112" s="213" t="s">
        <v>208</v>
      </c>
      <c r="D112" s="213" t="s">
        <v>158</v>
      </c>
      <c r="E112" s="214" t="s">
        <v>224</v>
      </c>
      <c r="F112" s="215" t="s">
        <v>225</v>
      </c>
      <c r="G112" s="216" t="s">
        <v>226</v>
      </c>
      <c r="H112" s="217">
        <v>100</v>
      </c>
      <c r="I112" s="218"/>
      <c r="J112" s="219">
        <f>ROUND(I112*H112,2)</f>
        <v>0</v>
      </c>
      <c r="K112" s="215" t="s">
        <v>162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0.002</v>
      </c>
      <c r="T112" s="223">
        <f>S112*H112</f>
        <v>0.2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163</v>
      </c>
      <c r="AT112" s="224" t="s">
        <v>158</v>
      </c>
      <c r="AU112" s="224" t="s">
        <v>81</v>
      </c>
      <c r="AY112" s="18" t="s">
        <v>155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163</v>
      </c>
      <c r="BM112" s="224" t="s">
        <v>255</v>
      </c>
    </row>
    <row r="113" spans="1:65" s="2" customFormat="1" ht="12">
      <c r="A113" s="39"/>
      <c r="B113" s="40"/>
      <c r="C113" s="213" t="s">
        <v>212</v>
      </c>
      <c r="D113" s="213" t="s">
        <v>158</v>
      </c>
      <c r="E113" s="214" t="s">
        <v>229</v>
      </c>
      <c r="F113" s="215" t="s">
        <v>230</v>
      </c>
      <c r="G113" s="216" t="s">
        <v>226</v>
      </c>
      <c r="H113" s="217">
        <v>5</v>
      </c>
      <c r="I113" s="218"/>
      <c r="J113" s="219">
        <f>ROUND(I113*H113,2)</f>
        <v>0</v>
      </c>
      <c r="K113" s="215" t="s">
        <v>162</v>
      </c>
      <c r="L113" s="45"/>
      <c r="M113" s="220" t="s">
        <v>19</v>
      </c>
      <c r="N113" s="221" t="s">
        <v>43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0.011</v>
      </c>
      <c r="T113" s="223">
        <f>S113*H113</f>
        <v>0.05499999999999999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163</v>
      </c>
      <c r="AT113" s="224" t="s">
        <v>158</v>
      </c>
      <c r="AU113" s="224" t="s">
        <v>81</v>
      </c>
      <c r="AY113" s="18" t="s">
        <v>155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163</v>
      </c>
      <c r="BM113" s="224" t="s">
        <v>266</v>
      </c>
    </row>
    <row r="114" spans="1:65" s="2" customFormat="1" ht="12">
      <c r="A114" s="39"/>
      <c r="B114" s="40"/>
      <c r="C114" s="213" t="s">
        <v>216</v>
      </c>
      <c r="D114" s="213" t="s">
        <v>158</v>
      </c>
      <c r="E114" s="214" t="s">
        <v>233</v>
      </c>
      <c r="F114" s="215" t="s">
        <v>234</v>
      </c>
      <c r="G114" s="216" t="s">
        <v>226</v>
      </c>
      <c r="H114" s="217">
        <v>100</v>
      </c>
      <c r="I114" s="218"/>
      <c r="J114" s="219">
        <f>ROUND(I114*H114,2)</f>
        <v>0</v>
      </c>
      <c r="K114" s="215" t="s">
        <v>162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0.002</v>
      </c>
      <c r="T114" s="223">
        <f>S114*H114</f>
        <v>0.2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163</v>
      </c>
      <c r="AT114" s="224" t="s">
        <v>158</v>
      </c>
      <c r="AU114" s="224" t="s">
        <v>81</v>
      </c>
      <c r="AY114" s="18" t="s">
        <v>155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163</v>
      </c>
      <c r="BM114" s="224" t="s">
        <v>275</v>
      </c>
    </row>
    <row r="115" spans="1:65" s="2" customFormat="1" ht="12">
      <c r="A115" s="39"/>
      <c r="B115" s="40"/>
      <c r="C115" s="213" t="s">
        <v>8</v>
      </c>
      <c r="D115" s="213" t="s">
        <v>158</v>
      </c>
      <c r="E115" s="214" t="s">
        <v>237</v>
      </c>
      <c r="F115" s="215" t="s">
        <v>238</v>
      </c>
      <c r="G115" s="216" t="s">
        <v>226</v>
      </c>
      <c r="H115" s="217">
        <v>2</v>
      </c>
      <c r="I115" s="218"/>
      <c r="J115" s="219">
        <f>ROUND(I115*H115,2)</f>
        <v>0</v>
      </c>
      <c r="K115" s="215" t="s">
        <v>162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2E-05</v>
      </c>
      <c r="R115" s="222">
        <f>Q115*H115</f>
        <v>4E-05</v>
      </c>
      <c r="S115" s="222">
        <v>0.001</v>
      </c>
      <c r="T115" s="223">
        <f>S115*H115</f>
        <v>0.002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163</v>
      </c>
      <c r="AT115" s="224" t="s">
        <v>158</v>
      </c>
      <c r="AU115" s="224" t="s">
        <v>81</v>
      </c>
      <c r="AY115" s="18" t="s">
        <v>155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163</v>
      </c>
      <c r="BM115" s="224" t="s">
        <v>285</v>
      </c>
    </row>
    <row r="116" spans="1:65" s="2" customFormat="1" ht="12">
      <c r="A116" s="39"/>
      <c r="B116" s="40"/>
      <c r="C116" s="213" t="s">
        <v>223</v>
      </c>
      <c r="D116" s="213" t="s">
        <v>158</v>
      </c>
      <c r="E116" s="214" t="s">
        <v>241</v>
      </c>
      <c r="F116" s="215" t="s">
        <v>242</v>
      </c>
      <c r="G116" s="216" t="s">
        <v>226</v>
      </c>
      <c r="H116" s="217">
        <v>90</v>
      </c>
      <c r="I116" s="218"/>
      <c r="J116" s="219">
        <f>ROUND(I116*H116,2)</f>
        <v>0</v>
      </c>
      <c r="K116" s="215" t="s">
        <v>162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163</v>
      </c>
      <c r="AT116" s="224" t="s">
        <v>158</v>
      </c>
      <c r="AU116" s="224" t="s">
        <v>81</v>
      </c>
      <c r="AY116" s="18" t="s">
        <v>155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163</v>
      </c>
      <c r="BM116" s="224" t="s">
        <v>297</v>
      </c>
    </row>
    <row r="117" spans="1:65" s="2" customFormat="1" ht="24.15" customHeight="1">
      <c r="A117" s="39"/>
      <c r="B117" s="40"/>
      <c r="C117" s="213" t="s">
        <v>228</v>
      </c>
      <c r="D117" s="213" t="s">
        <v>158</v>
      </c>
      <c r="E117" s="214" t="s">
        <v>244</v>
      </c>
      <c r="F117" s="215" t="s">
        <v>245</v>
      </c>
      <c r="G117" s="216" t="s">
        <v>171</v>
      </c>
      <c r="H117" s="217">
        <v>2</v>
      </c>
      <c r="I117" s="218"/>
      <c r="J117" s="219">
        <f>ROUND(I117*H117,2)</f>
        <v>0</v>
      </c>
      <c r="K117" s="215" t="s">
        <v>19</v>
      </c>
      <c r="L117" s="45"/>
      <c r="M117" s="220" t="s">
        <v>19</v>
      </c>
      <c r="N117" s="221" t="s">
        <v>43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163</v>
      </c>
      <c r="AT117" s="224" t="s">
        <v>158</v>
      </c>
      <c r="AU117" s="224" t="s">
        <v>81</v>
      </c>
      <c r="AY117" s="18" t="s">
        <v>155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163</v>
      </c>
      <c r="BM117" s="224" t="s">
        <v>305</v>
      </c>
    </row>
    <row r="118" spans="1:65" s="2" customFormat="1" ht="24.15" customHeight="1">
      <c r="A118" s="39"/>
      <c r="B118" s="40"/>
      <c r="C118" s="213" t="s">
        <v>232</v>
      </c>
      <c r="D118" s="213" t="s">
        <v>158</v>
      </c>
      <c r="E118" s="214" t="s">
        <v>252</v>
      </c>
      <c r="F118" s="215" t="s">
        <v>253</v>
      </c>
      <c r="G118" s="216" t="s">
        <v>171</v>
      </c>
      <c r="H118" s="217">
        <v>2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163</v>
      </c>
      <c r="AT118" s="224" t="s">
        <v>158</v>
      </c>
      <c r="AU118" s="224" t="s">
        <v>81</v>
      </c>
      <c r="AY118" s="18" t="s">
        <v>155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163</v>
      </c>
      <c r="BM118" s="224" t="s">
        <v>313</v>
      </c>
    </row>
    <row r="119" spans="1:65" s="2" customFormat="1" ht="12">
      <c r="A119" s="39"/>
      <c r="B119" s="40"/>
      <c r="C119" s="213" t="s">
        <v>236</v>
      </c>
      <c r="D119" s="213" t="s">
        <v>158</v>
      </c>
      <c r="E119" s="214" t="s">
        <v>256</v>
      </c>
      <c r="F119" s="215" t="s">
        <v>257</v>
      </c>
      <c r="G119" s="216" t="s">
        <v>171</v>
      </c>
      <c r="H119" s="217">
        <v>2</v>
      </c>
      <c r="I119" s="218"/>
      <c r="J119" s="219">
        <f>ROUND(I119*H119,2)</f>
        <v>0</v>
      </c>
      <c r="K119" s="215" t="s">
        <v>19</v>
      </c>
      <c r="L119" s="45"/>
      <c r="M119" s="220" t="s">
        <v>19</v>
      </c>
      <c r="N119" s="221" t="s">
        <v>43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163</v>
      </c>
      <c r="AT119" s="224" t="s">
        <v>158</v>
      </c>
      <c r="AU119" s="224" t="s">
        <v>81</v>
      </c>
      <c r="AY119" s="18" t="s">
        <v>155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163</v>
      </c>
      <c r="BM119" s="224" t="s">
        <v>321</v>
      </c>
    </row>
    <row r="120" spans="1:65" s="2" customFormat="1" ht="12">
      <c r="A120" s="39"/>
      <c r="B120" s="40"/>
      <c r="C120" s="213" t="s">
        <v>240</v>
      </c>
      <c r="D120" s="213" t="s">
        <v>158</v>
      </c>
      <c r="E120" s="214" t="s">
        <v>248</v>
      </c>
      <c r="F120" s="215" t="s">
        <v>249</v>
      </c>
      <c r="G120" s="216" t="s">
        <v>171</v>
      </c>
      <c r="H120" s="217">
        <v>2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163</v>
      </c>
      <c r="AT120" s="224" t="s">
        <v>158</v>
      </c>
      <c r="AU120" s="224" t="s">
        <v>81</v>
      </c>
      <c r="AY120" s="18" t="s">
        <v>155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163</v>
      </c>
      <c r="BM120" s="224" t="s">
        <v>329</v>
      </c>
    </row>
    <row r="121" spans="1:63" s="12" customFormat="1" ht="22.8" customHeight="1">
      <c r="A121" s="12"/>
      <c r="B121" s="197"/>
      <c r="C121" s="198"/>
      <c r="D121" s="199" t="s">
        <v>71</v>
      </c>
      <c r="E121" s="211" t="s">
        <v>259</v>
      </c>
      <c r="F121" s="211" t="s">
        <v>260</v>
      </c>
      <c r="G121" s="198"/>
      <c r="H121" s="198"/>
      <c r="I121" s="201"/>
      <c r="J121" s="212">
        <f>BK121</f>
        <v>0</v>
      </c>
      <c r="K121" s="198"/>
      <c r="L121" s="203"/>
      <c r="M121" s="204"/>
      <c r="N121" s="205"/>
      <c r="O121" s="205"/>
      <c r="P121" s="206">
        <f>SUM(P122:P126)</f>
        <v>0</v>
      </c>
      <c r="Q121" s="205"/>
      <c r="R121" s="206">
        <f>SUM(R122:R126)</f>
        <v>0</v>
      </c>
      <c r="S121" s="205"/>
      <c r="T121" s="207">
        <f>SUM(T122:T126)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8" t="s">
        <v>79</v>
      </c>
      <c r="AT121" s="209" t="s">
        <v>71</v>
      </c>
      <c r="AU121" s="209" t="s">
        <v>79</v>
      </c>
      <c r="AY121" s="208" t="s">
        <v>155</v>
      </c>
      <c r="BK121" s="210">
        <f>SUM(BK122:BK126)</f>
        <v>0</v>
      </c>
    </row>
    <row r="122" spans="1:65" s="2" customFormat="1" ht="12">
      <c r="A122" s="39"/>
      <c r="B122" s="40"/>
      <c r="C122" s="213" t="s">
        <v>7</v>
      </c>
      <c r="D122" s="213" t="s">
        <v>158</v>
      </c>
      <c r="E122" s="214" t="s">
        <v>262</v>
      </c>
      <c r="F122" s="215" t="s">
        <v>263</v>
      </c>
      <c r="G122" s="216" t="s">
        <v>264</v>
      </c>
      <c r="H122" s="217">
        <v>0.457</v>
      </c>
      <c r="I122" s="218"/>
      <c r="J122" s="219">
        <f>ROUND(I122*H122,2)</f>
        <v>0</v>
      </c>
      <c r="K122" s="215" t="s">
        <v>162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163</v>
      </c>
      <c r="AT122" s="224" t="s">
        <v>158</v>
      </c>
      <c r="AU122" s="224" t="s">
        <v>81</v>
      </c>
      <c r="AY122" s="18" t="s">
        <v>155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163</v>
      </c>
      <c r="BM122" s="224" t="s">
        <v>337</v>
      </c>
    </row>
    <row r="123" spans="1:65" s="2" customFormat="1" ht="12">
      <c r="A123" s="39"/>
      <c r="B123" s="40"/>
      <c r="C123" s="213" t="s">
        <v>247</v>
      </c>
      <c r="D123" s="213" t="s">
        <v>158</v>
      </c>
      <c r="E123" s="214" t="s">
        <v>280</v>
      </c>
      <c r="F123" s="215" t="s">
        <v>281</v>
      </c>
      <c r="G123" s="216" t="s">
        <v>264</v>
      </c>
      <c r="H123" s="217">
        <v>0.457</v>
      </c>
      <c r="I123" s="218"/>
      <c r="J123" s="219">
        <f>ROUND(I123*H123,2)</f>
        <v>0</v>
      </c>
      <c r="K123" s="215" t="s">
        <v>162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163</v>
      </c>
      <c r="AT123" s="224" t="s">
        <v>158</v>
      </c>
      <c r="AU123" s="224" t="s">
        <v>81</v>
      </c>
      <c r="AY123" s="18" t="s">
        <v>155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163</v>
      </c>
      <c r="BM123" s="224" t="s">
        <v>345</v>
      </c>
    </row>
    <row r="124" spans="1:65" s="2" customFormat="1" ht="33" customHeight="1">
      <c r="A124" s="39"/>
      <c r="B124" s="40"/>
      <c r="C124" s="213" t="s">
        <v>251</v>
      </c>
      <c r="D124" s="213" t="s">
        <v>158</v>
      </c>
      <c r="E124" s="214" t="s">
        <v>267</v>
      </c>
      <c r="F124" s="215" t="s">
        <v>268</v>
      </c>
      <c r="G124" s="216" t="s">
        <v>264</v>
      </c>
      <c r="H124" s="217">
        <v>0.457</v>
      </c>
      <c r="I124" s="218"/>
      <c r="J124" s="219">
        <f>ROUND(I124*H124,2)</f>
        <v>0</v>
      </c>
      <c r="K124" s="215" t="s">
        <v>162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163</v>
      </c>
      <c r="AT124" s="224" t="s">
        <v>158</v>
      </c>
      <c r="AU124" s="224" t="s">
        <v>81</v>
      </c>
      <c r="AY124" s="18" t="s">
        <v>155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163</v>
      </c>
      <c r="BM124" s="224" t="s">
        <v>353</v>
      </c>
    </row>
    <row r="125" spans="1:65" s="2" customFormat="1" ht="44.25" customHeight="1">
      <c r="A125" s="39"/>
      <c r="B125" s="40"/>
      <c r="C125" s="213" t="s">
        <v>255</v>
      </c>
      <c r="D125" s="213" t="s">
        <v>158</v>
      </c>
      <c r="E125" s="214" t="s">
        <v>271</v>
      </c>
      <c r="F125" s="215" t="s">
        <v>272</v>
      </c>
      <c r="G125" s="216" t="s">
        <v>264</v>
      </c>
      <c r="H125" s="217">
        <v>9.14</v>
      </c>
      <c r="I125" s="218"/>
      <c r="J125" s="219">
        <f>ROUND(I125*H125,2)</f>
        <v>0</v>
      </c>
      <c r="K125" s="215" t="s">
        <v>162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163</v>
      </c>
      <c r="AT125" s="224" t="s">
        <v>158</v>
      </c>
      <c r="AU125" s="224" t="s">
        <v>81</v>
      </c>
      <c r="AY125" s="18" t="s">
        <v>155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163</v>
      </c>
      <c r="BM125" s="224" t="s">
        <v>361</v>
      </c>
    </row>
    <row r="126" spans="1:65" s="2" customFormat="1" ht="12">
      <c r="A126" s="39"/>
      <c r="B126" s="40"/>
      <c r="C126" s="213" t="s">
        <v>261</v>
      </c>
      <c r="D126" s="213" t="s">
        <v>158</v>
      </c>
      <c r="E126" s="214" t="s">
        <v>276</v>
      </c>
      <c r="F126" s="215" t="s">
        <v>277</v>
      </c>
      <c r="G126" s="216" t="s">
        <v>264</v>
      </c>
      <c r="H126" s="217">
        <v>0.457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43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163</v>
      </c>
      <c r="AT126" s="224" t="s">
        <v>158</v>
      </c>
      <c r="AU126" s="224" t="s">
        <v>81</v>
      </c>
      <c r="AY126" s="18" t="s">
        <v>155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163</v>
      </c>
      <c r="BM126" s="224" t="s">
        <v>369</v>
      </c>
    </row>
    <row r="127" spans="1:63" s="12" customFormat="1" ht="22.8" customHeight="1">
      <c r="A127" s="12"/>
      <c r="B127" s="197"/>
      <c r="C127" s="198"/>
      <c r="D127" s="199" t="s">
        <v>71</v>
      </c>
      <c r="E127" s="211" t="s">
        <v>283</v>
      </c>
      <c r="F127" s="211" t="s">
        <v>284</v>
      </c>
      <c r="G127" s="198"/>
      <c r="H127" s="198"/>
      <c r="I127" s="201"/>
      <c r="J127" s="212">
        <f>BK127</f>
        <v>0</v>
      </c>
      <c r="K127" s="198"/>
      <c r="L127" s="203"/>
      <c r="M127" s="204"/>
      <c r="N127" s="205"/>
      <c r="O127" s="205"/>
      <c r="P127" s="206">
        <f>P128</f>
        <v>0</v>
      </c>
      <c r="Q127" s="205"/>
      <c r="R127" s="206">
        <f>R128</f>
        <v>0</v>
      </c>
      <c r="S127" s="205"/>
      <c r="T127" s="207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8" t="s">
        <v>79</v>
      </c>
      <c r="AT127" s="209" t="s">
        <v>71</v>
      </c>
      <c r="AU127" s="209" t="s">
        <v>79</v>
      </c>
      <c r="AY127" s="208" t="s">
        <v>155</v>
      </c>
      <c r="BK127" s="210">
        <f>BK128</f>
        <v>0</v>
      </c>
    </row>
    <row r="128" spans="1:65" s="2" customFormat="1" ht="55.5" customHeight="1">
      <c r="A128" s="39"/>
      <c r="B128" s="40"/>
      <c r="C128" s="213" t="s">
        <v>266</v>
      </c>
      <c r="D128" s="213" t="s">
        <v>158</v>
      </c>
      <c r="E128" s="214" t="s">
        <v>286</v>
      </c>
      <c r="F128" s="215" t="s">
        <v>287</v>
      </c>
      <c r="G128" s="216" t="s">
        <v>264</v>
      </c>
      <c r="H128" s="217">
        <v>2</v>
      </c>
      <c r="I128" s="218"/>
      <c r="J128" s="219">
        <f>ROUND(I128*H128,2)</f>
        <v>0</v>
      </c>
      <c r="K128" s="215" t="s">
        <v>162</v>
      </c>
      <c r="L128" s="45"/>
      <c r="M128" s="220" t="s">
        <v>19</v>
      </c>
      <c r="N128" s="221" t="s">
        <v>43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163</v>
      </c>
      <c r="AT128" s="224" t="s">
        <v>158</v>
      </c>
      <c r="AU128" s="224" t="s">
        <v>81</v>
      </c>
      <c r="AY128" s="18" t="s">
        <v>155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163</v>
      </c>
      <c r="BM128" s="224" t="s">
        <v>377</v>
      </c>
    </row>
    <row r="129" spans="1:63" s="12" customFormat="1" ht="25.9" customHeight="1">
      <c r="A129" s="12"/>
      <c r="B129" s="197"/>
      <c r="C129" s="198"/>
      <c r="D129" s="199" t="s">
        <v>71</v>
      </c>
      <c r="E129" s="200" t="s">
        <v>481</v>
      </c>
      <c r="F129" s="200" t="s">
        <v>482</v>
      </c>
      <c r="G129" s="198"/>
      <c r="H129" s="198"/>
      <c r="I129" s="201"/>
      <c r="J129" s="202">
        <f>BK129</f>
        <v>0</v>
      </c>
      <c r="K129" s="198"/>
      <c r="L129" s="203"/>
      <c r="M129" s="204"/>
      <c r="N129" s="205"/>
      <c r="O129" s="205"/>
      <c r="P129" s="206">
        <f>P130+P146</f>
        <v>0</v>
      </c>
      <c r="Q129" s="205"/>
      <c r="R129" s="206">
        <f>R130+R146</f>
        <v>1.21139</v>
      </c>
      <c r="S129" s="205"/>
      <c r="T129" s="207">
        <f>T130+T146</f>
        <v>0.2142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8" t="s">
        <v>81</v>
      </c>
      <c r="AT129" s="209" t="s">
        <v>71</v>
      </c>
      <c r="AU129" s="209" t="s">
        <v>72</v>
      </c>
      <c r="AY129" s="208" t="s">
        <v>155</v>
      </c>
      <c r="BK129" s="210">
        <f>BK130+BK146</f>
        <v>0</v>
      </c>
    </row>
    <row r="130" spans="1:63" s="12" customFormat="1" ht="22.8" customHeight="1">
      <c r="A130" s="12"/>
      <c r="B130" s="197"/>
      <c r="C130" s="198"/>
      <c r="D130" s="199" t="s">
        <v>71</v>
      </c>
      <c r="E130" s="211" t="s">
        <v>494</v>
      </c>
      <c r="F130" s="211" t="s">
        <v>495</v>
      </c>
      <c r="G130" s="198"/>
      <c r="H130" s="198"/>
      <c r="I130" s="201"/>
      <c r="J130" s="212">
        <f>BK130</f>
        <v>0</v>
      </c>
      <c r="K130" s="198"/>
      <c r="L130" s="203"/>
      <c r="M130" s="204"/>
      <c r="N130" s="205"/>
      <c r="O130" s="205"/>
      <c r="P130" s="206">
        <f>SUM(P131:P145)</f>
        <v>0</v>
      </c>
      <c r="Q130" s="205"/>
      <c r="R130" s="206">
        <f>SUM(R131:R145)</f>
        <v>0.80674</v>
      </c>
      <c r="S130" s="205"/>
      <c r="T130" s="207">
        <f>SUM(T131:T145)</f>
        <v>0.1677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8" t="s">
        <v>81</v>
      </c>
      <c r="AT130" s="209" t="s">
        <v>71</v>
      </c>
      <c r="AU130" s="209" t="s">
        <v>79</v>
      </c>
      <c r="AY130" s="208" t="s">
        <v>155</v>
      </c>
      <c r="BK130" s="210">
        <f>SUM(BK131:BK145)</f>
        <v>0</v>
      </c>
    </row>
    <row r="131" spans="1:65" s="2" customFormat="1" ht="12">
      <c r="A131" s="39"/>
      <c r="B131" s="40"/>
      <c r="C131" s="213" t="s">
        <v>270</v>
      </c>
      <c r="D131" s="213" t="s">
        <v>158</v>
      </c>
      <c r="E131" s="214" t="s">
        <v>505</v>
      </c>
      <c r="F131" s="215" t="s">
        <v>506</v>
      </c>
      <c r="G131" s="216" t="s">
        <v>161</v>
      </c>
      <c r="H131" s="217">
        <v>63</v>
      </c>
      <c r="I131" s="218"/>
      <c r="J131" s="219">
        <f>ROUND(I131*H131,2)</f>
        <v>0</v>
      </c>
      <c r="K131" s="215" t="s">
        <v>162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223</v>
      </c>
      <c r="AT131" s="224" t="s">
        <v>158</v>
      </c>
      <c r="AU131" s="224" t="s">
        <v>81</v>
      </c>
      <c r="AY131" s="18" t="s">
        <v>155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223</v>
      </c>
      <c r="BM131" s="224" t="s">
        <v>385</v>
      </c>
    </row>
    <row r="132" spans="1:65" s="2" customFormat="1" ht="33" customHeight="1">
      <c r="A132" s="39"/>
      <c r="B132" s="40"/>
      <c r="C132" s="213" t="s">
        <v>275</v>
      </c>
      <c r="D132" s="213" t="s">
        <v>158</v>
      </c>
      <c r="E132" s="214" t="s">
        <v>509</v>
      </c>
      <c r="F132" s="215" t="s">
        <v>510</v>
      </c>
      <c r="G132" s="216" t="s">
        <v>161</v>
      </c>
      <c r="H132" s="217">
        <v>63</v>
      </c>
      <c r="I132" s="218"/>
      <c r="J132" s="219">
        <f>ROUND(I132*H132,2)</f>
        <v>0</v>
      </c>
      <c r="K132" s="215" t="s">
        <v>162</v>
      </c>
      <c r="L132" s="45"/>
      <c r="M132" s="220" t="s">
        <v>19</v>
      </c>
      <c r="N132" s="221" t="s">
        <v>43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223</v>
      </c>
      <c r="AT132" s="224" t="s">
        <v>158</v>
      </c>
      <c r="AU132" s="224" t="s">
        <v>81</v>
      </c>
      <c r="AY132" s="18" t="s">
        <v>155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223</v>
      </c>
      <c r="BM132" s="224" t="s">
        <v>393</v>
      </c>
    </row>
    <row r="133" spans="1:65" s="2" customFormat="1" ht="16.5" customHeight="1">
      <c r="A133" s="39"/>
      <c r="B133" s="40"/>
      <c r="C133" s="213" t="s">
        <v>279</v>
      </c>
      <c r="D133" s="213" t="s">
        <v>158</v>
      </c>
      <c r="E133" s="214" t="s">
        <v>513</v>
      </c>
      <c r="F133" s="215" t="s">
        <v>514</v>
      </c>
      <c r="G133" s="216" t="s">
        <v>161</v>
      </c>
      <c r="H133" s="217">
        <v>63</v>
      </c>
      <c r="I133" s="218"/>
      <c r="J133" s="219">
        <f>ROUND(I133*H133,2)</f>
        <v>0</v>
      </c>
      <c r="K133" s="215" t="s">
        <v>162</v>
      </c>
      <c r="L133" s="45"/>
      <c r="M133" s="220" t="s">
        <v>19</v>
      </c>
      <c r="N133" s="221" t="s">
        <v>43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223</v>
      </c>
      <c r="AT133" s="224" t="s">
        <v>158</v>
      </c>
      <c r="AU133" s="224" t="s">
        <v>81</v>
      </c>
      <c r="AY133" s="18" t="s">
        <v>155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223</v>
      </c>
      <c r="BM133" s="224" t="s">
        <v>401</v>
      </c>
    </row>
    <row r="134" spans="1:65" s="2" customFormat="1" ht="12">
      <c r="A134" s="39"/>
      <c r="B134" s="40"/>
      <c r="C134" s="213" t="s">
        <v>285</v>
      </c>
      <c r="D134" s="213" t="s">
        <v>158</v>
      </c>
      <c r="E134" s="214" t="s">
        <v>517</v>
      </c>
      <c r="F134" s="215" t="s">
        <v>518</v>
      </c>
      <c r="G134" s="216" t="s">
        <v>161</v>
      </c>
      <c r="H134" s="217">
        <v>63</v>
      </c>
      <c r="I134" s="218"/>
      <c r="J134" s="219">
        <f>ROUND(I134*H134,2)</f>
        <v>0</v>
      </c>
      <c r="K134" s="215" t="s">
        <v>162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0.0005</v>
      </c>
      <c r="R134" s="222">
        <f>Q134*H134</f>
        <v>0.0315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223</v>
      </c>
      <c r="AT134" s="224" t="s">
        <v>158</v>
      </c>
      <c r="AU134" s="224" t="s">
        <v>81</v>
      </c>
      <c r="AY134" s="18" t="s">
        <v>155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223</v>
      </c>
      <c r="BM134" s="224" t="s">
        <v>407</v>
      </c>
    </row>
    <row r="135" spans="1:65" s="2" customFormat="1" ht="33" customHeight="1">
      <c r="A135" s="39"/>
      <c r="B135" s="40"/>
      <c r="C135" s="213" t="s">
        <v>293</v>
      </c>
      <c r="D135" s="213" t="s">
        <v>158</v>
      </c>
      <c r="E135" s="214" t="s">
        <v>521</v>
      </c>
      <c r="F135" s="215" t="s">
        <v>522</v>
      </c>
      <c r="G135" s="216" t="s">
        <v>161</v>
      </c>
      <c r="H135" s="217">
        <v>63</v>
      </c>
      <c r="I135" s="218"/>
      <c r="J135" s="219">
        <f>ROUND(I135*H135,2)</f>
        <v>0</v>
      </c>
      <c r="K135" s="215" t="s">
        <v>162</v>
      </c>
      <c r="L135" s="45"/>
      <c r="M135" s="220" t="s">
        <v>19</v>
      </c>
      <c r="N135" s="221" t="s">
        <v>43</v>
      </c>
      <c r="O135" s="85"/>
      <c r="P135" s="222">
        <f>O135*H135</f>
        <v>0</v>
      </c>
      <c r="Q135" s="222">
        <v>0.012</v>
      </c>
      <c r="R135" s="222">
        <f>Q135*H135</f>
        <v>0.756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223</v>
      </c>
      <c r="AT135" s="224" t="s">
        <v>158</v>
      </c>
      <c r="AU135" s="224" t="s">
        <v>81</v>
      </c>
      <c r="AY135" s="18" t="s">
        <v>155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223</v>
      </c>
      <c r="BM135" s="224" t="s">
        <v>415</v>
      </c>
    </row>
    <row r="136" spans="1:65" s="2" customFormat="1" ht="12">
      <c r="A136" s="39"/>
      <c r="B136" s="40"/>
      <c r="C136" s="213" t="s">
        <v>297</v>
      </c>
      <c r="D136" s="213" t="s">
        <v>158</v>
      </c>
      <c r="E136" s="214" t="s">
        <v>525</v>
      </c>
      <c r="F136" s="215" t="s">
        <v>526</v>
      </c>
      <c r="G136" s="216" t="s">
        <v>161</v>
      </c>
      <c r="H136" s="217">
        <v>63</v>
      </c>
      <c r="I136" s="218"/>
      <c r="J136" s="219">
        <f>ROUND(I136*H136,2)</f>
        <v>0</v>
      </c>
      <c r="K136" s="215" t="s">
        <v>162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0.0025</v>
      </c>
      <c r="T136" s="223">
        <f>S136*H136</f>
        <v>0.1575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223</v>
      </c>
      <c r="AT136" s="224" t="s">
        <v>158</v>
      </c>
      <c r="AU136" s="224" t="s">
        <v>81</v>
      </c>
      <c r="AY136" s="18" t="s">
        <v>155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223</v>
      </c>
      <c r="BM136" s="224" t="s">
        <v>423</v>
      </c>
    </row>
    <row r="137" spans="1:65" s="2" customFormat="1" ht="12">
      <c r="A137" s="39"/>
      <c r="B137" s="40"/>
      <c r="C137" s="213" t="s">
        <v>301</v>
      </c>
      <c r="D137" s="213" t="s">
        <v>158</v>
      </c>
      <c r="E137" s="214" t="s">
        <v>529</v>
      </c>
      <c r="F137" s="215" t="s">
        <v>530</v>
      </c>
      <c r="G137" s="216" t="s">
        <v>161</v>
      </c>
      <c r="H137" s="217">
        <v>63</v>
      </c>
      <c r="I137" s="218"/>
      <c r="J137" s="219">
        <f>ROUND(I137*H137,2)</f>
        <v>0</v>
      </c>
      <c r="K137" s="215" t="s">
        <v>162</v>
      </c>
      <c r="L137" s="45"/>
      <c r="M137" s="220" t="s">
        <v>19</v>
      </c>
      <c r="N137" s="221" t="s">
        <v>43</v>
      </c>
      <c r="O137" s="85"/>
      <c r="P137" s="222">
        <f>O137*H137</f>
        <v>0</v>
      </c>
      <c r="Q137" s="222">
        <v>0.0003</v>
      </c>
      <c r="R137" s="222">
        <f>Q137*H137</f>
        <v>0.018899999999999997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223</v>
      </c>
      <c r="AT137" s="224" t="s">
        <v>158</v>
      </c>
      <c r="AU137" s="224" t="s">
        <v>81</v>
      </c>
      <c r="AY137" s="18" t="s">
        <v>155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223</v>
      </c>
      <c r="BM137" s="224" t="s">
        <v>429</v>
      </c>
    </row>
    <row r="138" spans="1:65" s="2" customFormat="1" ht="44.25" customHeight="1">
      <c r="A138" s="39"/>
      <c r="B138" s="40"/>
      <c r="C138" s="213" t="s">
        <v>305</v>
      </c>
      <c r="D138" s="213" t="s">
        <v>158</v>
      </c>
      <c r="E138" s="214" t="s">
        <v>497</v>
      </c>
      <c r="F138" s="215" t="s">
        <v>498</v>
      </c>
      <c r="G138" s="216" t="s">
        <v>161</v>
      </c>
      <c r="H138" s="217">
        <v>63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223</v>
      </c>
      <c r="AT138" s="224" t="s">
        <v>158</v>
      </c>
      <c r="AU138" s="224" t="s">
        <v>81</v>
      </c>
      <c r="AY138" s="18" t="s">
        <v>155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223</v>
      </c>
      <c r="BM138" s="224" t="s">
        <v>439</v>
      </c>
    </row>
    <row r="139" spans="1:65" s="2" customFormat="1" ht="12">
      <c r="A139" s="39"/>
      <c r="B139" s="40"/>
      <c r="C139" s="213" t="s">
        <v>309</v>
      </c>
      <c r="D139" s="213" t="s">
        <v>158</v>
      </c>
      <c r="E139" s="214" t="s">
        <v>533</v>
      </c>
      <c r="F139" s="215" t="s">
        <v>534</v>
      </c>
      <c r="G139" s="216" t="s">
        <v>226</v>
      </c>
      <c r="H139" s="217">
        <v>25</v>
      </c>
      <c r="I139" s="218"/>
      <c r="J139" s="219">
        <f>ROUND(I139*H139,2)</f>
        <v>0</v>
      </c>
      <c r="K139" s="215" t="s">
        <v>162</v>
      </c>
      <c r="L139" s="45"/>
      <c r="M139" s="220" t="s">
        <v>19</v>
      </c>
      <c r="N139" s="221" t="s">
        <v>43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223</v>
      </c>
      <c r="AT139" s="224" t="s">
        <v>158</v>
      </c>
      <c r="AU139" s="224" t="s">
        <v>81</v>
      </c>
      <c r="AY139" s="18" t="s">
        <v>155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223</v>
      </c>
      <c r="BM139" s="224" t="s">
        <v>447</v>
      </c>
    </row>
    <row r="140" spans="1:65" s="2" customFormat="1" ht="21.75" customHeight="1">
      <c r="A140" s="39"/>
      <c r="B140" s="40"/>
      <c r="C140" s="213" t="s">
        <v>313</v>
      </c>
      <c r="D140" s="213" t="s">
        <v>158</v>
      </c>
      <c r="E140" s="214" t="s">
        <v>537</v>
      </c>
      <c r="F140" s="215" t="s">
        <v>538</v>
      </c>
      <c r="G140" s="216" t="s">
        <v>226</v>
      </c>
      <c r="H140" s="217">
        <v>34</v>
      </c>
      <c r="I140" s="218"/>
      <c r="J140" s="219">
        <f>ROUND(I140*H140,2)</f>
        <v>0</v>
      </c>
      <c r="K140" s="215" t="s">
        <v>162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0.0003</v>
      </c>
      <c r="T140" s="223">
        <f>S140*H140</f>
        <v>0.010199999999999999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223</v>
      </c>
      <c r="AT140" s="224" t="s">
        <v>158</v>
      </c>
      <c r="AU140" s="224" t="s">
        <v>81</v>
      </c>
      <c r="AY140" s="18" t="s">
        <v>155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223</v>
      </c>
      <c r="BM140" s="224" t="s">
        <v>455</v>
      </c>
    </row>
    <row r="141" spans="1:65" s="2" customFormat="1" ht="16.5" customHeight="1">
      <c r="A141" s="39"/>
      <c r="B141" s="40"/>
      <c r="C141" s="213" t="s">
        <v>317</v>
      </c>
      <c r="D141" s="213" t="s">
        <v>158</v>
      </c>
      <c r="E141" s="214" t="s">
        <v>501</v>
      </c>
      <c r="F141" s="215" t="s">
        <v>502</v>
      </c>
      <c r="G141" s="216" t="s">
        <v>226</v>
      </c>
      <c r="H141" s="217">
        <v>34</v>
      </c>
      <c r="I141" s="218"/>
      <c r="J141" s="219">
        <f>ROUND(I141*H141,2)</f>
        <v>0</v>
      </c>
      <c r="K141" s="215" t="s">
        <v>19</v>
      </c>
      <c r="L141" s="45"/>
      <c r="M141" s="220" t="s">
        <v>19</v>
      </c>
      <c r="N141" s="221" t="s">
        <v>43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223</v>
      </c>
      <c r="AT141" s="224" t="s">
        <v>158</v>
      </c>
      <c r="AU141" s="224" t="s">
        <v>81</v>
      </c>
      <c r="AY141" s="18" t="s">
        <v>155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223</v>
      </c>
      <c r="BM141" s="224" t="s">
        <v>463</v>
      </c>
    </row>
    <row r="142" spans="1:65" s="2" customFormat="1" ht="16.5" customHeight="1">
      <c r="A142" s="39"/>
      <c r="B142" s="40"/>
      <c r="C142" s="213" t="s">
        <v>321</v>
      </c>
      <c r="D142" s="213" t="s">
        <v>158</v>
      </c>
      <c r="E142" s="214" t="s">
        <v>541</v>
      </c>
      <c r="F142" s="215" t="s">
        <v>542</v>
      </c>
      <c r="G142" s="216" t="s">
        <v>226</v>
      </c>
      <c r="H142" s="217">
        <v>34</v>
      </c>
      <c r="I142" s="218"/>
      <c r="J142" s="219">
        <f>ROUND(I142*H142,2)</f>
        <v>0</v>
      </c>
      <c r="K142" s="215" t="s">
        <v>162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1E-05</v>
      </c>
      <c r="R142" s="222">
        <f>Q142*H142</f>
        <v>0.00034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223</v>
      </c>
      <c r="AT142" s="224" t="s">
        <v>158</v>
      </c>
      <c r="AU142" s="224" t="s">
        <v>81</v>
      </c>
      <c r="AY142" s="18" t="s">
        <v>155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223</v>
      </c>
      <c r="BM142" s="224" t="s">
        <v>471</v>
      </c>
    </row>
    <row r="143" spans="1:65" s="2" customFormat="1" ht="12">
      <c r="A143" s="39"/>
      <c r="B143" s="40"/>
      <c r="C143" s="213" t="s">
        <v>325</v>
      </c>
      <c r="D143" s="213" t="s">
        <v>158</v>
      </c>
      <c r="E143" s="214" t="s">
        <v>545</v>
      </c>
      <c r="F143" s="215" t="s">
        <v>546</v>
      </c>
      <c r="G143" s="216" t="s">
        <v>161</v>
      </c>
      <c r="H143" s="217">
        <v>63</v>
      </c>
      <c r="I143" s="218"/>
      <c r="J143" s="219">
        <f>ROUND(I143*H143,2)</f>
        <v>0</v>
      </c>
      <c r="K143" s="215" t="s">
        <v>162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223</v>
      </c>
      <c r="AT143" s="224" t="s">
        <v>158</v>
      </c>
      <c r="AU143" s="224" t="s">
        <v>81</v>
      </c>
      <c r="AY143" s="18" t="s">
        <v>155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223</v>
      </c>
      <c r="BM143" s="224" t="s">
        <v>477</v>
      </c>
    </row>
    <row r="144" spans="1:65" s="2" customFormat="1" ht="16.5" customHeight="1">
      <c r="A144" s="39"/>
      <c r="B144" s="40"/>
      <c r="C144" s="213" t="s">
        <v>329</v>
      </c>
      <c r="D144" s="213" t="s">
        <v>158</v>
      </c>
      <c r="E144" s="214" t="s">
        <v>549</v>
      </c>
      <c r="F144" s="215" t="s">
        <v>550</v>
      </c>
      <c r="G144" s="216" t="s">
        <v>161</v>
      </c>
      <c r="H144" s="217">
        <v>63</v>
      </c>
      <c r="I144" s="218"/>
      <c r="J144" s="219">
        <f>ROUND(I144*H144,2)</f>
        <v>0</v>
      </c>
      <c r="K144" s="215" t="s">
        <v>162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223</v>
      </c>
      <c r="AT144" s="224" t="s">
        <v>158</v>
      </c>
      <c r="AU144" s="224" t="s">
        <v>81</v>
      </c>
      <c r="AY144" s="18" t="s">
        <v>155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223</v>
      </c>
      <c r="BM144" s="224" t="s">
        <v>490</v>
      </c>
    </row>
    <row r="145" spans="1:65" s="2" customFormat="1" ht="44.25" customHeight="1">
      <c r="A145" s="39"/>
      <c r="B145" s="40"/>
      <c r="C145" s="213" t="s">
        <v>333</v>
      </c>
      <c r="D145" s="213" t="s">
        <v>158</v>
      </c>
      <c r="E145" s="214" t="s">
        <v>553</v>
      </c>
      <c r="F145" s="215" t="s">
        <v>554</v>
      </c>
      <c r="G145" s="216" t="s">
        <v>555</v>
      </c>
      <c r="H145" s="238"/>
      <c r="I145" s="218"/>
      <c r="J145" s="219">
        <f>ROUND(I145*H145,2)</f>
        <v>0</v>
      </c>
      <c r="K145" s="215" t="s">
        <v>162</v>
      </c>
      <c r="L145" s="45"/>
      <c r="M145" s="220" t="s">
        <v>19</v>
      </c>
      <c r="N145" s="221" t="s">
        <v>43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223</v>
      </c>
      <c r="AT145" s="224" t="s">
        <v>158</v>
      </c>
      <c r="AU145" s="224" t="s">
        <v>81</v>
      </c>
      <c r="AY145" s="18" t="s">
        <v>155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223</v>
      </c>
      <c r="BM145" s="224" t="s">
        <v>500</v>
      </c>
    </row>
    <row r="146" spans="1:63" s="12" customFormat="1" ht="22.8" customHeight="1">
      <c r="A146" s="12"/>
      <c r="B146" s="197"/>
      <c r="C146" s="198"/>
      <c r="D146" s="199" t="s">
        <v>71</v>
      </c>
      <c r="E146" s="211" t="s">
        <v>557</v>
      </c>
      <c r="F146" s="211" t="s">
        <v>558</v>
      </c>
      <c r="G146" s="198"/>
      <c r="H146" s="198"/>
      <c r="I146" s="201"/>
      <c r="J146" s="212">
        <f>BK146</f>
        <v>0</v>
      </c>
      <c r="K146" s="198"/>
      <c r="L146" s="203"/>
      <c r="M146" s="204"/>
      <c r="N146" s="205"/>
      <c r="O146" s="205"/>
      <c r="P146" s="206">
        <f>SUM(P147:P154)</f>
        <v>0</v>
      </c>
      <c r="Q146" s="205"/>
      <c r="R146" s="206">
        <f>SUM(R147:R154)</f>
        <v>0.40465</v>
      </c>
      <c r="S146" s="205"/>
      <c r="T146" s="207">
        <f>SUM(T147:T154)</f>
        <v>0.0465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8" t="s">
        <v>81</v>
      </c>
      <c r="AT146" s="209" t="s">
        <v>71</v>
      </c>
      <c r="AU146" s="209" t="s">
        <v>79</v>
      </c>
      <c r="AY146" s="208" t="s">
        <v>155</v>
      </c>
      <c r="BK146" s="210">
        <f>SUM(BK147:BK154)</f>
        <v>0</v>
      </c>
    </row>
    <row r="147" spans="1:65" s="2" customFormat="1" ht="21.75" customHeight="1">
      <c r="A147" s="39"/>
      <c r="B147" s="40"/>
      <c r="C147" s="213" t="s">
        <v>337</v>
      </c>
      <c r="D147" s="213" t="s">
        <v>158</v>
      </c>
      <c r="E147" s="214" t="s">
        <v>560</v>
      </c>
      <c r="F147" s="215" t="s">
        <v>561</v>
      </c>
      <c r="G147" s="216" t="s">
        <v>161</v>
      </c>
      <c r="H147" s="217">
        <v>150</v>
      </c>
      <c r="I147" s="218"/>
      <c r="J147" s="219">
        <f>ROUND(I147*H147,2)</f>
        <v>0</v>
      </c>
      <c r="K147" s="215" t="s">
        <v>162</v>
      </c>
      <c r="L147" s="45"/>
      <c r="M147" s="220" t="s">
        <v>19</v>
      </c>
      <c r="N147" s="221" t="s">
        <v>43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223</v>
      </c>
      <c r="AT147" s="224" t="s">
        <v>158</v>
      </c>
      <c r="AU147" s="224" t="s">
        <v>81</v>
      </c>
      <c r="AY147" s="18" t="s">
        <v>155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223</v>
      </c>
      <c r="BM147" s="224" t="s">
        <v>508</v>
      </c>
    </row>
    <row r="148" spans="1:65" s="2" customFormat="1" ht="16.5" customHeight="1">
      <c r="A148" s="39"/>
      <c r="B148" s="40"/>
      <c r="C148" s="213" t="s">
        <v>341</v>
      </c>
      <c r="D148" s="213" t="s">
        <v>158</v>
      </c>
      <c r="E148" s="214" t="s">
        <v>564</v>
      </c>
      <c r="F148" s="215" t="s">
        <v>565</v>
      </c>
      <c r="G148" s="216" t="s">
        <v>161</v>
      </c>
      <c r="H148" s="217">
        <v>150</v>
      </c>
      <c r="I148" s="218"/>
      <c r="J148" s="219">
        <f>ROUND(I148*H148,2)</f>
        <v>0</v>
      </c>
      <c r="K148" s="215" t="s">
        <v>162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0.001</v>
      </c>
      <c r="R148" s="222">
        <f>Q148*H148</f>
        <v>0.15</v>
      </c>
      <c r="S148" s="222">
        <v>0.00031</v>
      </c>
      <c r="T148" s="223">
        <f>S148*H148</f>
        <v>0.0465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223</v>
      </c>
      <c r="AT148" s="224" t="s">
        <v>158</v>
      </c>
      <c r="AU148" s="224" t="s">
        <v>81</v>
      </c>
      <c r="AY148" s="18" t="s">
        <v>155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223</v>
      </c>
      <c r="BM148" s="224" t="s">
        <v>516</v>
      </c>
    </row>
    <row r="149" spans="1:65" s="2" customFormat="1" ht="12">
      <c r="A149" s="39"/>
      <c r="B149" s="40"/>
      <c r="C149" s="213" t="s">
        <v>345</v>
      </c>
      <c r="D149" s="213" t="s">
        <v>158</v>
      </c>
      <c r="E149" s="214" t="s">
        <v>568</v>
      </c>
      <c r="F149" s="215" t="s">
        <v>569</v>
      </c>
      <c r="G149" s="216" t="s">
        <v>171</v>
      </c>
      <c r="H149" s="217">
        <v>150</v>
      </c>
      <c r="I149" s="218"/>
      <c r="J149" s="219">
        <f>ROUND(I149*H149,2)</f>
        <v>0</v>
      </c>
      <c r="K149" s="215" t="s">
        <v>162</v>
      </c>
      <c r="L149" s="45"/>
      <c r="M149" s="220" t="s">
        <v>19</v>
      </c>
      <c r="N149" s="221" t="s">
        <v>43</v>
      </c>
      <c r="O149" s="85"/>
      <c r="P149" s="222">
        <f>O149*H149</f>
        <v>0</v>
      </c>
      <c r="Q149" s="222">
        <v>0.0012</v>
      </c>
      <c r="R149" s="222">
        <f>Q149*H149</f>
        <v>0.18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223</v>
      </c>
      <c r="AT149" s="224" t="s">
        <v>158</v>
      </c>
      <c r="AU149" s="224" t="s">
        <v>81</v>
      </c>
      <c r="AY149" s="18" t="s">
        <v>155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223</v>
      </c>
      <c r="BM149" s="224" t="s">
        <v>524</v>
      </c>
    </row>
    <row r="150" spans="1:65" s="2" customFormat="1" ht="12">
      <c r="A150" s="39"/>
      <c r="B150" s="40"/>
      <c r="C150" s="213" t="s">
        <v>349</v>
      </c>
      <c r="D150" s="213" t="s">
        <v>158</v>
      </c>
      <c r="E150" s="214" t="s">
        <v>572</v>
      </c>
      <c r="F150" s="215" t="s">
        <v>573</v>
      </c>
      <c r="G150" s="216" t="s">
        <v>161</v>
      </c>
      <c r="H150" s="217">
        <v>150</v>
      </c>
      <c r="I150" s="218"/>
      <c r="J150" s="219">
        <f>ROUND(I150*H150,2)</f>
        <v>0</v>
      </c>
      <c r="K150" s="215" t="s">
        <v>162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0.0002</v>
      </c>
      <c r="R150" s="222">
        <f>Q150*H150</f>
        <v>0.030000000000000002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223</v>
      </c>
      <c r="AT150" s="224" t="s">
        <v>158</v>
      </c>
      <c r="AU150" s="224" t="s">
        <v>81</v>
      </c>
      <c r="AY150" s="18" t="s">
        <v>155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223</v>
      </c>
      <c r="BM150" s="224" t="s">
        <v>532</v>
      </c>
    </row>
    <row r="151" spans="1:65" s="2" customFormat="1" ht="12">
      <c r="A151" s="39"/>
      <c r="B151" s="40"/>
      <c r="C151" s="213" t="s">
        <v>353</v>
      </c>
      <c r="D151" s="213" t="s">
        <v>158</v>
      </c>
      <c r="E151" s="214" t="s">
        <v>576</v>
      </c>
      <c r="F151" s="215" t="s">
        <v>577</v>
      </c>
      <c r="G151" s="216" t="s">
        <v>161</v>
      </c>
      <c r="H151" s="217">
        <v>23</v>
      </c>
      <c r="I151" s="218"/>
      <c r="J151" s="219">
        <f>ROUND(I151*H151,2)</f>
        <v>0</v>
      </c>
      <c r="K151" s="215" t="s">
        <v>162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2E-05</v>
      </c>
      <c r="R151" s="222">
        <f>Q151*H151</f>
        <v>0.00046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223</v>
      </c>
      <c r="AT151" s="224" t="s">
        <v>158</v>
      </c>
      <c r="AU151" s="224" t="s">
        <v>81</v>
      </c>
      <c r="AY151" s="18" t="s">
        <v>155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223</v>
      </c>
      <c r="BM151" s="224" t="s">
        <v>540</v>
      </c>
    </row>
    <row r="152" spans="1:65" s="2" customFormat="1" ht="12">
      <c r="A152" s="39"/>
      <c r="B152" s="40"/>
      <c r="C152" s="213" t="s">
        <v>357</v>
      </c>
      <c r="D152" s="213" t="s">
        <v>158</v>
      </c>
      <c r="E152" s="214" t="s">
        <v>580</v>
      </c>
      <c r="F152" s="215" t="s">
        <v>581</v>
      </c>
      <c r="G152" s="216" t="s">
        <v>161</v>
      </c>
      <c r="H152" s="217">
        <v>6</v>
      </c>
      <c r="I152" s="218"/>
      <c r="J152" s="219">
        <f>ROUND(I152*H152,2)</f>
        <v>0</v>
      </c>
      <c r="K152" s="215" t="s">
        <v>162</v>
      </c>
      <c r="L152" s="45"/>
      <c r="M152" s="220" t="s">
        <v>19</v>
      </c>
      <c r="N152" s="221" t="s">
        <v>43</v>
      </c>
      <c r="O152" s="85"/>
      <c r="P152" s="222">
        <f>O152*H152</f>
        <v>0</v>
      </c>
      <c r="Q152" s="222">
        <v>1E-05</v>
      </c>
      <c r="R152" s="222">
        <f>Q152*H152</f>
        <v>6.000000000000001E-05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223</v>
      </c>
      <c r="AT152" s="224" t="s">
        <v>158</v>
      </c>
      <c r="AU152" s="224" t="s">
        <v>81</v>
      </c>
      <c r="AY152" s="18" t="s">
        <v>155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223</v>
      </c>
      <c r="BM152" s="224" t="s">
        <v>548</v>
      </c>
    </row>
    <row r="153" spans="1:65" s="2" customFormat="1" ht="12">
      <c r="A153" s="39"/>
      <c r="B153" s="40"/>
      <c r="C153" s="213" t="s">
        <v>361</v>
      </c>
      <c r="D153" s="213" t="s">
        <v>158</v>
      </c>
      <c r="E153" s="214" t="s">
        <v>584</v>
      </c>
      <c r="F153" s="215" t="s">
        <v>585</v>
      </c>
      <c r="G153" s="216" t="s">
        <v>161</v>
      </c>
      <c r="H153" s="217">
        <v>63</v>
      </c>
      <c r="I153" s="218"/>
      <c r="J153" s="219">
        <f>ROUND(I153*H153,2)</f>
        <v>0</v>
      </c>
      <c r="K153" s="215" t="s">
        <v>162</v>
      </c>
      <c r="L153" s="45"/>
      <c r="M153" s="220" t="s">
        <v>19</v>
      </c>
      <c r="N153" s="221" t="s">
        <v>43</v>
      </c>
      <c r="O153" s="85"/>
      <c r="P153" s="222">
        <f>O153*H153</f>
        <v>0</v>
      </c>
      <c r="Q153" s="222">
        <v>1E-05</v>
      </c>
      <c r="R153" s="222">
        <f>Q153*H153</f>
        <v>0.00063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223</v>
      </c>
      <c r="AT153" s="224" t="s">
        <v>158</v>
      </c>
      <c r="AU153" s="224" t="s">
        <v>81</v>
      </c>
      <c r="AY153" s="18" t="s">
        <v>155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223</v>
      </c>
      <c r="BM153" s="224" t="s">
        <v>559</v>
      </c>
    </row>
    <row r="154" spans="1:65" s="2" customFormat="1" ht="12">
      <c r="A154" s="39"/>
      <c r="B154" s="40"/>
      <c r="C154" s="213" t="s">
        <v>365</v>
      </c>
      <c r="D154" s="213" t="s">
        <v>158</v>
      </c>
      <c r="E154" s="214" t="s">
        <v>588</v>
      </c>
      <c r="F154" s="215" t="s">
        <v>589</v>
      </c>
      <c r="G154" s="216" t="s">
        <v>161</v>
      </c>
      <c r="H154" s="217">
        <v>150</v>
      </c>
      <c r="I154" s="218"/>
      <c r="J154" s="219">
        <f>ROUND(I154*H154,2)</f>
        <v>0</v>
      </c>
      <c r="K154" s="215" t="s">
        <v>162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0.00029</v>
      </c>
      <c r="R154" s="222">
        <f>Q154*H154</f>
        <v>0.0435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223</v>
      </c>
      <c r="AT154" s="224" t="s">
        <v>158</v>
      </c>
      <c r="AU154" s="224" t="s">
        <v>81</v>
      </c>
      <c r="AY154" s="18" t="s">
        <v>155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223</v>
      </c>
      <c r="BM154" s="224" t="s">
        <v>567</v>
      </c>
    </row>
    <row r="155" spans="1:63" s="12" customFormat="1" ht="25.9" customHeight="1">
      <c r="A155" s="12"/>
      <c r="B155" s="197"/>
      <c r="C155" s="198"/>
      <c r="D155" s="199" t="s">
        <v>71</v>
      </c>
      <c r="E155" s="200" t="s">
        <v>289</v>
      </c>
      <c r="F155" s="200" t="s">
        <v>1059</v>
      </c>
      <c r="G155" s="198"/>
      <c r="H155" s="198"/>
      <c r="I155" s="201"/>
      <c r="J155" s="202">
        <f>BK155</f>
        <v>0</v>
      </c>
      <c r="K155" s="198"/>
      <c r="L155" s="203"/>
      <c r="M155" s="204"/>
      <c r="N155" s="205"/>
      <c r="O155" s="205"/>
      <c r="P155" s="206">
        <f>P156+P168+P190</f>
        <v>0</v>
      </c>
      <c r="Q155" s="205"/>
      <c r="R155" s="206">
        <f>R156+R168+R190</f>
        <v>0</v>
      </c>
      <c r="S155" s="205"/>
      <c r="T155" s="207">
        <f>T156+T168+T190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8" t="s">
        <v>79</v>
      </c>
      <c r="AT155" s="209" t="s">
        <v>71</v>
      </c>
      <c r="AU155" s="209" t="s">
        <v>72</v>
      </c>
      <c r="AY155" s="208" t="s">
        <v>155</v>
      </c>
      <c r="BK155" s="210">
        <f>BK156+BK168+BK190</f>
        <v>0</v>
      </c>
    </row>
    <row r="156" spans="1:63" s="12" customFormat="1" ht="22.8" customHeight="1">
      <c r="A156" s="12"/>
      <c r="B156" s="197"/>
      <c r="C156" s="198"/>
      <c r="D156" s="199" t="s">
        <v>71</v>
      </c>
      <c r="E156" s="211" t="s">
        <v>437</v>
      </c>
      <c r="F156" s="211" t="s">
        <v>438</v>
      </c>
      <c r="G156" s="198"/>
      <c r="H156" s="198"/>
      <c r="I156" s="201"/>
      <c r="J156" s="212">
        <f>BK156</f>
        <v>0</v>
      </c>
      <c r="K156" s="198"/>
      <c r="L156" s="203"/>
      <c r="M156" s="204"/>
      <c r="N156" s="205"/>
      <c r="O156" s="205"/>
      <c r="P156" s="206">
        <f>SUM(P157:P167)</f>
        <v>0</v>
      </c>
      <c r="Q156" s="205"/>
      <c r="R156" s="206">
        <f>SUM(R157:R167)</f>
        <v>0</v>
      </c>
      <c r="S156" s="205"/>
      <c r="T156" s="207">
        <f>SUM(T157:T167)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8" t="s">
        <v>81</v>
      </c>
      <c r="AT156" s="209" t="s">
        <v>71</v>
      </c>
      <c r="AU156" s="209" t="s">
        <v>79</v>
      </c>
      <c r="AY156" s="208" t="s">
        <v>155</v>
      </c>
      <c r="BK156" s="210">
        <f>SUM(BK157:BK167)</f>
        <v>0</v>
      </c>
    </row>
    <row r="157" spans="1:65" s="2" customFormat="1" ht="21.75" customHeight="1">
      <c r="A157" s="39"/>
      <c r="B157" s="40"/>
      <c r="C157" s="213" t="s">
        <v>369</v>
      </c>
      <c r="D157" s="213" t="s">
        <v>158</v>
      </c>
      <c r="E157" s="214" t="s">
        <v>468</v>
      </c>
      <c r="F157" s="215" t="s">
        <v>469</v>
      </c>
      <c r="G157" s="216" t="s">
        <v>171</v>
      </c>
      <c r="H157" s="217">
        <v>2</v>
      </c>
      <c r="I157" s="218"/>
      <c r="J157" s="219">
        <f>ROUND(I157*H157,2)</f>
        <v>0</v>
      </c>
      <c r="K157" s="215" t="s">
        <v>162</v>
      </c>
      <c r="L157" s="45"/>
      <c r="M157" s="220" t="s">
        <v>19</v>
      </c>
      <c r="N157" s="221" t="s">
        <v>43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223</v>
      </c>
      <c r="AT157" s="224" t="s">
        <v>158</v>
      </c>
      <c r="AU157" s="224" t="s">
        <v>81</v>
      </c>
      <c r="AY157" s="18" t="s">
        <v>155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223</v>
      </c>
      <c r="BM157" s="224" t="s">
        <v>575</v>
      </c>
    </row>
    <row r="158" spans="1:65" s="2" customFormat="1" ht="16.5" customHeight="1">
      <c r="A158" s="39"/>
      <c r="B158" s="40"/>
      <c r="C158" s="213" t="s">
        <v>373</v>
      </c>
      <c r="D158" s="213" t="s">
        <v>158</v>
      </c>
      <c r="E158" s="214" t="s">
        <v>452</v>
      </c>
      <c r="F158" s="215" t="s">
        <v>453</v>
      </c>
      <c r="G158" s="216" t="s">
        <v>171</v>
      </c>
      <c r="H158" s="217">
        <v>2</v>
      </c>
      <c r="I158" s="218"/>
      <c r="J158" s="219">
        <f>ROUND(I158*H158,2)</f>
        <v>0</v>
      </c>
      <c r="K158" s="215" t="s">
        <v>19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223</v>
      </c>
      <c r="AT158" s="224" t="s">
        <v>158</v>
      </c>
      <c r="AU158" s="224" t="s">
        <v>81</v>
      </c>
      <c r="AY158" s="18" t="s">
        <v>155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223</v>
      </c>
      <c r="BM158" s="224" t="s">
        <v>583</v>
      </c>
    </row>
    <row r="159" spans="1:65" s="2" customFormat="1" ht="12">
      <c r="A159" s="39"/>
      <c r="B159" s="40"/>
      <c r="C159" s="213" t="s">
        <v>377</v>
      </c>
      <c r="D159" s="213" t="s">
        <v>158</v>
      </c>
      <c r="E159" s="214" t="s">
        <v>474</v>
      </c>
      <c r="F159" s="215" t="s">
        <v>475</v>
      </c>
      <c r="G159" s="216" t="s">
        <v>171</v>
      </c>
      <c r="H159" s="217">
        <v>1</v>
      </c>
      <c r="I159" s="218"/>
      <c r="J159" s="219">
        <f>ROUND(I159*H159,2)</f>
        <v>0</v>
      </c>
      <c r="K159" s="215" t="s">
        <v>162</v>
      </c>
      <c r="L159" s="45"/>
      <c r="M159" s="220" t="s">
        <v>19</v>
      </c>
      <c r="N159" s="221" t="s">
        <v>43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223</v>
      </c>
      <c r="AT159" s="224" t="s">
        <v>158</v>
      </c>
      <c r="AU159" s="224" t="s">
        <v>81</v>
      </c>
      <c r="AY159" s="18" t="s">
        <v>155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223</v>
      </c>
      <c r="BM159" s="224" t="s">
        <v>1060</v>
      </c>
    </row>
    <row r="160" spans="1:65" s="2" customFormat="1" ht="16.5" customHeight="1">
      <c r="A160" s="39"/>
      <c r="B160" s="40"/>
      <c r="C160" s="213" t="s">
        <v>381</v>
      </c>
      <c r="D160" s="213" t="s">
        <v>158</v>
      </c>
      <c r="E160" s="214" t="s">
        <v>448</v>
      </c>
      <c r="F160" s="215" t="s">
        <v>1061</v>
      </c>
      <c r="G160" s="216" t="s">
        <v>171</v>
      </c>
      <c r="H160" s="217">
        <v>1</v>
      </c>
      <c r="I160" s="218"/>
      <c r="J160" s="219">
        <f>ROUND(I160*H160,2)</f>
        <v>0</v>
      </c>
      <c r="K160" s="215" t="s">
        <v>19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223</v>
      </c>
      <c r="AT160" s="224" t="s">
        <v>158</v>
      </c>
      <c r="AU160" s="224" t="s">
        <v>81</v>
      </c>
      <c r="AY160" s="18" t="s">
        <v>155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223</v>
      </c>
      <c r="BM160" s="224" t="s">
        <v>1062</v>
      </c>
    </row>
    <row r="161" spans="1:65" s="2" customFormat="1" ht="21.75" customHeight="1">
      <c r="A161" s="39"/>
      <c r="B161" s="40"/>
      <c r="C161" s="213" t="s">
        <v>385</v>
      </c>
      <c r="D161" s="213" t="s">
        <v>158</v>
      </c>
      <c r="E161" s="214" t="s">
        <v>468</v>
      </c>
      <c r="F161" s="215" t="s">
        <v>469</v>
      </c>
      <c r="G161" s="216" t="s">
        <v>171</v>
      </c>
      <c r="H161" s="217">
        <v>54</v>
      </c>
      <c r="I161" s="218"/>
      <c r="J161" s="219">
        <f>ROUND(I161*H161,2)</f>
        <v>0</v>
      </c>
      <c r="K161" s="215" t="s">
        <v>162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223</v>
      </c>
      <c r="AT161" s="224" t="s">
        <v>158</v>
      </c>
      <c r="AU161" s="224" t="s">
        <v>81</v>
      </c>
      <c r="AY161" s="18" t="s">
        <v>155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223</v>
      </c>
      <c r="BM161" s="224" t="s">
        <v>1063</v>
      </c>
    </row>
    <row r="162" spans="1:65" s="2" customFormat="1" ht="16.5" customHeight="1">
      <c r="A162" s="39"/>
      <c r="B162" s="40"/>
      <c r="C162" s="213" t="s">
        <v>389</v>
      </c>
      <c r="D162" s="213" t="s">
        <v>158</v>
      </c>
      <c r="E162" s="214" t="s">
        <v>444</v>
      </c>
      <c r="F162" s="215" t="s">
        <v>445</v>
      </c>
      <c r="G162" s="216" t="s">
        <v>171</v>
      </c>
      <c r="H162" s="217">
        <v>54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223</v>
      </c>
      <c r="AT162" s="224" t="s">
        <v>158</v>
      </c>
      <c r="AU162" s="224" t="s">
        <v>81</v>
      </c>
      <c r="AY162" s="18" t="s">
        <v>155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223</v>
      </c>
      <c r="BM162" s="224" t="s">
        <v>1064</v>
      </c>
    </row>
    <row r="163" spans="1:65" s="2" customFormat="1" ht="12">
      <c r="A163" s="39"/>
      <c r="B163" s="40"/>
      <c r="C163" s="213" t="s">
        <v>393</v>
      </c>
      <c r="D163" s="213" t="s">
        <v>158</v>
      </c>
      <c r="E163" s="214" t="s">
        <v>464</v>
      </c>
      <c r="F163" s="215" t="s">
        <v>465</v>
      </c>
      <c r="G163" s="216" t="s">
        <v>226</v>
      </c>
      <c r="H163" s="217">
        <v>500</v>
      </c>
      <c r="I163" s="218"/>
      <c r="J163" s="219">
        <f>ROUND(I163*H163,2)</f>
        <v>0</v>
      </c>
      <c r="K163" s="215" t="s">
        <v>162</v>
      </c>
      <c r="L163" s="45"/>
      <c r="M163" s="220" t="s">
        <v>19</v>
      </c>
      <c r="N163" s="221" t="s">
        <v>43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223</v>
      </c>
      <c r="AT163" s="224" t="s">
        <v>158</v>
      </c>
      <c r="AU163" s="224" t="s">
        <v>81</v>
      </c>
      <c r="AY163" s="18" t="s">
        <v>155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223</v>
      </c>
      <c r="BM163" s="224" t="s">
        <v>1065</v>
      </c>
    </row>
    <row r="164" spans="1:65" s="2" customFormat="1" ht="16.5" customHeight="1">
      <c r="A164" s="39"/>
      <c r="B164" s="40"/>
      <c r="C164" s="213" t="s">
        <v>397</v>
      </c>
      <c r="D164" s="213" t="s">
        <v>158</v>
      </c>
      <c r="E164" s="214" t="s">
        <v>440</v>
      </c>
      <c r="F164" s="215" t="s">
        <v>441</v>
      </c>
      <c r="G164" s="216" t="s">
        <v>226</v>
      </c>
      <c r="H164" s="217">
        <v>500</v>
      </c>
      <c r="I164" s="218"/>
      <c r="J164" s="219">
        <f>ROUND(I164*H164,2)</f>
        <v>0</v>
      </c>
      <c r="K164" s="215" t="s">
        <v>19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223</v>
      </c>
      <c r="AT164" s="224" t="s">
        <v>158</v>
      </c>
      <c r="AU164" s="224" t="s">
        <v>81</v>
      </c>
      <c r="AY164" s="18" t="s">
        <v>155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223</v>
      </c>
      <c r="BM164" s="224" t="s">
        <v>1066</v>
      </c>
    </row>
    <row r="165" spans="1:65" s="2" customFormat="1" ht="21.75" customHeight="1">
      <c r="A165" s="39"/>
      <c r="B165" s="40"/>
      <c r="C165" s="213" t="s">
        <v>401</v>
      </c>
      <c r="D165" s="213" t="s">
        <v>158</v>
      </c>
      <c r="E165" s="214" t="s">
        <v>460</v>
      </c>
      <c r="F165" s="215" t="s">
        <v>461</v>
      </c>
      <c r="G165" s="216" t="s">
        <v>171</v>
      </c>
      <c r="H165" s="217">
        <v>1</v>
      </c>
      <c r="I165" s="218"/>
      <c r="J165" s="219">
        <f>ROUND(I165*H165,2)</f>
        <v>0</v>
      </c>
      <c r="K165" s="215" t="s">
        <v>162</v>
      </c>
      <c r="L165" s="45"/>
      <c r="M165" s="220" t="s">
        <v>19</v>
      </c>
      <c r="N165" s="221" t="s">
        <v>43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223</v>
      </c>
      <c r="AT165" s="224" t="s">
        <v>158</v>
      </c>
      <c r="AU165" s="224" t="s">
        <v>81</v>
      </c>
      <c r="AY165" s="18" t="s">
        <v>155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223</v>
      </c>
      <c r="BM165" s="224" t="s">
        <v>1067</v>
      </c>
    </row>
    <row r="166" spans="1:65" s="2" customFormat="1" ht="55.5" customHeight="1">
      <c r="A166" s="39"/>
      <c r="B166" s="40"/>
      <c r="C166" s="213" t="s">
        <v>403</v>
      </c>
      <c r="D166" s="213" t="s">
        <v>158</v>
      </c>
      <c r="E166" s="214" t="s">
        <v>456</v>
      </c>
      <c r="F166" s="215" t="s">
        <v>457</v>
      </c>
      <c r="G166" s="216" t="s">
        <v>171</v>
      </c>
      <c r="H166" s="217">
        <v>1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223</v>
      </c>
      <c r="AT166" s="224" t="s">
        <v>158</v>
      </c>
      <c r="AU166" s="224" t="s">
        <v>81</v>
      </c>
      <c r="AY166" s="18" t="s">
        <v>155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223</v>
      </c>
      <c r="BM166" s="224" t="s">
        <v>1068</v>
      </c>
    </row>
    <row r="167" spans="1:65" s="2" customFormat="1" ht="12">
      <c r="A167" s="39"/>
      <c r="B167" s="40"/>
      <c r="C167" s="213" t="s">
        <v>407</v>
      </c>
      <c r="D167" s="213" t="s">
        <v>158</v>
      </c>
      <c r="E167" s="214" t="s">
        <v>478</v>
      </c>
      <c r="F167" s="215" t="s">
        <v>479</v>
      </c>
      <c r="G167" s="216" t="s">
        <v>171</v>
      </c>
      <c r="H167" s="217">
        <v>28</v>
      </c>
      <c r="I167" s="218"/>
      <c r="J167" s="219">
        <f>ROUND(I167*H167,2)</f>
        <v>0</v>
      </c>
      <c r="K167" s="215" t="s">
        <v>162</v>
      </c>
      <c r="L167" s="45"/>
      <c r="M167" s="220" t="s">
        <v>19</v>
      </c>
      <c r="N167" s="221" t="s">
        <v>43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223</v>
      </c>
      <c r="AT167" s="224" t="s">
        <v>158</v>
      </c>
      <c r="AU167" s="224" t="s">
        <v>81</v>
      </c>
      <c r="AY167" s="18" t="s">
        <v>155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223</v>
      </c>
      <c r="BM167" s="224" t="s">
        <v>1069</v>
      </c>
    </row>
    <row r="168" spans="1:63" s="12" customFormat="1" ht="22.8" customHeight="1">
      <c r="A168" s="12"/>
      <c r="B168" s="197"/>
      <c r="C168" s="198"/>
      <c r="D168" s="199" t="s">
        <v>71</v>
      </c>
      <c r="E168" s="211" t="s">
        <v>291</v>
      </c>
      <c r="F168" s="211" t="s">
        <v>292</v>
      </c>
      <c r="G168" s="198"/>
      <c r="H168" s="198"/>
      <c r="I168" s="201"/>
      <c r="J168" s="212">
        <f>BK168</f>
        <v>0</v>
      </c>
      <c r="K168" s="198"/>
      <c r="L168" s="203"/>
      <c r="M168" s="204"/>
      <c r="N168" s="205"/>
      <c r="O168" s="205"/>
      <c r="P168" s="206">
        <f>SUM(P169:P189)</f>
        <v>0</v>
      </c>
      <c r="Q168" s="205"/>
      <c r="R168" s="206">
        <f>SUM(R169:R189)</f>
        <v>0</v>
      </c>
      <c r="S168" s="205"/>
      <c r="T168" s="207">
        <f>SUM(T169:T189)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8" t="s">
        <v>81</v>
      </c>
      <c r="AT168" s="209" t="s">
        <v>71</v>
      </c>
      <c r="AU168" s="209" t="s">
        <v>79</v>
      </c>
      <c r="AY168" s="208" t="s">
        <v>155</v>
      </c>
      <c r="BK168" s="210">
        <f>SUM(BK169:BK189)</f>
        <v>0</v>
      </c>
    </row>
    <row r="169" spans="1:65" s="2" customFormat="1" ht="12">
      <c r="A169" s="39"/>
      <c r="B169" s="40"/>
      <c r="C169" s="213" t="s">
        <v>411</v>
      </c>
      <c r="D169" s="213" t="s">
        <v>158</v>
      </c>
      <c r="E169" s="214" t="s">
        <v>408</v>
      </c>
      <c r="F169" s="215" t="s">
        <v>409</v>
      </c>
      <c r="G169" s="216" t="s">
        <v>171</v>
      </c>
      <c r="H169" s="217">
        <v>1</v>
      </c>
      <c r="I169" s="218"/>
      <c r="J169" s="219">
        <f>ROUND(I169*H169,2)</f>
        <v>0</v>
      </c>
      <c r="K169" s="215" t="s">
        <v>162</v>
      </c>
      <c r="L169" s="45"/>
      <c r="M169" s="220" t="s">
        <v>19</v>
      </c>
      <c r="N169" s="221" t="s">
        <v>43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223</v>
      </c>
      <c r="AT169" s="224" t="s">
        <v>158</v>
      </c>
      <c r="AU169" s="224" t="s">
        <v>81</v>
      </c>
      <c r="AY169" s="18" t="s">
        <v>155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223</v>
      </c>
      <c r="BM169" s="224" t="s">
        <v>1070</v>
      </c>
    </row>
    <row r="170" spans="1:65" s="2" customFormat="1" ht="21.75" customHeight="1">
      <c r="A170" s="39"/>
      <c r="B170" s="40"/>
      <c r="C170" s="213" t="s">
        <v>415</v>
      </c>
      <c r="D170" s="213" t="s">
        <v>158</v>
      </c>
      <c r="E170" s="214" t="s">
        <v>1071</v>
      </c>
      <c r="F170" s="215" t="s">
        <v>1072</v>
      </c>
      <c r="G170" s="216" t="s">
        <v>171</v>
      </c>
      <c r="H170" s="217">
        <v>1</v>
      </c>
      <c r="I170" s="218"/>
      <c r="J170" s="219">
        <f>ROUND(I170*H170,2)</f>
        <v>0</v>
      </c>
      <c r="K170" s="215" t="s">
        <v>19</v>
      </c>
      <c r="L170" s="45"/>
      <c r="M170" s="220" t="s">
        <v>19</v>
      </c>
      <c r="N170" s="221" t="s">
        <v>43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223</v>
      </c>
      <c r="AT170" s="224" t="s">
        <v>158</v>
      </c>
      <c r="AU170" s="224" t="s">
        <v>81</v>
      </c>
      <c r="AY170" s="18" t="s">
        <v>155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223</v>
      </c>
      <c r="BM170" s="224" t="s">
        <v>1073</v>
      </c>
    </row>
    <row r="171" spans="1:65" s="2" customFormat="1" ht="12">
      <c r="A171" s="39"/>
      <c r="B171" s="40"/>
      <c r="C171" s="213" t="s">
        <v>419</v>
      </c>
      <c r="D171" s="213" t="s">
        <v>158</v>
      </c>
      <c r="E171" s="214" t="s">
        <v>426</v>
      </c>
      <c r="F171" s="215" t="s">
        <v>427</v>
      </c>
      <c r="G171" s="216" t="s">
        <v>171</v>
      </c>
      <c r="H171" s="217">
        <v>8</v>
      </c>
      <c r="I171" s="218"/>
      <c r="J171" s="219">
        <f>ROUND(I171*H171,2)</f>
        <v>0</v>
      </c>
      <c r="K171" s="215" t="s">
        <v>162</v>
      </c>
      <c r="L171" s="45"/>
      <c r="M171" s="220" t="s">
        <v>19</v>
      </c>
      <c r="N171" s="221" t="s">
        <v>43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223</v>
      </c>
      <c r="AT171" s="224" t="s">
        <v>158</v>
      </c>
      <c r="AU171" s="224" t="s">
        <v>81</v>
      </c>
      <c r="AY171" s="18" t="s">
        <v>155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223</v>
      </c>
      <c r="BM171" s="224" t="s">
        <v>1074</v>
      </c>
    </row>
    <row r="172" spans="1:65" s="2" customFormat="1" ht="12">
      <c r="A172" s="39"/>
      <c r="B172" s="40"/>
      <c r="C172" s="213" t="s">
        <v>423</v>
      </c>
      <c r="D172" s="213" t="s">
        <v>158</v>
      </c>
      <c r="E172" s="214" t="s">
        <v>310</v>
      </c>
      <c r="F172" s="215" t="s">
        <v>311</v>
      </c>
      <c r="G172" s="216" t="s">
        <v>171</v>
      </c>
      <c r="H172" s="217">
        <v>8</v>
      </c>
      <c r="I172" s="218"/>
      <c r="J172" s="219">
        <f>ROUND(I172*H172,2)</f>
        <v>0</v>
      </c>
      <c r="K172" s="215" t="s">
        <v>19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223</v>
      </c>
      <c r="AT172" s="224" t="s">
        <v>158</v>
      </c>
      <c r="AU172" s="224" t="s">
        <v>81</v>
      </c>
      <c r="AY172" s="18" t="s">
        <v>155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223</v>
      </c>
      <c r="BM172" s="224" t="s">
        <v>1035</v>
      </c>
    </row>
    <row r="173" spans="1:65" s="2" customFormat="1" ht="12">
      <c r="A173" s="39"/>
      <c r="B173" s="40"/>
      <c r="C173" s="213" t="s">
        <v>425</v>
      </c>
      <c r="D173" s="213" t="s">
        <v>158</v>
      </c>
      <c r="E173" s="214" t="s">
        <v>412</v>
      </c>
      <c r="F173" s="215" t="s">
        <v>413</v>
      </c>
      <c r="G173" s="216" t="s">
        <v>171</v>
      </c>
      <c r="H173" s="217">
        <v>1</v>
      </c>
      <c r="I173" s="218"/>
      <c r="J173" s="219">
        <f>ROUND(I173*H173,2)</f>
        <v>0</v>
      </c>
      <c r="K173" s="215" t="s">
        <v>162</v>
      </c>
      <c r="L173" s="45"/>
      <c r="M173" s="220" t="s">
        <v>19</v>
      </c>
      <c r="N173" s="221" t="s">
        <v>43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223</v>
      </c>
      <c r="AT173" s="224" t="s">
        <v>158</v>
      </c>
      <c r="AU173" s="224" t="s">
        <v>81</v>
      </c>
      <c r="AY173" s="18" t="s">
        <v>155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223</v>
      </c>
      <c r="BM173" s="224" t="s">
        <v>1075</v>
      </c>
    </row>
    <row r="174" spans="1:65" s="2" customFormat="1" ht="16.5" customHeight="1">
      <c r="A174" s="39"/>
      <c r="B174" s="40"/>
      <c r="C174" s="213" t="s">
        <v>429</v>
      </c>
      <c r="D174" s="213" t="s">
        <v>158</v>
      </c>
      <c r="E174" s="214" t="s">
        <v>354</v>
      </c>
      <c r="F174" s="215" t="s">
        <v>355</v>
      </c>
      <c r="G174" s="216" t="s">
        <v>171</v>
      </c>
      <c r="H174" s="217">
        <v>1</v>
      </c>
      <c r="I174" s="218"/>
      <c r="J174" s="219">
        <f>ROUND(I174*H174,2)</f>
        <v>0</v>
      </c>
      <c r="K174" s="215" t="s">
        <v>19</v>
      </c>
      <c r="L174" s="45"/>
      <c r="M174" s="220" t="s">
        <v>19</v>
      </c>
      <c r="N174" s="221" t="s">
        <v>43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223</v>
      </c>
      <c r="AT174" s="224" t="s">
        <v>158</v>
      </c>
      <c r="AU174" s="224" t="s">
        <v>81</v>
      </c>
      <c r="AY174" s="18" t="s">
        <v>155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223</v>
      </c>
      <c r="BM174" s="224" t="s">
        <v>1076</v>
      </c>
    </row>
    <row r="175" spans="1:65" s="2" customFormat="1" ht="33" customHeight="1">
      <c r="A175" s="39"/>
      <c r="B175" s="40"/>
      <c r="C175" s="213" t="s">
        <v>433</v>
      </c>
      <c r="D175" s="213" t="s">
        <v>158</v>
      </c>
      <c r="E175" s="214" t="s">
        <v>434</v>
      </c>
      <c r="F175" s="215" t="s">
        <v>435</v>
      </c>
      <c r="G175" s="216" t="s">
        <v>171</v>
      </c>
      <c r="H175" s="217">
        <v>1</v>
      </c>
      <c r="I175" s="218"/>
      <c r="J175" s="219">
        <f>ROUND(I175*H175,2)</f>
        <v>0</v>
      </c>
      <c r="K175" s="215" t="s">
        <v>162</v>
      </c>
      <c r="L175" s="45"/>
      <c r="M175" s="220" t="s">
        <v>19</v>
      </c>
      <c r="N175" s="221" t="s">
        <v>43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223</v>
      </c>
      <c r="AT175" s="224" t="s">
        <v>158</v>
      </c>
      <c r="AU175" s="224" t="s">
        <v>81</v>
      </c>
      <c r="AY175" s="18" t="s">
        <v>155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223</v>
      </c>
      <c r="BM175" s="224" t="s">
        <v>1077</v>
      </c>
    </row>
    <row r="176" spans="1:65" s="2" customFormat="1" ht="12">
      <c r="A176" s="39"/>
      <c r="B176" s="40"/>
      <c r="C176" s="213" t="s">
        <v>439</v>
      </c>
      <c r="D176" s="213" t="s">
        <v>158</v>
      </c>
      <c r="E176" s="214" t="s">
        <v>420</v>
      </c>
      <c r="F176" s="215" t="s">
        <v>421</v>
      </c>
      <c r="G176" s="216" t="s">
        <v>171</v>
      </c>
      <c r="H176" s="217">
        <v>18</v>
      </c>
      <c r="I176" s="218"/>
      <c r="J176" s="219">
        <f>ROUND(I176*H176,2)</f>
        <v>0</v>
      </c>
      <c r="K176" s="215" t="s">
        <v>162</v>
      </c>
      <c r="L176" s="45"/>
      <c r="M176" s="220" t="s">
        <v>19</v>
      </c>
      <c r="N176" s="221" t="s">
        <v>43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223</v>
      </c>
      <c r="AT176" s="224" t="s">
        <v>158</v>
      </c>
      <c r="AU176" s="224" t="s">
        <v>81</v>
      </c>
      <c r="AY176" s="18" t="s">
        <v>155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223</v>
      </c>
      <c r="BM176" s="224" t="s">
        <v>1078</v>
      </c>
    </row>
    <row r="177" spans="1:65" s="2" customFormat="1" ht="12">
      <c r="A177" s="39"/>
      <c r="B177" s="40"/>
      <c r="C177" s="213" t="s">
        <v>443</v>
      </c>
      <c r="D177" s="213" t="s">
        <v>158</v>
      </c>
      <c r="E177" s="214" t="s">
        <v>338</v>
      </c>
      <c r="F177" s="215" t="s">
        <v>339</v>
      </c>
      <c r="G177" s="216" t="s">
        <v>171</v>
      </c>
      <c r="H177" s="217">
        <v>18</v>
      </c>
      <c r="I177" s="218"/>
      <c r="J177" s="219">
        <f>ROUND(I177*H177,2)</f>
        <v>0</v>
      </c>
      <c r="K177" s="215" t="s">
        <v>19</v>
      </c>
      <c r="L177" s="45"/>
      <c r="M177" s="220" t="s">
        <v>19</v>
      </c>
      <c r="N177" s="221" t="s">
        <v>43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223</v>
      </c>
      <c r="AT177" s="224" t="s">
        <v>158</v>
      </c>
      <c r="AU177" s="224" t="s">
        <v>81</v>
      </c>
      <c r="AY177" s="18" t="s">
        <v>155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223</v>
      </c>
      <c r="BM177" s="224" t="s">
        <v>1079</v>
      </c>
    </row>
    <row r="178" spans="1:65" s="2" customFormat="1" ht="12">
      <c r="A178" s="39"/>
      <c r="B178" s="40"/>
      <c r="C178" s="213" t="s">
        <v>447</v>
      </c>
      <c r="D178" s="213" t="s">
        <v>158</v>
      </c>
      <c r="E178" s="214" t="s">
        <v>416</v>
      </c>
      <c r="F178" s="215" t="s">
        <v>417</v>
      </c>
      <c r="G178" s="216" t="s">
        <v>171</v>
      </c>
      <c r="H178" s="217">
        <v>2</v>
      </c>
      <c r="I178" s="218"/>
      <c r="J178" s="219">
        <f>ROUND(I178*H178,2)</f>
        <v>0</v>
      </c>
      <c r="K178" s="215" t="s">
        <v>162</v>
      </c>
      <c r="L178" s="45"/>
      <c r="M178" s="220" t="s">
        <v>19</v>
      </c>
      <c r="N178" s="221" t="s">
        <v>43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223</v>
      </c>
      <c r="AT178" s="224" t="s">
        <v>158</v>
      </c>
      <c r="AU178" s="224" t="s">
        <v>81</v>
      </c>
      <c r="AY178" s="18" t="s">
        <v>155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223</v>
      </c>
      <c r="BM178" s="224" t="s">
        <v>1080</v>
      </c>
    </row>
    <row r="179" spans="1:65" s="2" customFormat="1" ht="16.5" customHeight="1">
      <c r="A179" s="39"/>
      <c r="B179" s="40"/>
      <c r="C179" s="213" t="s">
        <v>451</v>
      </c>
      <c r="D179" s="213" t="s">
        <v>158</v>
      </c>
      <c r="E179" s="214" t="s">
        <v>334</v>
      </c>
      <c r="F179" s="215" t="s">
        <v>335</v>
      </c>
      <c r="G179" s="216" t="s">
        <v>171</v>
      </c>
      <c r="H179" s="217">
        <v>2</v>
      </c>
      <c r="I179" s="218"/>
      <c r="J179" s="219">
        <f>ROUND(I179*H179,2)</f>
        <v>0</v>
      </c>
      <c r="K179" s="215" t="s">
        <v>19</v>
      </c>
      <c r="L179" s="45"/>
      <c r="M179" s="220" t="s">
        <v>19</v>
      </c>
      <c r="N179" s="221" t="s">
        <v>43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223</v>
      </c>
      <c r="AT179" s="224" t="s">
        <v>158</v>
      </c>
      <c r="AU179" s="224" t="s">
        <v>81</v>
      </c>
      <c r="AY179" s="18" t="s">
        <v>155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223</v>
      </c>
      <c r="BM179" s="224" t="s">
        <v>1081</v>
      </c>
    </row>
    <row r="180" spans="1:65" s="2" customFormat="1" ht="16.5" customHeight="1">
      <c r="A180" s="39"/>
      <c r="B180" s="40"/>
      <c r="C180" s="213" t="s">
        <v>455</v>
      </c>
      <c r="D180" s="213" t="s">
        <v>158</v>
      </c>
      <c r="E180" s="214" t="s">
        <v>1082</v>
      </c>
      <c r="F180" s="215" t="s">
        <v>1083</v>
      </c>
      <c r="G180" s="216" t="s">
        <v>171</v>
      </c>
      <c r="H180" s="217">
        <v>1</v>
      </c>
      <c r="I180" s="218"/>
      <c r="J180" s="219">
        <f>ROUND(I180*H180,2)</f>
        <v>0</v>
      </c>
      <c r="K180" s="215" t="s">
        <v>19</v>
      </c>
      <c r="L180" s="45"/>
      <c r="M180" s="220" t="s">
        <v>19</v>
      </c>
      <c r="N180" s="221" t="s">
        <v>43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223</v>
      </c>
      <c r="AT180" s="224" t="s">
        <v>158</v>
      </c>
      <c r="AU180" s="224" t="s">
        <v>81</v>
      </c>
      <c r="AY180" s="18" t="s">
        <v>155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223</v>
      </c>
      <c r="BM180" s="224" t="s">
        <v>1084</v>
      </c>
    </row>
    <row r="181" spans="1:65" s="2" customFormat="1" ht="12">
      <c r="A181" s="39"/>
      <c r="B181" s="40"/>
      <c r="C181" s="213" t="s">
        <v>459</v>
      </c>
      <c r="D181" s="213" t="s">
        <v>158</v>
      </c>
      <c r="E181" s="214" t="s">
        <v>404</v>
      </c>
      <c r="F181" s="215" t="s">
        <v>405</v>
      </c>
      <c r="G181" s="216" t="s">
        <v>226</v>
      </c>
      <c r="H181" s="217">
        <v>150</v>
      </c>
      <c r="I181" s="218"/>
      <c r="J181" s="219">
        <f>ROUND(I181*H181,2)</f>
        <v>0</v>
      </c>
      <c r="K181" s="215" t="s">
        <v>162</v>
      </c>
      <c r="L181" s="45"/>
      <c r="M181" s="220" t="s">
        <v>19</v>
      </c>
      <c r="N181" s="221" t="s">
        <v>43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223</v>
      </c>
      <c r="AT181" s="224" t="s">
        <v>158</v>
      </c>
      <c r="AU181" s="224" t="s">
        <v>81</v>
      </c>
      <c r="AY181" s="18" t="s">
        <v>155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223</v>
      </c>
      <c r="BM181" s="224" t="s">
        <v>1085</v>
      </c>
    </row>
    <row r="182" spans="1:65" s="2" customFormat="1" ht="16.5" customHeight="1">
      <c r="A182" s="39"/>
      <c r="B182" s="40"/>
      <c r="C182" s="213" t="s">
        <v>463</v>
      </c>
      <c r="D182" s="213" t="s">
        <v>158</v>
      </c>
      <c r="E182" s="214" t="s">
        <v>298</v>
      </c>
      <c r="F182" s="215" t="s">
        <v>299</v>
      </c>
      <c r="G182" s="216" t="s">
        <v>226</v>
      </c>
      <c r="H182" s="217">
        <v>150</v>
      </c>
      <c r="I182" s="218"/>
      <c r="J182" s="219">
        <f>ROUND(I182*H182,2)</f>
        <v>0</v>
      </c>
      <c r="K182" s="215" t="s">
        <v>19</v>
      </c>
      <c r="L182" s="45"/>
      <c r="M182" s="220" t="s">
        <v>19</v>
      </c>
      <c r="N182" s="221" t="s">
        <v>43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223</v>
      </c>
      <c r="AT182" s="224" t="s">
        <v>158</v>
      </c>
      <c r="AU182" s="224" t="s">
        <v>81</v>
      </c>
      <c r="AY182" s="18" t="s">
        <v>155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223</v>
      </c>
      <c r="BM182" s="224" t="s">
        <v>1086</v>
      </c>
    </row>
    <row r="183" spans="1:65" s="2" customFormat="1" ht="12">
      <c r="A183" s="39"/>
      <c r="B183" s="40"/>
      <c r="C183" s="213" t="s">
        <v>467</v>
      </c>
      <c r="D183" s="213" t="s">
        <v>158</v>
      </c>
      <c r="E183" s="214" t="s">
        <v>394</v>
      </c>
      <c r="F183" s="215" t="s">
        <v>395</v>
      </c>
      <c r="G183" s="216" t="s">
        <v>226</v>
      </c>
      <c r="H183" s="217">
        <v>15</v>
      </c>
      <c r="I183" s="218"/>
      <c r="J183" s="219">
        <f>ROUND(I183*H183,2)</f>
        <v>0</v>
      </c>
      <c r="K183" s="215" t="s">
        <v>162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223</v>
      </c>
      <c r="AT183" s="224" t="s">
        <v>158</v>
      </c>
      <c r="AU183" s="224" t="s">
        <v>81</v>
      </c>
      <c r="AY183" s="18" t="s">
        <v>155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223</v>
      </c>
      <c r="BM183" s="224" t="s">
        <v>1087</v>
      </c>
    </row>
    <row r="184" spans="1:65" s="2" customFormat="1" ht="16.5" customHeight="1">
      <c r="A184" s="39"/>
      <c r="B184" s="40"/>
      <c r="C184" s="213" t="s">
        <v>471</v>
      </c>
      <c r="D184" s="213" t="s">
        <v>158</v>
      </c>
      <c r="E184" s="214" t="s">
        <v>294</v>
      </c>
      <c r="F184" s="215" t="s">
        <v>295</v>
      </c>
      <c r="G184" s="216" t="s">
        <v>226</v>
      </c>
      <c r="H184" s="217">
        <v>15</v>
      </c>
      <c r="I184" s="218"/>
      <c r="J184" s="219">
        <f>ROUND(I184*H184,2)</f>
        <v>0</v>
      </c>
      <c r="K184" s="215" t="s">
        <v>19</v>
      </c>
      <c r="L184" s="45"/>
      <c r="M184" s="220" t="s">
        <v>19</v>
      </c>
      <c r="N184" s="221" t="s">
        <v>43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223</v>
      </c>
      <c r="AT184" s="224" t="s">
        <v>158</v>
      </c>
      <c r="AU184" s="224" t="s">
        <v>81</v>
      </c>
      <c r="AY184" s="18" t="s">
        <v>155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223</v>
      </c>
      <c r="BM184" s="224" t="s">
        <v>1088</v>
      </c>
    </row>
    <row r="185" spans="1:65" s="2" customFormat="1" ht="12">
      <c r="A185" s="39"/>
      <c r="B185" s="40"/>
      <c r="C185" s="213" t="s">
        <v>473</v>
      </c>
      <c r="D185" s="213" t="s">
        <v>158</v>
      </c>
      <c r="E185" s="214" t="s">
        <v>322</v>
      </c>
      <c r="F185" s="215" t="s">
        <v>323</v>
      </c>
      <c r="G185" s="216" t="s">
        <v>226</v>
      </c>
      <c r="H185" s="217">
        <v>100</v>
      </c>
      <c r="I185" s="218"/>
      <c r="J185" s="219">
        <f>ROUND(I185*H185,2)</f>
        <v>0</v>
      </c>
      <c r="K185" s="215" t="s">
        <v>19</v>
      </c>
      <c r="L185" s="45"/>
      <c r="M185" s="220" t="s">
        <v>19</v>
      </c>
      <c r="N185" s="221" t="s">
        <v>43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223</v>
      </c>
      <c r="AT185" s="224" t="s">
        <v>158</v>
      </c>
      <c r="AU185" s="224" t="s">
        <v>81</v>
      </c>
      <c r="AY185" s="18" t="s">
        <v>155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223</v>
      </c>
      <c r="BM185" s="224" t="s">
        <v>1089</v>
      </c>
    </row>
    <row r="186" spans="1:65" s="2" customFormat="1" ht="12">
      <c r="A186" s="39"/>
      <c r="B186" s="40"/>
      <c r="C186" s="213" t="s">
        <v>477</v>
      </c>
      <c r="D186" s="213" t="s">
        <v>158</v>
      </c>
      <c r="E186" s="214" t="s">
        <v>374</v>
      </c>
      <c r="F186" s="215" t="s">
        <v>375</v>
      </c>
      <c r="G186" s="216" t="s">
        <v>226</v>
      </c>
      <c r="H186" s="217">
        <v>100</v>
      </c>
      <c r="I186" s="218"/>
      <c r="J186" s="219">
        <f>ROUND(I186*H186,2)</f>
        <v>0</v>
      </c>
      <c r="K186" s="215" t="s">
        <v>162</v>
      </c>
      <c r="L186" s="45"/>
      <c r="M186" s="220" t="s">
        <v>19</v>
      </c>
      <c r="N186" s="221" t="s">
        <v>43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223</v>
      </c>
      <c r="AT186" s="224" t="s">
        <v>158</v>
      </c>
      <c r="AU186" s="224" t="s">
        <v>81</v>
      </c>
      <c r="AY186" s="18" t="s">
        <v>155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223</v>
      </c>
      <c r="BM186" s="224" t="s">
        <v>1090</v>
      </c>
    </row>
    <row r="187" spans="1:65" s="2" customFormat="1" ht="12">
      <c r="A187" s="39"/>
      <c r="B187" s="40"/>
      <c r="C187" s="213" t="s">
        <v>485</v>
      </c>
      <c r="D187" s="213" t="s">
        <v>158</v>
      </c>
      <c r="E187" s="214" t="s">
        <v>326</v>
      </c>
      <c r="F187" s="215" t="s">
        <v>327</v>
      </c>
      <c r="G187" s="216" t="s">
        <v>226</v>
      </c>
      <c r="H187" s="217">
        <v>200</v>
      </c>
      <c r="I187" s="218"/>
      <c r="J187" s="219">
        <f>ROUND(I187*H187,2)</f>
        <v>0</v>
      </c>
      <c r="K187" s="215" t="s">
        <v>19</v>
      </c>
      <c r="L187" s="45"/>
      <c r="M187" s="220" t="s">
        <v>19</v>
      </c>
      <c r="N187" s="221" t="s">
        <v>43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223</v>
      </c>
      <c r="AT187" s="224" t="s">
        <v>158</v>
      </c>
      <c r="AU187" s="224" t="s">
        <v>81</v>
      </c>
      <c r="AY187" s="18" t="s">
        <v>155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223</v>
      </c>
      <c r="BM187" s="224" t="s">
        <v>1091</v>
      </c>
    </row>
    <row r="188" spans="1:65" s="2" customFormat="1" ht="12">
      <c r="A188" s="39"/>
      <c r="B188" s="40"/>
      <c r="C188" s="213" t="s">
        <v>490</v>
      </c>
      <c r="D188" s="213" t="s">
        <v>158</v>
      </c>
      <c r="E188" s="214" t="s">
        <v>378</v>
      </c>
      <c r="F188" s="215" t="s">
        <v>379</v>
      </c>
      <c r="G188" s="216" t="s">
        <v>226</v>
      </c>
      <c r="H188" s="217">
        <v>200</v>
      </c>
      <c r="I188" s="218"/>
      <c r="J188" s="219">
        <f>ROUND(I188*H188,2)</f>
        <v>0</v>
      </c>
      <c r="K188" s="215" t="s">
        <v>162</v>
      </c>
      <c r="L188" s="45"/>
      <c r="M188" s="220" t="s">
        <v>19</v>
      </c>
      <c r="N188" s="221" t="s">
        <v>43</v>
      </c>
      <c r="O188" s="85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223</v>
      </c>
      <c r="AT188" s="224" t="s">
        <v>158</v>
      </c>
      <c r="AU188" s="224" t="s">
        <v>81</v>
      </c>
      <c r="AY188" s="18" t="s">
        <v>155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79</v>
      </c>
      <c r="BK188" s="225">
        <f>ROUND(I188*H188,2)</f>
        <v>0</v>
      </c>
      <c r="BL188" s="18" t="s">
        <v>223</v>
      </c>
      <c r="BM188" s="224" t="s">
        <v>1092</v>
      </c>
    </row>
    <row r="189" spans="1:65" s="2" customFormat="1" ht="44.25" customHeight="1">
      <c r="A189" s="39"/>
      <c r="B189" s="40"/>
      <c r="C189" s="213" t="s">
        <v>496</v>
      </c>
      <c r="D189" s="213" t="s">
        <v>158</v>
      </c>
      <c r="E189" s="214" t="s">
        <v>430</v>
      </c>
      <c r="F189" s="215" t="s">
        <v>431</v>
      </c>
      <c r="G189" s="216" t="s">
        <v>171</v>
      </c>
      <c r="H189" s="217">
        <v>1</v>
      </c>
      <c r="I189" s="218"/>
      <c r="J189" s="219">
        <f>ROUND(I189*H189,2)</f>
        <v>0</v>
      </c>
      <c r="K189" s="215" t="s">
        <v>162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223</v>
      </c>
      <c r="AT189" s="224" t="s">
        <v>158</v>
      </c>
      <c r="AU189" s="224" t="s">
        <v>81</v>
      </c>
      <c r="AY189" s="18" t="s">
        <v>155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223</v>
      </c>
      <c r="BM189" s="224" t="s">
        <v>1093</v>
      </c>
    </row>
    <row r="190" spans="1:63" s="12" customFormat="1" ht="22.8" customHeight="1">
      <c r="A190" s="12"/>
      <c r="B190" s="197"/>
      <c r="C190" s="198"/>
      <c r="D190" s="199" t="s">
        <v>71</v>
      </c>
      <c r="E190" s="211" t="s">
        <v>1094</v>
      </c>
      <c r="F190" s="211" t="s">
        <v>1095</v>
      </c>
      <c r="G190" s="198"/>
      <c r="H190" s="198"/>
      <c r="I190" s="201"/>
      <c r="J190" s="212">
        <f>BK190</f>
        <v>0</v>
      </c>
      <c r="K190" s="198"/>
      <c r="L190" s="203"/>
      <c r="M190" s="204"/>
      <c r="N190" s="205"/>
      <c r="O190" s="205"/>
      <c r="P190" s="206">
        <f>SUM(P191:P201)</f>
        <v>0</v>
      </c>
      <c r="Q190" s="205"/>
      <c r="R190" s="206">
        <f>SUM(R191:R201)</f>
        <v>0</v>
      </c>
      <c r="S190" s="205"/>
      <c r="T190" s="207">
        <f>SUM(T191:T201)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8" t="s">
        <v>79</v>
      </c>
      <c r="AT190" s="209" t="s">
        <v>71</v>
      </c>
      <c r="AU190" s="209" t="s">
        <v>79</v>
      </c>
      <c r="AY190" s="208" t="s">
        <v>155</v>
      </c>
      <c r="BK190" s="210">
        <f>SUM(BK191:BK201)</f>
        <v>0</v>
      </c>
    </row>
    <row r="191" spans="1:65" s="2" customFormat="1" ht="12">
      <c r="A191" s="39"/>
      <c r="B191" s="40"/>
      <c r="C191" s="213" t="s">
        <v>500</v>
      </c>
      <c r="D191" s="213" t="s">
        <v>158</v>
      </c>
      <c r="E191" s="214" t="s">
        <v>426</v>
      </c>
      <c r="F191" s="215" t="s">
        <v>427</v>
      </c>
      <c r="G191" s="216" t="s">
        <v>171</v>
      </c>
      <c r="H191" s="217">
        <v>1</v>
      </c>
      <c r="I191" s="218"/>
      <c r="J191" s="219">
        <f>ROUND(I191*H191,2)</f>
        <v>0</v>
      </c>
      <c r="K191" s="215" t="s">
        <v>162</v>
      </c>
      <c r="L191" s="45"/>
      <c r="M191" s="220" t="s">
        <v>19</v>
      </c>
      <c r="N191" s="221" t="s">
        <v>43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163</v>
      </c>
      <c r="AT191" s="224" t="s">
        <v>158</v>
      </c>
      <c r="AU191" s="224" t="s">
        <v>81</v>
      </c>
      <c r="AY191" s="18" t="s">
        <v>155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163</v>
      </c>
      <c r="BM191" s="224" t="s">
        <v>1096</v>
      </c>
    </row>
    <row r="192" spans="1:65" s="2" customFormat="1" ht="12">
      <c r="A192" s="39"/>
      <c r="B192" s="40"/>
      <c r="C192" s="213" t="s">
        <v>504</v>
      </c>
      <c r="D192" s="213" t="s">
        <v>158</v>
      </c>
      <c r="E192" s="214" t="s">
        <v>1097</v>
      </c>
      <c r="F192" s="215" t="s">
        <v>1098</v>
      </c>
      <c r="G192" s="216" t="s">
        <v>171</v>
      </c>
      <c r="H192" s="217">
        <v>1</v>
      </c>
      <c r="I192" s="218"/>
      <c r="J192" s="219">
        <f>ROUND(I192*H192,2)</f>
        <v>0</v>
      </c>
      <c r="K192" s="215" t="s">
        <v>19</v>
      </c>
      <c r="L192" s="45"/>
      <c r="M192" s="220" t="s">
        <v>19</v>
      </c>
      <c r="N192" s="221" t="s">
        <v>43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163</v>
      </c>
      <c r="AT192" s="224" t="s">
        <v>158</v>
      </c>
      <c r="AU192" s="224" t="s">
        <v>81</v>
      </c>
      <c r="AY192" s="18" t="s">
        <v>155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163</v>
      </c>
      <c r="BM192" s="224" t="s">
        <v>1099</v>
      </c>
    </row>
    <row r="193" spans="1:65" s="2" customFormat="1" ht="12">
      <c r="A193" s="39"/>
      <c r="B193" s="40"/>
      <c r="C193" s="213" t="s">
        <v>508</v>
      </c>
      <c r="D193" s="213" t="s">
        <v>158</v>
      </c>
      <c r="E193" s="214" t="s">
        <v>1100</v>
      </c>
      <c r="F193" s="215" t="s">
        <v>1101</v>
      </c>
      <c r="G193" s="216" t="s">
        <v>171</v>
      </c>
      <c r="H193" s="217">
        <v>1</v>
      </c>
      <c r="I193" s="218"/>
      <c r="J193" s="219">
        <f>ROUND(I193*H193,2)</f>
        <v>0</v>
      </c>
      <c r="K193" s="215" t="s">
        <v>162</v>
      </c>
      <c r="L193" s="45"/>
      <c r="M193" s="220" t="s">
        <v>19</v>
      </c>
      <c r="N193" s="221" t="s">
        <v>43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163</v>
      </c>
      <c r="AT193" s="224" t="s">
        <v>158</v>
      </c>
      <c r="AU193" s="224" t="s">
        <v>81</v>
      </c>
      <c r="AY193" s="18" t="s">
        <v>155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163</v>
      </c>
      <c r="BM193" s="224" t="s">
        <v>1102</v>
      </c>
    </row>
    <row r="194" spans="1:65" s="2" customFormat="1" ht="16.5" customHeight="1">
      <c r="A194" s="39"/>
      <c r="B194" s="40"/>
      <c r="C194" s="213" t="s">
        <v>512</v>
      </c>
      <c r="D194" s="213" t="s">
        <v>158</v>
      </c>
      <c r="E194" s="214" t="s">
        <v>1103</v>
      </c>
      <c r="F194" s="215" t="s">
        <v>1104</v>
      </c>
      <c r="G194" s="216" t="s">
        <v>171</v>
      </c>
      <c r="H194" s="217">
        <v>1</v>
      </c>
      <c r="I194" s="218"/>
      <c r="J194" s="219">
        <f>ROUND(I194*H194,2)</f>
        <v>0</v>
      </c>
      <c r="K194" s="215" t="s">
        <v>19</v>
      </c>
      <c r="L194" s="45"/>
      <c r="M194" s="220" t="s">
        <v>19</v>
      </c>
      <c r="N194" s="221" t="s">
        <v>43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163</v>
      </c>
      <c r="AT194" s="224" t="s">
        <v>158</v>
      </c>
      <c r="AU194" s="224" t="s">
        <v>81</v>
      </c>
      <c r="AY194" s="18" t="s">
        <v>155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79</v>
      </c>
      <c r="BK194" s="225">
        <f>ROUND(I194*H194,2)</f>
        <v>0</v>
      </c>
      <c r="BL194" s="18" t="s">
        <v>163</v>
      </c>
      <c r="BM194" s="224" t="s">
        <v>1105</v>
      </c>
    </row>
    <row r="195" spans="1:65" s="2" customFormat="1" ht="16.5" customHeight="1">
      <c r="A195" s="39"/>
      <c r="B195" s="40"/>
      <c r="C195" s="213" t="s">
        <v>516</v>
      </c>
      <c r="D195" s="213" t="s">
        <v>158</v>
      </c>
      <c r="E195" s="214" t="s">
        <v>1106</v>
      </c>
      <c r="F195" s="215" t="s">
        <v>1107</v>
      </c>
      <c r="G195" s="216" t="s">
        <v>171</v>
      </c>
      <c r="H195" s="217">
        <v>1</v>
      </c>
      <c r="I195" s="218"/>
      <c r="J195" s="219">
        <f>ROUND(I195*H195,2)</f>
        <v>0</v>
      </c>
      <c r="K195" s="215" t="s">
        <v>19</v>
      </c>
      <c r="L195" s="45"/>
      <c r="M195" s="220" t="s">
        <v>19</v>
      </c>
      <c r="N195" s="221" t="s">
        <v>43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163</v>
      </c>
      <c r="AT195" s="224" t="s">
        <v>158</v>
      </c>
      <c r="AU195" s="224" t="s">
        <v>81</v>
      </c>
      <c r="AY195" s="18" t="s">
        <v>155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163</v>
      </c>
      <c r="BM195" s="224" t="s">
        <v>1108</v>
      </c>
    </row>
    <row r="196" spans="1:65" s="2" customFormat="1" ht="12">
      <c r="A196" s="39"/>
      <c r="B196" s="40"/>
      <c r="C196" s="213" t="s">
        <v>520</v>
      </c>
      <c r="D196" s="213" t="s">
        <v>158</v>
      </c>
      <c r="E196" s="214" t="s">
        <v>1109</v>
      </c>
      <c r="F196" s="215" t="s">
        <v>1110</v>
      </c>
      <c r="G196" s="216" t="s">
        <v>171</v>
      </c>
      <c r="H196" s="217">
        <v>1</v>
      </c>
      <c r="I196" s="218"/>
      <c r="J196" s="219">
        <f>ROUND(I196*H196,2)</f>
        <v>0</v>
      </c>
      <c r="K196" s="215" t="s">
        <v>162</v>
      </c>
      <c r="L196" s="45"/>
      <c r="M196" s="220" t="s">
        <v>19</v>
      </c>
      <c r="N196" s="221" t="s">
        <v>43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163</v>
      </c>
      <c r="AT196" s="224" t="s">
        <v>158</v>
      </c>
      <c r="AU196" s="224" t="s">
        <v>81</v>
      </c>
      <c r="AY196" s="18" t="s">
        <v>155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163</v>
      </c>
      <c r="BM196" s="224" t="s">
        <v>1111</v>
      </c>
    </row>
    <row r="197" spans="1:65" s="2" customFormat="1" ht="16.5" customHeight="1">
      <c r="A197" s="39"/>
      <c r="B197" s="40"/>
      <c r="C197" s="213" t="s">
        <v>524</v>
      </c>
      <c r="D197" s="213" t="s">
        <v>158</v>
      </c>
      <c r="E197" s="214" t="s">
        <v>1112</v>
      </c>
      <c r="F197" s="215" t="s">
        <v>1113</v>
      </c>
      <c r="G197" s="216" t="s">
        <v>171</v>
      </c>
      <c r="H197" s="217">
        <v>1</v>
      </c>
      <c r="I197" s="218"/>
      <c r="J197" s="219">
        <f>ROUND(I197*H197,2)</f>
        <v>0</v>
      </c>
      <c r="K197" s="215" t="s">
        <v>19</v>
      </c>
      <c r="L197" s="45"/>
      <c r="M197" s="220" t="s">
        <v>19</v>
      </c>
      <c r="N197" s="221" t="s">
        <v>43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163</v>
      </c>
      <c r="AT197" s="224" t="s">
        <v>158</v>
      </c>
      <c r="AU197" s="224" t="s">
        <v>81</v>
      </c>
      <c r="AY197" s="18" t="s">
        <v>155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163</v>
      </c>
      <c r="BM197" s="224" t="s">
        <v>1114</v>
      </c>
    </row>
    <row r="198" spans="1:65" s="2" customFormat="1" ht="16.5" customHeight="1">
      <c r="A198" s="39"/>
      <c r="B198" s="40"/>
      <c r="C198" s="213" t="s">
        <v>528</v>
      </c>
      <c r="D198" s="213" t="s">
        <v>158</v>
      </c>
      <c r="E198" s="214" t="s">
        <v>1115</v>
      </c>
      <c r="F198" s="215" t="s">
        <v>1116</v>
      </c>
      <c r="G198" s="216" t="s">
        <v>171</v>
      </c>
      <c r="H198" s="217">
        <v>1</v>
      </c>
      <c r="I198" s="218"/>
      <c r="J198" s="219">
        <f>ROUND(I198*H198,2)</f>
        <v>0</v>
      </c>
      <c r="K198" s="215" t="s">
        <v>19</v>
      </c>
      <c r="L198" s="45"/>
      <c r="M198" s="220" t="s">
        <v>19</v>
      </c>
      <c r="N198" s="221" t="s">
        <v>43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163</v>
      </c>
      <c r="AT198" s="224" t="s">
        <v>158</v>
      </c>
      <c r="AU198" s="224" t="s">
        <v>81</v>
      </c>
      <c r="AY198" s="18" t="s">
        <v>155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79</v>
      </c>
      <c r="BK198" s="225">
        <f>ROUND(I198*H198,2)</f>
        <v>0</v>
      </c>
      <c r="BL198" s="18" t="s">
        <v>163</v>
      </c>
      <c r="BM198" s="224" t="s">
        <v>1117</v>
      </c>
    </row>
    <row r="199" spans="1:65" s="2" customFormat="1" ht="16.5" customHeight="1">
      <c r="A199" s="39"/>
      <c r="B199" s="40"/>
      <c r="C199" s="213" t="s">
        <v>532</v>
      </c>
      <c r="D199" s="213" t="s">
        <v>158</v>
      </c>
      <c r="E199" s="214" t="s">
        <v>1118</v>
      </c>
      <c r="F199" s="215" t="s">
        <v>1119</v>
      </c>
      <c r="G199" s="216" t="s">
        <v>171</v>
      </c>
      <c r="H199" s="217">
        <v>1</v>
      </c>
      <c r="I199" s="218"/>
      <c r="J199" s="219">
        <f>ROUND(I199*H199,2)</f>
        <v>0</v>
      </c>
      <c r="K199" s="215" t="s">
        <v>19</v>
      </c>
      <c r="L199" s="45"/>
      <c r="M199" s="220" t="s">
        <v>19</v>
      </c>
      <c r="N199" s="221" t="s">
        <v>43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163</v>
      </c>
      <c r="AT199" s="224" t="s">
        <v>158</v>
      </c>
      <c r="AU199" s="224" t="s">
        <v>81</v>
      </c>
      <c r="AY199" s="18" t="s">
        <v>155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163</v>
      </c>
      <c r="BM199" s="224" t="s">
        <v>1120</v>
      </c>
    </row>
    <row r="200" spans="1:65" s="2" customFormat="1" ht="12">
      <c r="A200" s="39"/>
      <c r="B200" s="40"/>
      <c r="C200" s="213" t="s">
        <v>536</v>
      </c>
      <c r="D200" s="213" t="s">
        <v>158</v>
      </c>
      <c r="E200" s="214" t="s">
        <v>878</v>
      </c>
      <c r="F200" s="215" t="s">
        <v>879</v>
      </c>
      <c r="G200" s="216" t="s">
        <v>226</v>
      </c>
      <c r="H200" s="217">
        <v>100</v>
      </c>
      <c r="I200" s="218"/>
      <c r="J200" s="219">
        <f>ROUND(I200*H200,2)</f>
        <v>0</v>
      </c>
      <c r="K200" s="215" t="s">
        <v>162</v>
      </c>
      <c r="L200" s="45"/>
      <c r="M200" s="220" t="s">
        <v>19</v>
      </c>
      <c r="N200" s="221" t="s">
        <v>43</v>
      </c>
      <c r="O200" s="85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163</v>
      </c>
      <c r="AT200" s="224" t="s">
        <v>158</v>
      </c>
      <c r="AU200" s="224" t="s">
        <v>81</v>
      </c>
      <c r="AY200" s="18" t="s">
        <v>155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79</v>
      </c>
      <c r="BK200" s="225">
        <f>ROUND(I200*H200,2)</f>
        <v>0</v>
      </c>
      <c r="BL200" s="18" t="s">
        <v>163</v>
      </c>
      <c r="BM200" s="224" t="s">
        <v>1121</v>
      </c>
    </row>
    <row r="201" spans="1:65" s="2" customFormat="1" ht="16.5" customHeight="1">
      <c r="A201" s="39"/>
      <c r="B201" s="40"/>
      <c r="C201" s="213" t="s">
        <v>540</v>
      </c>
      <c r="D201" s="213" t="s">
        <v>158</v>
      </c>
      <c r="E201" s="214" t="s">
        <v>1122</v>
      </c>
      <c r="F201" s="215" t="s">
        <v>1123</v>
      </c>
      <c r="G201" s="216" t="s">
        <v>226</v>
      </c>
      <c r="H201" s="217">
        <v>100</v>
      </c>
      <c r="I201" s="218"/>
      <c r="J201" s="219">
        <f>ROUND(I201*H201,2)</f>
        <v>0</v>
      </c>
      <c r="K201" s="215" t="s">
        <v>19</v>
      </c>
      <c r="L201" s="45"/>
      <c r="M201" s="239" t="s">
        <v>19</v>
      </c>
      <c r="N201" s="240" t="s">
        <v>43</v>
      </c>
      <c r="O201" s="241"/>
      <c r="P201" s="242">
        <f>O201*H201</f>
        <v>0</v>
      </c>
      <c r="Q201" s="242">
        <v>0</v>
      </c>
      <c r="R201" s="242">
        <f>Q201*H201</f>
        <v>0</v>
      </c>
      <c r="S201" s="242">
        <v>0</v>
      </c>
      <c r="T201" s="24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163</v>
      </c>
      <c r="AT201" s="224" t="s">
        <v>158</v>
      </c>
      <c r="AU201" s="224" t="s">
        <v>81</v>
      </c>
      <c r="AY201" s="18" t="s">
        <v>155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163</v>
      </c>
      <c r="BM201" s="224" t="s">
        <v>1124</v>
      </c>
    </row>
    <row r="202" spans="1:31" s="2" customFormat="1" ht="6.95" customHeight="1">
      <c r="A202" s="39"/>
      <c r="B202" s="60"/>
      <c r="C202" s="61"/>
      <c r="D202" s="61"/>
      <c r="E202" s="61"/>
      <c r="F202" s="61"/>
      <c r="G202" s="61"/>
      <c r="H202" s="61"/>
      <c r="I202" s="61"/>
      <c r="J202" s="61"/>
      <c r="K202" s="61"/>
      <c r="L202" s="45"/>
      <c r="M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</row>
  </sheetData>
  <sheetProtection password="CC35" sheet="1" objects="1" scenarios="1" formatColumns="0" formatRows="0" autoFilter="0"/>
  <autoFilter ref="C96:K2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120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MODERNIZACE ODBORNÝCH UČEBEN ZŠ ŠLUKNOVSKÁ, ČESKÁ LÍPA</v>
      </c>
      <c r="F7" s="143"/>
      <c r="G7" s="143"/>
      <c r="H7" s="143"/>
      <c r="L7" s="21"/>
    </row>
    <row r="8" spans="2:12" s="1" customFormat="1" ht="12" customHeight="1">
      <c r="B8" s="21"/>
      <c r="D8" s="143" t="s">
        <v>121</v>
      </c>
      <c r="L8" s="21"/>
    </row>
    <row r="9" spans="1:31" s="2" customFormat="1" ht="16.5" customHeight="1">
      <c r="A9" s="39"/>
      <c r="B9" s="45"/>
      <c r="C9" s="39"/>
      <c r="D9" s="39"/>
      <c r="E9" s="144" t="s">
        <v>1054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123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1125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4. 2. 2021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71.25" customHeight="1">
      <c r="A29" s="148"/>
      <c r="B29" s="149"/>
      <c r="C29" s="148"/>
      <c r="D29" s="148"/>
      <c r="E29" s="150" t="s">
        <v>768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ROUND(J100,2)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ROUND((SUM(BE100:BE208)),2)</f>
        <v>0</v>
      </c>
      <c r="G35" s="39"/>
      <c r="H35" s="39"/>
      <c r="I35" s="158">
        <v>0.21</v>
      </c>
      <c r="J35" s="157">
        <f>ROUND(((SUM(BE100:BE208))*I35),2)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ROUND((SUM(BF100:BF208)),2)</f>
        <v>0</v>
      </c>
      <c r="G36" s="39"/>
      <c r="H36" s="39"/>
      <c r="I36" s="158">
        <v>0.15</v>
      </c>
      <c r="J36" s="157">
        <f>ROUND(((SUM(BF100:BF208))*I36),2)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ROUND((SUM(BG100:BG208)),2)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ROUND((SUM(BH100:BH208)),2)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ROUND((SUM(BI100:BI208)),2)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MODERNIZACE ODBORNÝCH UČEBEN ZŠ ŠLUKNOVSKÁ, ČESKÁ LÍPA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121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1054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123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STAVBA - HRUBÁ STAVBA UČEBNY JAZYKŮ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ČESKÁ LÍPA</v>
      </c>
      <c r="G56" s="41"/>
      <c r="H56" s="41"/>
      <c r="I56" s="33" t="s">
        <v>23</v>
      </c>
      <c r="J56" s="73" t="str">
        <f>IF(J14="","",J14)</f>
        <v>4. 2. 2021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ČESKÁ LÍPA</v>
      </c>
      <c r="G58" s="41"/>
      <c r="H58" s="41"/>
      <c r="I58" s="33" t="s">
        <v>31</v>
      </c>
      <c r="J58" s="37" t="str">
        <f>E23</f>
        <v>Ing. Petr KUČERA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Jaroslav VALENTA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J100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128</v>
      </c>
      <c r="E64" s="178"/>
      <c r="F64" s="178"/>
      <c r="G64" s="178"/>
      <c r="H64" s="178"/>
      <c r="I64" s="178"/>
      <c r="J64" s="179">
        <f>J101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129</v>
      </c>
      <c r="E65" s="183"/>
      <c r="F65" s="183"/>
      <c r="G65" s="183"/>
      <c r="H65" s="183"/>
      <c r="I65" s="183"/>
      <c r="J65" s="184">
        <f>J102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130</v>
      </c>
      <c r="E66" s="183"/>
      <c r="F66" s="183"/>
      <c r="G66" s="183"/>
      <c r="H66" s="183"/>
      <c r="I66" s="183"/>
      <c r="J66" s="184">
        <f>J115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131</v>
      </c>
      <c r="E67" s="183"/>
      <c r="F67" s="183"/>
      <c r="G67" s="183"/>
      <c r="H67" s="183"/>
      <c r="I67" s="183"/>
      <c r="J67" s="184">
        <f>J119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132</v>
      </c>
      <c r="E68" s="183"/>
      <c r="F68" s="183"/>
      <c r="G68" s="183"/>
      <c r="H68" s="183"/>
      <c r="I68" s="183"/>
      <c r="J68" s="184">
        <f>J125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5"/>
      <c r="C69" s="176"/>
      <c r="D69" s="177" t="s">
        <v>1057</v>
      </c>
      <c r="E69" s="178"/>
      <c r="F69" s="178"/>
      <c r="G69" s="178"/>
      <c r="H69" s="178"/>
      <c r="I69" s="178"/>
      <c r="J69" s="179">
        <f>J127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1"/>
      <c r="C70" s="126"/>
      <c r="D70" s="182" t="s">
        <v>135</v>
      </c>
      <c r="E70" s="183"/>
      <c r="F70" s="183"/>
      <c r="G70" s="183"/>
      <c r="H70" s="183"/>
      <c r="I70" s="183"/>
      <c r="J70" s="184">
        <f>J128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5"/>
      <c r="C71" s="176"/>
      <c r="D71" s="177" t="s">
        <v>136</v>
      </c>
      <c r="E71" s="178"/>
      <c r="F71" s="178"/>
      <c r="G71" s="178"/>
      <c r="H71" s="178"/>
      <c r="I71" s="178"/>
      <c r="J71" s="179">
        <f>J133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1"/>
      <c r="C72" s="126"/>
      <c r="D72" s="182" t="s">
        <v>592</v>
      </c>
      <c r="E72" s="183"/>
      <c r="F72" s="183"/>
      <c r="G72" s="183"/>
      <c r="H72" s="183"/>
      <c r="I72" s="183"/>
      <c r="J72" s="184">
        <f>J134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775</v>
      </c>
      <c r="E73" s="183"/>
      <c r="F73" s="183"/>
      <c r="G73" s="183"/>
      <c r="H73" s="183"/>
      <c r="I73" s="183"/>
      <c r="J73" s="184">
        <f>J169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777</v>
      </c>
      <c r="E74" s="183"/>
      <c r="F74" s="183"/>
      <c r="G74" s="183"/>
      <c r="H74" s="183"/>
      <c r="I74" s="183"/>
      <c r="J74" s="184">
        <f>J173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139</v>
      </c>
      <c r="E75" s="183"/>
      <c r="F75" s="183"/>
      <c r="G75" s="183"/>
      <c r="H75" s="183"/>
      <c r="I75" s="183"/>
      <c r="J75" s="184">
        <f>J184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75"/>
      <c r="C76" s="176"/>
      <c r="D76" s="177" t="s">
        <v>593</v>
      </c>
      <c r="E76" s="178"/>
      <c r="F76" s="178"/>
      <c r="G76" s="178"/>
      <c r="H76" s="178"/>
      <c r="I76" s="178"/>
      <c r="J76" s="179">
        <f>J197</f>
        <v>0</v>
      </c>
      <c r="K76" s="176"/>
      <c r="L76" s="180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10" customFormat="1" ht="19.9" customHeight="1">
      <c r="A77" s="10"/>
      <c r="B77" s="181"/>
      <c r="C77" s="126"/>
      <c r="D77" s="182" t="s">
        <v>778</v>
      </c>
      <c r="E77" s="183"/>
      <c r="F77" s="183"/>
      <c r="G77" s="183"/>
      <c r="H77" s="183"/>
      <c r="I77" s="183"/>
      <c r="J77" s="184">
        <f>J198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1"/>
      <c r="C78" s="126"/>
      <c r="D78" s="182" t="s">
        <v>594</v>
      </c>
      <c r="E78" s="183"/>
      <c r="F78" s="183"/>
      <c r="G78" s="183"/>
      <c r="H78" s="183"/>
      <c r="I78" s="183"/>
      <c r="J78" s="184">
        <f>J201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4" spans="1:31" s="2" customFormat="1" ht="6.95" customHeight="1">
      <c r="A84" s="39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.95" customHeight="1">
      <c r="A85" s="39"/>
      <c r="B85" s="40"/>
      <c r="C85" s="24" t="s">
        <v>140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16</v>
      </c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26.25" customHeight="1">
      <c r="A88" s="39"/>
      <c r="B88" s="40"/>
      <c r="C88" s="41"/>
      <c r="D88" s="41"/>
      <c r="E88" s="170" t="str">
        <f>E7</f>
        <v>MODERNIZACE ODBORNÝCH UČEBEN ZŠ ŠLUKNOVSKÁ, ČESKÁ LÍPA</v>
      </c>
      <c r="F88" s="33"/>
      <c r="G88" s="33"/>
      <c r="H88" s="33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2:12" s="1" customFormat="1" ht="12" customHeight="1">
      <c r="B89" s="22"/>
      <c r="C89" s="33" t="s">
        <v>121</v>
      </c>
      <c r="D89" s="23"/>
      <c r="E89" s="23"/>
      <c r="F89" s="23"/>
      <c r="G89" s="23"/>
      <c r="H89" s="23"/>
      <c r="I89" s="23"/>
      <c r="J89" s="23"/>
      <c r="K89" s="23"/>
      <c r="L89" s="21"/>
    </row>
    <row r="90" spans="1:31" s="2" customFormat="1" ht="16.5" customHeight="1">
      <c r="A90" s="39"/>
      <c r="B90" s="40"/>
      <c r="C90" s="41"/>
      <c r="D90" s="41"/>
      <c r="E90" s="170" t="s">
        <v>1054</v>
      </c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123</v>
      </c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6.5" customHeight="1">
      <c r="A92" s="39"/>
      <c r="B92" s="40"/>
      <c r="C92" s="41"/>
      <c r="D92" s="41"/>
      <c r="E92" s="70" t="str">
        <f>E11</f>
        <v>STAVBA - HRUBÁ STAVBA UČEBNY JAZYKŮ</v>
      </c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2" customHeight="1">
      <c r="A94" s="39"/>
      <c r="B94" s="40"/>
      <c r="C94" s="33" t="s">
        <v>21</v>
      </c>
      <c r="D94" s="41"/>
      <c r="E94" s="41"/>
      <c r="F94" s="28" t="str">
        <f>F14</f>
        <v>ČESKÁ LÍPA</v>
      </c>
      <c r="G94" s="41"/>
      <c r="H94" s="41"/>
      <c r="I94" s="33" t="s">
        <v>23</v>
      </c>
      <c r="J94" s="73" t="str">
        <f>IF(J14="","",J14)</f>
        <v>4. 2. 2021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6.95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25</v>
      </c>
      <c r="D96" s="41"/>
      <c r="E96" s="41"/>
      <c r="F96" s="28" t="str">
        <f>E17</f>
        <v>MĚSTO ČESKÁ LÍPA</v>
      </c>
      <c r="G96" s="41"/>
      <c r="H96" s="41"/>
      <c r="I96" s="33" t="s">
        <v>31</v>
      </c>
      <c r="J96" s="37" t="str">
        <f>E23</f>
        <v>Ing. Petr KUČERA</v>
      </c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5.15" customHeight="1">
      <c r="A97" s="39"/>
      <c r="B97" s="40"/>
      <c r="C97" s="33" t="s">
        <v>29</v>
      </c>
      <c r="D97" s="41"/>
      <c r="E97" s="41"/>
      <c r="F97" s="28" t="str">
        <f>IF(E20="","",E20)</f>
        <v>Vyplň údaj</v>
      </c>
      <c r="G97" s="41"/>
      <c r="H97" s="41"/>
      <c r="I97" s="33" t="s">
        <v>34</v>
      </c>
      <c r="J97" s="37" t="str">
        <f>E26</f>
        <v>Jaroslav VALENTA</v>
      </c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0.3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11" customFormat="1" ht="29.25" customHeight="1">
      <c r="A99" s="186"/>
      <c r="B99" s="187"/>
      <c r="C99" s="188" t="s">
        <v>141</v>
      </c>
      <c r="D99" s="189" t="s">
        <v>57</v>
      </c>
      <c r="E99" s="189" t="s">
        <v>53</v>
      </c>
      <c r="F99" s="189" t="s">
        <v>54</v>
      </c>
      <c r="G99" s="189" t="s">
        <v>142</v>
      </c>
      <c r="H99" s="189" t="s">
        <v>143</v>
      </c>
      <c r="I99" s="189" t="s">
        <v>144</v>
      </c>
      <c r="J99" s="189" t="s">
        <v>126</v>
      </c>
      <c r="K99" s="190" t="s">
        <v>145</v>
      </c>
      <c r="L99" s="191"/>
      <c r="M99" s="93" t="s">
        <v>19</v>
      </c>
      <c r="N99" s="94" t="s">
        <v>42</v>
      </c>
      <c r="O99" s="94" t="s">
        <v>146</v>
      </c>
      <c r="P99" s="94" t="s">
        <v>147</v>
      </c>
      <c r="Q99" s="94" t="s">
        <v>148</v>
      </c>
      <c r="R99" s="94" t="s">
        <v>149</v>
      </c>
      <c r="S99" s="94" t="s">
        <v>150</v>
      </c>
      <c r="T99" s="95" t="s">
        <v>151</v>
      </c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</row>
    <row r="100" spans="1:63" s="2" customFormat="1" ht="22.8" customHeight="1">
      <c r="A100" s="39"/>
      <c r="B100" s="40"/>
      <c r="C100" s="100" t="s">
        <v>152</v>
      </c>
      <c r="D100" s="41"/>
      <c r="E100" s="41"/>
      <c r="F100" s="41"/>
      <c r="G100" s="41"/>
      <c r="H100" s="41"/>
      <c r="I100" s="41"/>
      <c r="J100" s="192">
        <f>BK100</f>
        <v>0</v>
      </c>
      <c r="K100" s="41"/>
      <c r="L100" s="45"/>
      <c r="M100" s="96"/>
      <c r="N100" s="193"/>
      <c r="O100" s="97"/>
      <c r="P100" s="194">
        <f>P101+P127+P133+P197</f>
        <v>0</v>
      </c>
      <c r="Q100" s="97"/>
      <c r="R100" s="194">
        <f>R101+R127+R133+R197</f>
        <v>1.62742224</v>
      </c>
      <c r="S100" s="97"/>
      <c r="T100" s="195">
        <f>T101+T127+T133+T197</f>
        <v>0.3557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71</v>
      </c>
      <c r="AU100" s="18" t="s">
        <v>127</v>
      </c>
      <c r="BK100" s="196">
        <f>BK101+BK127+BK133+BK197</f>
        <v>0</v>
      </c>
    </row>
    <row r="101" spans="1:63" s="12" customFormat="1" ht="25.9" customHeight="1">
      <c r="A101" s="12"/>
      <c r="B101" s="197"/>
      <c r="C101" s="198"/>
      <c r="D101" s="199" t="s">
        <v>71</v>
      </c>
      <c r="E101" s="200" t="s">
        <v>153</v>
      </c>
      <c r="F101" s="200" t="s">
        <v>154</v>
      </c>
      <c r="G101" s="198"/>
      <c r="H101" s="198"/>
      <c r="I101" s="201"/>
      <c r="J101" s="202">
        <f>BK101</f>
        <v>0</v>
      </c>
      <c r="K101" s="198"/>
      <c r="L101" s="203"/>
      <c r="M101" s="204"/>
      <c r="N101" s="205"/>
      <c r="O101" s="205"/>
      <c r="P101" s="206">
        <f>P102+P115+P119+P125</f>
        <v>0</v>
      </c>
      <c r="Q101" s="205"/>
      <c r="R101" s="206">
        <f>R102+R115+R119+R125</f>
        <v>1.29848808</v>
      </c>
      <c r="S101" s="205"/>
      <c r="T101" s="207">
        <f>T102+T115+T119+T125</f>
        <v>0.1683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79</v>
      </c>
      <c r="AT101" s="209" t="s">
        <v>71</v>
      </c>
      <c r="AU101" s="209" t="s">
        <v>72</v>
      </c>
      <c r="AY101" s="208" t="s">
        <v>155</v>
      </c>
      <c r="BK101" s="210">
        <f>BK102+BK115+BK119+BK125</f>
        <v>0</v>
      </c>
    </row>
    <row r="102" spans="1:63" s="12" customFormat="1" ht="22.8" customHeight="1">
      <c r="A102" s="12"/>
      <c r="B102" s="197"/>
      <c r="C102" s="198"/>
      <c r="D102" s="199" t="s">
        <v>71</v>
      </c>
      <c r="E102" s="211" t="s">
        <v>156</v>
      </c>
      <c r="F102" s="211" t="s">
        <v>157</v>
      </c>
      <c r="G102" s="198"/>
      <c r="H102" s="198"/>
      <c r="I102" s="201"/>
      <c r="J102" s="212">
        <f>BK102</f>
        <v>0</v>
      </c>
      <c r="K102" s="198"/>
      <c r="L102" s="203"/>
      <c r="M102" s="204"/>
      <c r="N102" s="205"/>
      <c r="O102" s="205"/>
      <c r="P102" s="206">
        <f>SUM(P103:P114)</f>
        <v>0</v>
      </c>
      <c r="Q102" s="205"/>
      <c r="R102" s="206">
        <f>SUM(R103:R114)</f>
        <v>1.29848808</v>
      </c>
      <c r="S102" s="205"/>
      <c r="T102" s="207">
        <f>SUM(T103:T114)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8" t="s">
        <v>79</v>
      </c>
      <c r="AT102" s="209" t="s">
        <v>71</v>
      </c>
      <c r="AU102" s="209" t="s">
        <v>79</v>
      </c>
      <c r="AY102" s="208" t="s">
        <v>155</v>
      </c>
      <c r="BK102" s="210">
        <f>SUM(BK103:BK114)</f>
        <v>0</v>
      </c>
    </row>
    <row r="103" spans="1:65" s="2" customFormat="1" ht="33" customHeight="1">
      <c r="A103" s="39"/>
      <c r="B103" s="40"/>
      <c r="C103" s="213" t="s">
        <v>79</v>
      </c>
      <c r="D103" s="213" t="s">
        <v>158</v>
      </c>
      <c r="E103" s="214" t="s">
        <v>1126</v>
      </c>
      <c r="F103" s="215" t="s">
        <v>1127</v>
      </c>
      <c r="G103" s="216" t="s">
        <v>161</v>
      </c>
      <c r="H103" s="217">
        <v>62.7</v>
      </c>
      <c r="I103" s="218"/>
      <c r="J103" s="219">
        <f>ROUND(I103*H103,2)</f>
        <v>0</v>
      </c>
      <c r="K103" s="215" t="s">
        <v>162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0.0065</v>
      </c>
      <c r="R103" s="222">
        <f>Q103*H103</f>
        <v>0.40755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163</v>
      </c>
      <c r="AT103" s="224" t="s">
        <v>158</v>
      </c>
      <c r="AU103" s="224" t="s">
        <v>81</v>
      </c>
      <c r="AY103" s="18" t="s">
        <v>155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163</v>
      </c>
      <c r="BM103" s="224" t="s">
        <v>1128</v>
      </c>
    </row>
    <row r="104" spans="1:51" s="13" customFormat="1" ht="12">
      <c r="A104" s="13"/>
      <c r="B104" s="226"/>
      <c r="C104" s="227"/>
      <c r="D104" s="228" t="s">
        <v>184</v>
      </c>
      <c r="E104" s="229" t="s">
        <v>19</v>
      </c>
      <c r="F104" s="230" t="s">
        <v>1129</v>
      </c>
      <c r="G104" s="227"/>
      <c r="H104" s="231">
        <v>62.7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184</v>
      </c>
      <c r="AU104" s="237" t="s">
        <v>81</v>
      </c>
      <c r="AV104" s="13" t="s">
        <v>81</v>
      </c>
      <c r="AW104" s="13" t="s">
        <v>33</v>
      </c>
      <c r="AX104" s="13" t="s">
        <v>79</v>
      </c>
      <c r="AY104" s="237" t="s">
        <v>155</v>
      </c>
    </row>
    <row r="105" spans="1:65" s="2" customFormat="1" ht="12">
      <c r="A105" s="39"/>
      <c r="B105" s="40"/>
      <c r="C105" s="213" t="s">
        <v>81</v>
      </c>
      <c r="D105" s="213" t="s">
        <v>158</v>
      </c>
      <c r="E105" s="214" t="s">
        <v>788</v>
      </c>
      <c r="F105" s="215" t="s">
        <v>789</v>
      </c>
      <c r="G105" s="216" t="s">
        <v>161</v>
      </c>
      <c r="H105" s="217">
        <v>62.7</v>
      </c>
      <c r="I105" s="218"/>
      <c r="J105" s="219">
        <f>ROUND(I105*H105,2)</f>
        <v>0</v>
      </c>
      <c r="K105" s="215" t="s">
        <v>162</v>
      </c>
      <c r="L105" s="45"/>
      <c r="M105" s="220" t="s">
        <v>19</v>
      </c>
      <c r="N105" s="221" t="s">
        <v>43</v>
      </c>
      <c r="O105" s="85"/>
      <c r="P105" s="222">
        <f>O105*H105</f>
        <v>0</v>
      </c>
      <c r="Q105" s="222">
        <v>0.003</v>
      </c>
      <c r="R105" s="222">
        <f>Q105*H105</f>
        <v>0.18810000000000002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163</v>
      </c>
      <c r="AT105" s="224" t="s">
        <v>158</v>
      </c>
      <c r="AU105" s="224" t="s">
        <v>81</v>
      </c>
      <c r="AY105" s="18" t="s">
        <v>155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163</v>
      </c>
      <c r="BM105" s="224" t="s">
        <v>1130</v>
      </c>
    </row>
    <row r="106" spans="1:51" s="13" customFormat="1" ht="12">
      <c r="A106" s="13"/>
      <c r="B106" s="226"/>
      <c r="C106" s="227"/>
      <c r="D106" s="228" t="s">
        <v>184</v>
      </c>
      <c r="E106" s="229" t="s">
        <v>19</v>
      </c>
      <c r="F106" s="230" t="s">
        <v>1131</v>
      </c>
      <c r="G106" s="227"/>
      <c r="H106" s="231">
        <v>62.7</v>
      </c>
      <c r="I106" s="232"/>
      <c r="J106" s="227"/>
      <c r="K106" s="227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184</v>
      </c>
      <c r="AU106" s="237" t="s">
        <v>81</v>
      </c>
      <c r="AV106" s="13" t="s">
        <v>81</v>
      </c>
      <c r="AW106" s="13" t="s">
        <v>33</v>
      </c>
      <c r="AX106" s="13" t="s">
        <v>79</v>
      </c>
      <c r="AY106" s="237" t="s">
        <v>155</v>
      </c>
    </row>
    <row r="107" spans="1:65" s="2" customFormat="1" ht="33" customHeight="1">
      <c r="A107" s="39"/>
      <c r="B107" s="40"/>
      <c r="C107" s="213" t="s">
        <v>168</v>
      </c>
      <c r="D107" s="213" t="s">
        <v>158</v>
      </c>
      <c r="E107" s="214" t="s">
        <v>1132</v>
      </c>
      <c r="F107" s="215" t="s">
        <v>1133</v>
      </c>
      <c r="G107" s="216" t="s">
        <v>161</v>
      </c>
      <c r="H107" s="217">
        <v>2.475</v>
      </c>
      <c r="I107" s="218"/>
      <c r="J107" s="219">
        <f>ROUND(I107*H107,2)</f>
        <v>0</v>
      </c>
      <c r="K107" s="215" t="s">
        <v>162</v>
      </c>
      <c r="L107" s="45"/>
      <c r="M107" s="220" t="s">
        <v>19</v>
      </c>
      <c r="N107" s="221" t="s">
        <v>43</v>
      </c>
      <c r="O107" s="85"/>
      <c r="P107" s="222">
        <f>O107*H107</f>
        <v>0</v>
      </c>
      <c r="Q107" s="222">
        <v>0.0065</v>
      </c>
      <c r="R107" s="222">
        <f>Q107*H107</f>
        <v>0.0160875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163</v>
      </c>
      <c r="AT107" s="224" t="s">
        <v>158</v>
      </c>
      <c r="AU107" s="224" t="s">
        <v>81</v>
      </c>
      <c r="AY107" s="18" t="s">
        <v>155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163</v>
      </c>
      <c r="BM107" s="224" t="s">
        <v>1134</v>
      </c>
    </row>
    <row r="108" spans="1:51" s="13" customFormat="1" ht="12">
      <c r="A108" s="13"/>
      <c r="B108" s="226"/>
      <c r="C108" s="227"/>
      <c r="D108" s="228" t="s">
        <v>184</v>
      </c>
      <c r="E108" s="229" t="s">
        <v>19</v>
      </c>
      <c r="F108" s="230" t="s">
        <v>1135</v>
      </c>
      <c r="G108" s="227"/>
      <c r="H108" s="231">
        <v>2.475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184</v>
      </c>
      <c r="AU108" s="237" t="s">
        <v>81</v>
      </c>
      <c r="AV108" s="13" t="s">
        <v>81</v>
      </c>
      <c r="AW108" s="13" t="s">
        <v>33</v>
      </c>
      <c r="AX108" s="13" t="s">
        <v>79</v>
      </c>
      <c r="AY108" s="237" t="s">
        <v>155</v>
      </c>
    </row>
    <row r="109" spans="1:65" s="2" customFormat="1" ht="12">
      <c r="A109" s="39"/>
      <c r="B109" s="40"/>
      <c r="C109" s="213" t="s">
        <v>163</v>
      </c>
      <c r="D109" s="213" t="s">
        <v>158</v>
      </c>
      <c r="E109" s="214" t="s">
        <v>791</v>
      </c>
      <c r="F109" s="215" t="s">
        <v>792</v>
      </c>
      <c r="G109" s="216" t="s">
        <v>161</v>
      </c>
      <c r="H109" s="217">
        <v>87.891</v>
      </c>
      <c r="I109" s="218"/>
      <c r="J109" s="219">
        <f>ROUND(I109*H109,2)</f>
        <v>0</v>
      </c>
      <c r="K109" s="215" t="s">
        <v>162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0.00438</v>
      </c>
      <c r="R109" s="222">
        <f>Q109*H109</f>
        <v>0.38496258000000005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163</v>
      </c>
      <c r="AT109" s="224" t="s">
        <v>158</v>
      </c>
      <c r="AU109" s="224" t="s">
        <v>81</v>
      </c>
      <c r="AY109" s="18" t="s">
        <v>155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163</v>
      </c>
      <c r="BM109" s="224" t="s">
        <v>1136</v>
      </c>
    </row>
    <row r="110" spans="1:51" s="13" customFormat="1" ht="12">
      <c r="A110" s="13"/>
      <c r="B110" s="226"/>
      <c r="C110" s="227"/>
      <c r="D110" s="228" t="s">
        <v>184</v>
      </c>
      <c r="E110" s="229" t="s">
        <v>19</v>
      </c>
      <c r="F110" s="230" t="s">
        <v>1137</v>
      </c>
      <c r="G110" s="227"/>
      <c r="H110" s="231">
        <v>87.891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7" t="s">
        <v>184</v>
      </c>
      <c r="AU110" s="237" t="s">
        <v>81</v>
      </c>
      <c r="AV110" s="13" t="s">
        <v>81</v>
      </c>
      <c r="AW110" s="13" t="s">
        <v>33</v>
      </c>
      <c r="AX110" s="13" t="s">
        <v>79</v>
      </c>
      <c r="AY110" s="237" t="s">
        <v>155</v>
      </c>
    </row>
    <row r="111" spans="1:65" s="2" customFormat="1" ht="12">
      <c r="A111" s="39"/>
      <c r="B111" s="40"/>
      <c r="C111" s="213" t="s">
        <v>176</v>
      </c>
      <c r="D111" s="213" t="s">
        <v>158</v>
      </c>
      <c r="E111" s="214" t="s">
        <v>795</v>
      </c>
      <c r="F111" s="215" t="s">
        <v>796</v>
      </c>
      <c r="G111" s="216" t="s">
        <v>161</v>
      </c>
      <c r="H111" s="217">
        <v>87.891</v>
      </c>
      <c r="I111" s="218"/>
      <c r="J111" s="219">
        <f>ROUND(I111*H111,2)</f>
        <v>0</v>
      </c>
      <c r="K111" s="215" t="s">
        <v>162</v>
      </c>
      <c r="L111" s="45"/>
      <c r="M111" s="220" t="s">
        <v>19</v>
      </c>
      <c r="N111" s="221" t="s">
        <v>43</v>
      </c>
      <c r="O111" s="85"/>
      <c r="P111" s="222">
        <f>O111*H111</f>
        <v>0</v>
      </c>
      <c r="Q111" s="222">
        <v>0.003</v>
      </c>
      <c r="R111" s="222">
        <f>Q111*H111</f>
        <v>0.26367300000000005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163</v>
      </c>
      <c r="AT111" s="224" t="s">
        <v>158</v>
      </c>
      <c r="AU111" s="224" t="s">
        <v>81</v>
      </c>
      <c r="AY111" s="18" t="s">
        <v>155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163</v>
      </c>
      <c r="BM111" s="224" t="s">
        <v>1138</v>
      </c>
    </row>
    <row r="112" spans="1:51" s="13" customFormat="1" ht="12">
      <c r="A112" s="13"/>
      <c r="B112" s="226"/>
      <c r="C112" s="227"/>
      <c r="D112" s="228" t="s">
        <v>184</v>
      </c>
      <c r="E112" s="229" t="s">
        <v>19</v>
      </c>
      <c r="F112" s="230" t="s">
        <v>1137</v>
      </c>
      <c r="G112" s="227"/>
      <c r="H112" s="231">
        <v>87.891</v>
      </c>
      <c r="I112" s="232"/>
      <c r="J112" s="227"/>
      <c r="K112" s="227"/>
      <c r="L112" s="233"/>
      <c r="M112" s="234"/>
      <c r="N112" s="235"/>
      <c r="O112" s="235"/>
      <c r="P112" s="235"/>
      <c r="Q112" s="235"/>
      <c r="R112" s="235"/>
      <c r="S112" s="235"/>
      <c r="T112" s="23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7" t="s">
        <v>184</v>
      </c>
      <c r="AU112" s="237" t="s">
        <v>81</v>
      </c>
      <c r="AV112" s="13" t="s">
        <v>81</v>
      </c>
      <c r="AW112" s="13" t="s">
        <v>33</v>
      </c>
      <c r="AX112" s="13" t="s">
        <v>79</v>
      </c>
      <c r="AY112" s="237" t="s">
        <v>155</v>
      </c>
    </row>
    <row r="113" spans="1:65" s="2" customFormat="1" ht="12">
      <c r="A113" s="39"/>
      <c r="B113" s="40"/>
      <c r="C113" s="213" t="s">
        <v>156</v>
      </c>
      <c r="D113" s="213" t="s">
        <v>158</v>
      </c>
      <c r="E113" s="214" t="s">
        <v>1139</v>
      </c>
      <c r="F113" s="215" t="s">
        <v>1140</v>
      </c>
      <c r="G113" s="216" t="s">
        <v>161</v>
      </c>
      <c r="H113" s="217">
        <v>2.475</v>
      </c>
      <c r="I113" s="218"/>
      <c r="J113" s="219">
        <f>ROUND(I113*H113,2)</f>
        <v>0</v>
      </c>
      <c r="K113" s="215" t="s">
        <v>162</v>
      </c>
      <c r="L113" s="45"/>
      <c r="M113" s="220" t="s">
        <v>19</v>
      </c>
      <c r="N113" s="221" t="s">
        <v>43</v>
      </c>
      <c r="O113" s="85"/>
      <c r="P113" s="222">
        <f>O113*H113</f>
        <v>0</v>
      </c>
      <c r="Q113" s="222">
        <v>0.0154</v>
      </c>
      <c r="R113" s="222">
        <f>Q113*H113</f>
        <v>0.038115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163</v>
      </c>
      <c r="AT113" s="224" t="s">
        <v>158</v>
      </c>
      <c r="AU113" s="224" t="s">
        <v>81</v>
      </c>
      <c r="AY113" s="18" t="s">
        <v>155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163</v>
      </c>
      <c r="BM113" s="224" t="s">
        <v>1141</v>
      </c>
    </row>
    <row r="114" spans="1:51" s="13" customFormat="1" ht="12">
      <c r="A114" s="13"/>
      <c r="B114" s="226"/>
      <c r="C114" s="227"/>
      <c r="D114" s="228" t="s">
        <v>184</v>
      </c>
      <c r="E114" s="229" t="s">
        <v>19</v>
      </c>
      <c r="F114" s="230" t="s">
        <v>1135</v>
      </c>
      <c r="G114" s="227"/>
      <c r="H114" s="231">
        <v>2.475</v>
      </c>
      <c r="I114" s="232"/>
      <c r="J114" s="227"/>
      <c r="K114" s="227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184</v>
      </c>
      <c r="AU114" s="237" t="s">
        <v>81</v>
      </c>
      <c r="AV114" s="13" t="s">
        <v>81</v>
      </c>
      <c r="AW114" s="13" t="s">
        <v>33</v>
      </c>
      <c r="AX114" s="13" t="s">
        <v>79</v>
      </c>
      <c r="AY114" s="237" t="s">
        <v>155</v>
      </c>
    </row>
    <row r="115" spans="1:63" s="12" customFormat="1" ht="22.8" customHeight="1">
      <c r="A115" s="12"/>
      <c r="B115" s="197"/>
      <c r="C115" s="198"/>
      <c r="D115" s="199" t="s">
        <v>71</v>
      </c>
      <c r="E115" s="211" t="s">
        <v>194</v>
      </c>
      <c r="F115" s="211" t="s">
        <v>195</v>
      </c>
      <c r="G115" s="198"/>
      <c r="H115" s="198"/>
      <c r="I115" s="201"/>
      <c r="J115" s="212">
        <f>BK115</f>
        <v>0</v>
      </c>
      <c r="K115" s="198"/>
      <c r="L115" s="203"/>
      <c r="M115" s="204"/>
      <c r="N115" s="205"/>
      <c r="O115" s="205"/>
      <c r="P115" s="206">
        <f>SUM(P116:P118)</f>
        <v>0</v>
      </c>
      <c r="Q115" s="205"/>
      <c r="R115" s="206">
        <f>SUM(R116:R118)</f>
        <v>0</v>
      </c>
      <c r="S115" s="205"/>
      <c r="T115" s="207">
        <f>SUM(T116:T118)</f>
        <v>0.1683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8" t="s">
        <v>79</v>
      </c>
      <c r="AT115" s="209" t="s">
        <v>71</v>
      </c>
      <c r="AU115" s="209" t="s">
        <v>79</v>
      </c>
      <c r="AY115" s="208" t="s">
        <v>155</v>
      </c>
      <c r="BK115" s="210">
        <f>SUM(BK116:BK118)</f>
        <v>0</v>
      </c>
    </row>
    <row r="116" spans="1:65" s="2" customFormat="1" ht="16.5" customHeight="1">
      <c r="A116" s="39"/>
      <c r="B116" s="40"/>
      <c r="C116" s="213" t="s">
        <v>186</v>
      </c>
      <c r="D116" s="213" t="s">
        <v>158</v>
      </c>
      <c r="E116" s="214" t="s">
        <v>196</v>
      </c>
      <c r="F116" s="215" t="s">
        <v>802</v>
      </c>
      <c r="G116" s="216" t="s">
        <v>198</v>
      </c>
      <c r="H116" s="217">
        <v>1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163</v>
      </c>
      <c r="AT116" s="224" t="s">
        <v>158</v>
      </c>
      <c r="AU116" s="224" t="s">
        <v>81</v>
      </c>
      <c r="AY116" s="18" t="s">
        <v>155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163</v>
      </c>
      <c r="BM116" s="224" t="s">
        <v>1142</v>
      </c>
    </row>
    <row r="117" spans="1:65" s="2" customFormat="1" ht="12">
      <c r="A117" s="39"/>
      <c r="B117" s="40"/>
      <c r="C117" s="213" t="s">
        <v>190</v>
      </c>
      <c r="D117" s="213" t="s">
        <v>158</v>
      </c>
      <c r="E117" s="214" t="s">
        <v>1143</v>
      </c>
      <c r="F117" s="215" t="s">
        <v>1144</v>
      </c>
      <c r="G117" s="216" t="s">
        <v>161</v>
      </c>
      <c r="H117" s="217">
        <v>2.475</v>
      </c>
      <c r="I117" s="218"/>
      <c r="J117" s="219">
        <f>ROUND(I117*H117,2)</f>
        <v>0</v>
      </c>
      <c r="K117" s="215" t="s">
        <v>162</v>
      </c>
      <c r="L117" s="45"/>
      <c r="M117" s="220" t="s">
        <v>19</v>
      </c>
      <c r="N117" s="221" t="s">
        <v>43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0.068</v>
      </c>
      <c r="T117" s="223">
        <f>S117*H117</f>
        <v>0.1683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163</v>
      </c>
      <c r="AT117" s="224" t="s">
        <v>158</v>
      </c>
      <c r="AU117" s="224" t="s">
        <v>81</v>
      </c>
      <c r="AY117" s="18" t="s">
        <v>155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163</v>
      </c>
      <c r="BM117" s="224" t="s">
        <v>1145</v>
      </c>
    </row>
    <row r="118" spans="1:51" s="13" customFormat="1" ht="12">
      <c r="A118" s="13"/>
      <c r="B118" s="226"/>
      <c r="C118" s="227"/>
      <c r="D118" s="228" t="s">
        <v>184</v>
      </c>
      <c r="E118" s="229" t="s">
        <v>19</v>
      </c>
      <c r="F118" s="230" t="s">
        <v>1146</v>
      </c>
      <c r="G118" s="227"/>
      <c r="H118" s="231">
        <v>2.475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184</v>
      </c>
      <c r="AU118" s="237" t="s">
        <v>81</v>
      </c>
      <c r="AV118" s="13" t="s">
        <v>81</v>
      </c>
      <c r="AW118" s="13" t="s">
        <v>33</v>
      </c>
      <c r="AX118" s="13" t="s">
        <v>79</v>
      </c>
      <c r="AY118" s="237" t="s">
        <v>155</v>
      </c>
    </row>
    <row r="119" spans="1:63" s="12" customFormat="1" ht="22.8" customHeight="1">
      <c r="A119" s="12"/>
      <c r="B119" s="197"/>
      <c r="C119" s="198"/>
      <c r="D119" s="199" t="s">
        <v>71</v>
      </c>
      <c r="E119" s="211" t="s">
        <v>259</v>
      </c>
      <c r="F119" s="211" t="s">
        <v>260</v>
      </c>
      <c r="G119" s="198"/>
      <c r="H119" s="198"/>
      <c r="I119" s="201"/>
      <c r="J119" s="212">
        <f>BK119</f>
        <v>0</v>
      </c>
      <c r="K119" s="198"/>
      <c r="L119" s="203"/>
      <c r="M119" s="204"/>
      <c r="N119" s="205"/>
      <c r="O119" s="205"/>
      <c r="P119" s="206">
        <f>SUM(P120:P124)</f>
        <v>0</v>
      </c>
      <c r="Q119" s="205"/>
      <c r="R119" s="206">
        <f>SUM(R120:R124)</f>
        <v>0</v>
      </c>
      <c r="S119" s="205"/>
      <c r="T119" s="207">
        <f>SUM(T120:T124)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8" t="s">
        <v>79</v>
      </c>
      <c r="AT119" s="209" t="s">
        <v>71</v>
      </c>
      <c r="AU119" s="209" t="s">
        <v>79</v>
      </c>
      <c r="AY119" s="208" t="s">
        <v>155</v>
      </c>
      <c r="BK119" s="210">
        <f>SUM(BK120:BK124)</f>
        <v>0</v>
      </c>
    </row>
    <row r="120" spans="1:65" s="2" customFormat="1" ht="12">
      <c r="A120" s="39"/>
      <c r="B120" s="40"/>
      <c r="C120" s="213" t="s">
        <v>194</v>
      </c>
      <c r="D120" s="213" t="s">
        <v>158</v>
      </c>
      <c r="E120" s="214" t="s">
        <v>262</v>
      </c>
      <c r="F120" s="215" t="s">
        <v>263</v>
      </c>
      <c r="G120" s="216" t="s">
        <v>264</v>
      </c>
      <c r="H120" s="217">
        <v>0.18</v>
      </c>
      <c r="I120" s="218"/>
      <c r="J120" s="219">
        <f>ROUND(I120*H120,2)</f>
        <v>0</v>
      </c>
      <c r="K120" s="215" t="s">
        <v>162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163</v>
      </c>
      <c r="AT120" s="224" t="s">
        <v>158</v>
      </c>
      <c r="AU120" s="224" t="s">
        <v>81</v>
      </c>
      <c r="AY120" s="18" t="s">
        <v>155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163</v>
      </c>
      <c r="BM120" s="224" t="s">
        <v>1147</v>
      </c>
    </row>
    <row r="121" spans="1:65" s="2" customFormat="1" ht="33" customHeight="1">
      <c r="A121" s="39"/>
      <c r="B121" s="40"/>
      <c r="C121" s="213" t="s">
        <v>200</v>
      </c>
      <c r="D121" s="213" t="s">
        <v>158</v>
      </c>
      <c r="E121" s="214" t="s">
        <v>267</v>
      </c>
      <c r="F121" s="215" t="s">
        <v>268</v>
      </c>
      <c r="G121" s="216" t="s">
        <v>264</v>
      </c>
      <c r="H121" s="217">
        <v>0.18</v>
      </c>
      <c r="I121" s="218"/>
      <c r="J121" s="219">
        <f>ROUND(I121*H121,2)</f>
        <v>0</v>
      </c>
      <c r="K121" s="215" t="s">
        <v>162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163</v>
      </c>
      <c r="AT121" s="224" t="s">
        <v>158</v>
      </c>
      <c r="AU121" s="224" t="s">
        <v>81</v>
      </c>
      <c r="AY121" s="18" t="s">
        <v>155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163</v>
      </c>
      <c r="BM121" s="224" t="s">
        <v>1148</v>
      </c>
    </row>
    <row r="122" spans="1:65" s="2" customFormat="1" ht="44.25" customHeight="1">
      <c r="A122" s="39"/>
      <c r="B122" s="40"/>
      <c r="C122" s="213" t="s">
        <v>204</v>
      </c>
      <c r="D122" s="213" t="s">
        <v>158</v>
      </c>
      <c r="E122" s="214" t="s">
        <v>271</v>
      </c>
      <c r="F122" s="215" t="s">
        <v>272</v>
      </c>
      <c r="G122" s="216" t="s">
        <v>264</v>
      </c>
      <c r="H122" s="217">
        <v>3.42</v>
      </c>
      <c r="I122" s="218"/>
      <c r="J122" s="219">
        <f>ROUND(I122*H122,2)</f>
        <v>0</v>
      </c>
      <c r="K122" s="215" t="s">
        <v>162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163</v>
      </c>
      <c r="AT122" s="224" t="s">
        <v>158</v>
      </c>
      <c r="AU122" s="224" t="s">
        <v>81</v>
      </c>
      <c r="AY122" s="18" t="s">
        <v>155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163</v>
      </c>
      <c r="BM122" s="224" t="s">
        <v>1149</v>
      </c>
    </row>
    <row r="123" spans="1:51" s="13" customFormat="1" ht="12">
      <c r="A123" s="13"/>
      <c r="B123" s="226"/>
      <c r="C123" s="227"/>
      <c r="D123" s="228" t="s">
        <v>184</v>
      </c>
      <c r="E123" s="229" t="s">
        <v>19</v>
      </c>
      <c r="F123" s="230" t="s">
        <v>1150</v>
      </c>
      <c r="G123" s="227"/>
      <c r="H123" s="231">
        <v>3.42</v>
      </c>
      <c r="I123" s="232"/>
      <c r="J123" s="227"/>
      <c r="K123" s="227"/>
      <c r="L123" s="233"/>
      <c r="M123" s="234"/>
      <c r="N123" s="235"/>
      <c r="O123" s="235"/>
      <c r="P123" s="235"/>
      <c r="Q123" s="235"/>
      <c r="R123" s="235"/>
      <c r="S123" s="235"/>
      <c r="T123" s="23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7" t="s">
        <v>184</v>
      </c>
      <c r="AU123" s="237" t="s">
        <v>81</v>
      </c>
      <c r="AV123" s="13" t="s">
        <v>81</v>
      </c>
      <c r="AW123" s="13" t="s">
        <v>33</v>
      </c>
      <c r="AX123" s="13" t="s">
        <v>79</v>
      </c>
      <c r="AY123" s="237" t="s">
        <v>155</v>
      </c>
    </row>
    <row r="124" spans="1:65" s="2" customFormat="1" ht="44.25" customHeight="1">
      <c r="A124" s="39"/>
      <c r="B124" s="40"/>
      <c r="C124" s="213" t="s">
        <v>208</v>
      </c>
      <c r="D124" s="213" t="s">
        <v>158</v>
      </c>
      <c r="E124" s="214" t="s">
        <v>812</v>
      </c>
      <c r="F124" s="215" t="s">
        <v>813</v>
      </c>
      <c r="G124" s="216" t="s">
        <v>264</v>
      </c>
      <c r="H124" s="217">
        <v>0.18</v>
      </c>
      <c r="I124" s="218"/>
      <c r="J124" s="219">
        <f>ROUND(I124*H124,2)</f>
        <v>0</v>
      </c>
      <c r="K124" s="215" t="s">
        <v>162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163</v>
      </c>
      <c r="AT124" s="224" t="s">
        <v>158</v>
      </c>
      <c r="AU124" s="224" t="s">
        <v>81</v>
      </c>
      <c r="AY124" s="18" t="s">
        <v>155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163</v>
      </c>
      <c r="BM124" s="224" t="s">
        <v>1151</v>
      </c>
    </row>
    <row r="125" spans="1:63" s="12" customFormat="1" ht="22.8" customHeight="1">
      <c r="A125" s="12"/>
      <c r="B125" s="197"/>
      <c r="C125" s="198"/>
      <c r="D125" s="199" t="s">
        <v>71</v>
      </c>
      <c r="E125" s="211" t="s">
        <v>283</v>
      </c>
      <c r="F125" s="211" t="s">
        <v>284</v>
      </c>
      <c r="G125" s="198"/>
      <c r="H125" s="198"/>
      <c r="I125" s="201"/>
      <c r="J125" s="212">
        <f>BK125</f>
        <v>0</v>
      </c>
      <c r="K125" s="198"/>
      <c r="L125" s="203"/>
      <c r="M125" s="204"/>
      <c r="N125" s="205"/>
      <c r="O125" s="205"/>
      <c r="P125" s="206">
        <f>P126</f>
        <v>0</v>
      </c>
      <c r="Q125" s="205"/>
      <c r="R125" s="206">
        <f>R126</f>
        <v>0</v>
      </c>
      <c r="S125" s="205"/>
      <c r="T125" s="207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8" t="s">
        <v>79</v>
      </c>
      <c r="AT125" s="209" t="s">
        <v>71</v>
      </c>
      <c r="AU125" s="209" t="s">
        <v>79</v>
      </c>
      <c r="AY125" s="208" t="s">
        <v>155</v>
      </c>
      <c r="BK125" s="210">
        <f>BK126</f>
        <v>0</v>
      </c>
    </row>
    <row r="126" spans="1:65" s="2" customFormat="1" ht="55.5" customHeight="1">
      <c r="A126" s="39"/>
      <c r="B126" s="40"/>
      <c r="C126" s="213" t="s">
        <v>212</v>
      </c>
      <c r="D126" s="213" t="s">
        <v>158</v>
      </c>
      <c r="E126" s="214" t="s">
        <v>286</v>
      </c>
      <c r="F126" s="215" t="s">
        <v>287</v>
      </c>
      <c r="G126" s="216" t="s">
        <v>264</v>
      </c>
      <c r="H126" s="217">
        <v>1.298</v>
      </c>
      <c r="I126" s="218"/>
      <c r="J126" s="219">
        <f>ROUND(I126*H126,2)</f>
        <v>0</v>
      </c>
      <c r="K126" s="215" t="s">
        <v>162</v>
      </c>
      <c r="L126" s="45"/>
      <c r="M126" s="220" t="s">
        <v>19</v>
      </c>
      <c r="N126" s="221" t="s">
        <v>43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163</v>
      </c>
      <c r="AT126" s="224" t="s">
        <v>158</v>
      </c>
      <c r="AU126" s="224" t="s">
        <v>81</v>
      </c>
      <c r="AY126" s="18" t="s">
        <v>155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163</v>
      </c>
      <c r="BM126" s="224" t="s">
        <v>1152</v>
      </c>
    </row>
    <row r="127" spans="1:63" s="12" customFormat="1" ht="25.9" customHeight="1">
      <c r="A127" s="12"/>
      <c r="B127" s="197"/>
      <c r="C127" s="198"/>
      <c r="D127" s="199" t="s">
        <v>71</v>
      </c>
      <c r="E127" s="200" t="s">
        <v>289</v>
      </c>
      <c r="F127" s="200" t="s">
        <v>1059</v>
      </c>
      <c r="G127" s="198"/>
      <c r="H127" s="198"/>
      <c r="I127" s="201"/>
      <c r="J127" s="202">
        <f>BK127</f>
        <v>0</v>
      </c>
      <c r="K127" s="198"/>
      <c r="L127" s="203"/>
      <c r="M127" s="204"/>
      <c r="N127" s="205"/>
      <c r="O127" s="205"/>
      <c r="P127" s="206">
        <f>P128</f>
        <v>0</v>
      </c>
      <c r="Q127" s="205"/>
      <c r="R127" s="206">
        <f>R128</f>
        <v>0</v>
      </c>
      <c r="S127" s="205"/>
      <c r="T127" s="207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8" t="s">
        <v>81</v>
      </c>
      <c r="AT127" s="209" t="s">
        <v>71</v>
      </c>
      <c r="AU127" s="209" t="s">
        <v>72</v>
      </c>
      <c r="AY127" s="208" t="s">
        <v>155</v>
      </c>
      <c r="BK127" s="210">
        <f>BK128</f>
        <v>0</v>
      </c>
    </row>
    <row r="128" spans="1:63" s="12" customFormat="1" ht="22.8" customHeight="1">
      <c r="A128" s="12"/>
      <c r="B128" s="197"/>
      <c r="C128" s="198"/>
      <c r="D128" s="199" t="s">
        <v>71</v>
      </c>
      <c r="E128" s="211" t="s">
        <v>437</v>
      </c>
      <c r="F128" s="211" t="s">
        <v>438</v>
      </c>
      <c r="G128" s="198"/>
      <c r="H128" s="198"/>
      <c r="I128" s="201"/>
      <c r="J128" s="212">
        <f>BK128</f>
        <v>0</v>
      </c>
      <c r="K128" s="198"/>
      <c r="L128" s="203"/>
      <c r="M128" s="204"/>
      <c r="N128" s="205"/>
      <c r="O128" s="205"/>
      <c r="P128" s="206">
        <f>SUM(P129:P132)</f>
        <v>0</v>
      </c>
      <c r="Q128" s="205"/>
      <c r="R128" s="206">
        <f>SUM(R129:R132)</f>
        <v>0</v>
      </c>
      <c r="S128" s="205"/>
      <c r="T128" s="207">
        <f>SUM(T129:T132)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81</v>
      </c>
      <c r="AT128" s="209" t="s">
        <v>71</v>
      </c>
      <c r="AU128" s="209" t="s">
        <v>79</v>
      </c>
      <c r="AY128" s="208" t="s">
        <v>155</v>
      </c>
      <c r="BK128" s="210">
        <f>SUM(BK129:BK132)</f>
        <v>0</v>
      </c>
    </row>
    <row r="129" spans="1:65" s="2" customFormat="1" ht="55.5" customHeight="1">
      <c r="A129" s="39"/>
      <c r="B129" s="40"/>
      <c r="C129" s="213" t="s">
        <v>216</v>
      </c>
      <c r="D129" s="213" t="s">
        <v>158</v>
      </c>
      <c r="E129" s="214" t="s">
        <v>456</v>
      </c>
      <c r="F129" s="215" t="s">
        <v>457</v>
      </c>
      <c r="G129" s="216" t="s">
        <v>171</v>
      </c>
      <c r="H129" s="217">
        <v>7</v>
      </c>
      <c r="I129" s="218"/>
      <c r="J129" s="219">
        <f>ROUND(I129*H129,2)</f>
        <v>0</v>
      </c>
      <c r="K129" s="215" t="s">
        <v>19</v>
      </c>
      <c r="L129" s="45"/>
      <c r="M129" s="220" t="s">
        <v>19</v>
      </c>
      <c r="N129" s="221" t="s">
        <v>43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223</v>
      </c>
      <c r="AT129" s="224" t="s">
        <v>158</v>
      </c>
      <c r="AU129" s="224" t="s">
        <v>81</v>
      </c>
      <c r="AY129" s="18" t="s">
        <v>155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223</v>
      </c>
      <c r="BM129" s="224" t="s">
        <v>1153</v>
      </c>
    </row>
    <row r="130" spans="1:51" s="13" customFormat="1" ht="12">
      <c r="A130" s="13"/>
      <c r="B130" s="226"/>
      <c r="C130" s="227"/>
      <c r="D130" s="228" t="s">
        <v>184</v>
      </c>
      <c r="E130" s="229" t="s">
        <v>19</v>
      </c>
      <c r="F130" s="230" t="s">
        <v>1154</v>
      </c>
      <c r="G130" s="227"/>
      <c r="H130" s="231">
        <v>7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184</v>
      </c>
      <c r="AU130" s="237" t="s">
        <v>81</v>
      </c>
      <c r="AV130" s="13" t="s">
        <v>81</v>
      </c>
      <c r="AW130" s="13" t="s">
        <v>33</v>
      </c>
      <c r="AX130" s="13" t="s">
        <v>79</v>
      </c>
      <c r="AY130" s="237" t="s">
        <v>155</v>
      </c>
    </row>
    <row r="131" spans="1:65" s="2" customFormat="1" ht="21.75" customHeight="1">
      <c r="A131" s="39"/>
      <c r="B131" s="40"/>
      <c r="C131" s="213" t="s">
        <v>8</v>
      </c>
      <c r="D131" s="213" t="s">
        <v>158</v>
      </c>
      <c r="E131" s="214" t="s">
        <v>460</v>
      </c>
      <c r="F131" s="215" t="s">
        <v>461</v>
      </c>
      <c r="G131" s="216" t="s">
        <v>171</v>
      </c>
      <c r="H131" s="217">
        <v>7</v>
      </c>
      <c r="I131" s="218"/>
      <c r="J131" s="219">
        <f>ROUND(I131*H131,2)</f>
        <v>0</v>
      </c>
      <c r="K131" s="215" t="s">
        <v>162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223</v>
      </c>
      <c r="AT131" s="224" t="s">
        <v>158</v>
      </c>
      <c r="AU131" s="224" t="s">
        <v>81</v>
      </c>
      <c r="AY131" s="18" t="s">
        <v>155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223</v>
      </c>
      <c r="BM131" s="224" t="s">
        <v>1155</v>
      </c>
    </row>
    <row r="132" spans="1:51" s="13" customFormat="1" ht="12">
      <c r="A132" s="13"/>
      <c r="B132" s="226"/>
      <c r="C132" s="227"/>
      <c r="D132" s="228" t="s">
        <v>184</v>
      </c>
      <c r="E132" s="229" t="s">
        <v>19</v>
      </c>
      <c r="F132" s="230" t="s">
        <v>1154</v>
      </c>
      <c r="G132" s="227"/>
      <c r="H132" s="231">
        <v>7</v>
      </c>
      <c r="I132" s="232"/>
      <c r="J132" s="227"/>
      <c r="K132" s="227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184</v>
      </c>
      <c r="AU132" s="237" t="s">
        <v>81</v>
      </c>
      <c r="AV132" s="13" t="s">
        <v>81</v>
      </c>
      <c r="AW132" s="13" t="s">
        <v>33</v>
      </c>
      <c r="AX132" s="13" t="s">
        <v>79</v>
      </c>
      <c r="AY132" s="237" t="s">
        <v>155</v>
      </c>
    </row>
    <row r="133" spans="1:63" s="12" customFormat="1" ht="25.9" customHeight="1">
      <c r="A133" s="12"/>
      <c r="B133" s="197"/>
      <c r="C133" s="198"/>
      <c r="D133" s="199" t="s">
        <v>71</v>
      </c>
      <c r="E133" s="200" t="s">
        <v>481</v>
      </c>
      <c r="F133" s="200" t="s">
        <v>482</v>
      </c>
      <c r="G133" s="198"/>
      <c r="H133" s="198"/>
      <c r="I133" s="201"/>
      <c r="J133" s="202">
        <f>BK133</f>
        <v>0</v>
      </c>
      <c r="K133" s="198"/>
      <c r="L133" s="203"/>
      <c r="M133" s="204"/>
      <c r="N133" s="205"/>
      <c r="O133" s="205"/>
      <c r="P133" s="206">
        <f>P134+P169+P173+P184</f>
        <v>0</v>
      </c>
      <c r="Q133" s="205"/>
      <c r="R133" s="206">
        <f>R134+R169+R173+R184</f>
        <v>0.31808416</v>
      </c>
      <c r="S133" s="205"/>
      <c r="T133" s="207">
        <f>T134+T169+T173+T184</f>
        <v>0.011699999999999999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8" t="s">
        <v>81</v>
      </c>
      <c r="AT133" s="209" t="s">
        <v>71</v>
      </c>
      <c r="AU133" s="209" t="s">
        <v>72</v>
      </c>
      <c r="AY133" s="208" t="s">
        <v>155</v>
      </c>
      <c r="BK133" s="210">
        <f>BK134+BK169+BK173+BK184</f>
        <v>0</v>
      </c>
    </row>
    <row r="134" spans="1:63" s="12" customFormat="1" ht="22.8" customHeight="1">
      <c r="A134" s="12"/>
      <c r="B134" s="197"/>
      <c r="C134" s="198"/>
      <c r="D134" s="199" t="s">
        <v>71</v>
      </c>
      <c r="E134" s="211" t="s">
        <v>291</v>
      </c>
      <c r="F134" s="211" t="s">
        <v>595</v>
      </c>
      <c r="G134" s="198"/>
      <c r="H134" s="198"/>
      <c r="I134" s="201"/>
      <c r="J134" s="212">
        <f>BK134</f>
        <v>0</v>
      </c>
      <c r="K134" s="198"/>
      <c r="L134" s="203"/>
      <c r="M134" s="204"/>
      <c r="N134" s="205"/>
      <c r="O134" s="205"/>
      <c r="P134" s="206">
        <f>SUM(P135:P168)</f>
        <v>0</v>
      </c>
      <c r="Q134" s="205"/>
      <c r="R134" s="206">
        <f>SUM(R135:R168)</f>
        <v>0.0771775</v>
      </c>
      <c r="S134" s="205"/>
      <c r="T134" s="207">
        <f>SUM(T135:T168)</f>
        <v>0.011699999999999999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8" t="s">
        <v>81</v>
      </c>
      <c r="AT134" s="209" t="s">
        <v>71</v>
      </c>
      <c r="AU134" s="209" t="s">
        <v>79</v>
      </c>
      <c r="AY134" s="208" t="s">
        <v>155</v>
      </c>
      <c r="BK134" s="210">
        <f>SUM(BK135:BK168)</f>
        <v>0</v>
      </c>
    </row>
    <row r="135" spans="1:65" s="2" customFormat="1" ht="12">
      <c r="A135" s="39"/>
      <c r="B135" s="40"/>
      <c r="C135" s="213" t="s">
        <v>223</v>
      </c>
      <c r="D135" s="213" t="s">
        <v>158</v>
      </c>
      <c r="E135" s="214" t="s">
        <v>596</v>
      </c>
      <c r="F135" s="215" t="s">
        <v>597</v>
      </c>
      <c r="G135" s="216" t="s">
        <v>226</v>
      </c>
      <c r="H135" s="217">
        <v>18</v>
      </c>
      <c r="I135" s="218"/>
      <c r="J135" s="219">
        <f>ROUND(I135*H135,2)</f>
        <v>0</v>
      </c>
      <c r="K135" s="215" t="s">
        <v>162</v>
      </c>
      <c r="L135" s="45"/>
      <c r="M135" s="220" t="s">
        <v>19</v>
      </c>
      <c r="N135" s="221" t="s">
        <v>43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223</v>
      </c>
      <c r="AT135" s="224" t="s">
        <v>158</v>
      </c>
      <c r="AU135" s="224" t="s">
        <v>81</v>
      </c>
      <c r="AY135" s="18" t="s">
        <v>155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223</v>
      </c>
      <c r="BM135" s="224" t="s">
        <v>1156</v>
      </c>
    </row>
    <row r="136" spans="1:65" s="2" customFormat="1" ht="16.5" customHeight="1">
      <c r="A136" s="39"/>
      <c r="B136" s="40"/>
      <c r="C136" s="244" t="s">
        <v>228</v>
      </c>
      <c r="D136" s="244" t="s">
        <v>599</v>
      </c>
      <c r="E136" s="245" t="s">
        <v>600</v>
      </c>
      <c r="F136" s="246" t="s">
        <v>601</v>
      </c>
      <c r="G136" s="247" t="s">
        <v>226</v>
      </c>
      <c r="H136" s="248">
        <v>18.9</v>
      </c>
      <c r="I136" s="249"/>
      <c r="J136" s="250">
        <f>ROUND(I136*H136,2)</f>
        <v>0</v>
      </c>
      <c r="K136" s="246" t="s">
        <v>19</v>
      </c>
      <c r="L136" s="251"/>
      <c r="M136" s="252" t="s">
        <v>19</v>
      </c>
      <c r="N136" s="253" t="s">
        <v>43</v>
      </c>
      <c r="O136" s="85"/>
      <c r="P136" s="222">
        <f>O136*H136</f>
        <v>0</v>
      </c>
      <c r="Q136" s="222">
        <v>0.00018</v>
      </c>
      <c r="R136" s="222">
        <f>Q136*H136</f>
        <v>0.003402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297</v>
      </c>
      <c r="AT136" s="224" t="s">
        <v>599</v>
      </c>
      <c r="AU136" s="224" t="s">
        <v>81</v>
      </c>
      <c r="AY136" s="18" t="s">
        <v>155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223</v>
      </c>
      <c r="BM136" s="224" t="s">
        <v>1157</v>
      </c>
    </row>
    <row r="137" spans="1:51" s="13" customFormat="1" ht="12">
      <c r="A137" s="13"/>
      <c r="B137" s="226"/>
      <c r="C137" s="227"/>
      <c r="D137" s="228" t="s">
        <v>184</v>
      </c>
      <c r="E137" s="227"/>
      <c r="F137" s="230" t="s">
        <v>1158</v>
      </c>
      <c r="G137" s="227"/>
      <c r="H137" s="231">
        <v>18.9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184</v>
      </c>
      <c r="AU137" s="237" t="s">
        <v>81</v>
      </c>
      <c r="AV137" s="13" t="s">
        <v>81</v>
      </c>
      <c r="AW137" s="13" t="s">
        <v>4</v>
      </c>
      <c r="AX137" s="13" t="s">
        <v>79</v>
      </c>
      <c r="AY137" s="237" t="s">
        <v>155</v>
      </c>
    </row>
    <row r="138" spans="1:65" s="2" customFormat="1" ht="12">
      <c r="A138" s="39"/>
      <c r="B138" s="40"/>
      <c r="C138" s="213" t="s">
        <v>232</v>
      </c>
      <c r="D138" s="213" t="s">
        <v>158</v>
      </c>
      <c r="E138" s="214" t="s">
        <v>865</v>
      </c>
      <c r="F138" s="215" t="s">
        <v>866</v>
      </c>
      <c r="G138" s="216" t="s">
        <v>171</v>
      </c>
      <c r="H138" s="217">
        <v>2</v>
      </c>
      <c r="I138" s="218"/>
      <c r="J138" s="219">
        <f>ROUND(I138*H138,2)</f>
        <v>0</v>
      </c>
      <c r="K138" s="215" t="s">
        <v>162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223</v>
      </c>
      <c r="AT138" s="224" t="s">
        <v>158</v>
      </c>
      <c r="AU138" s="224" t="s">
        <v>81</v>
      </c>
      <c r="AY138" s="18" t="s">
        <v>155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223</v>
      </c>
      <c r="BM138" s="224" t="s">
        <v>1159</v>
      </c>
    </row>
    <row r="139" spans="1:65" s="2" customFormat="1" ht="12">
      <c r="A139" s="39"/>
      <c r="B139" s="40"/>
      <c r="C139" s="244" t="s">
        <v>236</v>
      </c>
      <c r="D139" s="244" t="s">
        <v>599</v>
      </c>
      <c r="E139" s="245" t="s">
        <v>868</v>
      </c>
      <c r="F139" s="246" t="s">
        <v>869</v>
      </c>
      <c r="G139" s="247" t="s">
        <v>171</v>
      </c>
      <c r="H139" s="248">
        <v>2</v>
      </c>
      <c r="I139" s="249"/>
      <c r="J139" s="250">
        <f>ROUND(I139*H139,2)</f>
        <v>0</v>
      </c>
      <c r="K139" s="246" t="s">
        <v>609</v>
      </c>
      <c r="L139" s="251"/>
      <c r="M139" s="252" t="s">
        <v>19</v>
      </c>
      <c r="N139" s="253" t="s">
        <v>43</v>
      </c>
      <c r="O139" s="85"/>
      <c r="P139" s="222">
        <f>O139*H139</f>
        <v>0</v>
      </c>
      <c r="Q139" s="222">
        <v>4E-05</v>
      </c>
      <c r="R139" s="222">
        <f>Q139*H139</f>
        <v>8E-05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297</v>
      </c>
      <c r="AT139" s="224" t="s">
        <v>599</v>
      </c>
      <c r="AU139" s="224" t="s">
        <v>81</v>
      </c>
      <c r="AY139" s="18" t="s">
        <v>155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223</v>
      </c>
      <c r="BM139" s="224" t="s">
        <v>1160</v>
      </c>
    </row>
    <row r="140" spans="1:65" s="2" customFormat="1" ht="44.25" customHeight="1">
      <c r="A140" s="39"/>
      <c r="B140" s="40"/>
      <c r="C140" s="213" t="s">
        <v>240</v>
      </c>
      <c r="D140" s="213" t="s">
        <v>158</v>
      </c>
      <c r="E140" s="214" t="s">
        <v>390</v>
      </c>
      <c r="F140" s="215" t="s">
        <v>391</v>
      </c>
      <c r="G140" s="216" t="s">
        <v>171</v>
      </c>
      <c r="H140" s="217">
        <v>4</v>
      </c>
      <c r="I140" s="218"/>
      <c r="J140" s="219">
        <f>ROUND(I140*H140,2)</f>
        <v>0</v>
      </c>
      <c r="K140" s="215" t="s">
        <v>162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223</v>
      </c>
      <c r="AT140" s="224" t="s">
        <v>158</v>
      </c>
      <c r="AU140" s="224" t="s">
        <v>81</v>
      </c>
      <c r="AY140" s="18" t="s">
        <v>155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223</v>
      </c>
      <c r="BM140" s="224" t="s">
        <v>1161</v>
      </c>
    </row>
    <row r="141" spans="1:65" s="2" customFormat="1" ht="12">
      <c r="A141" s="39"/>
      <c r="B141" s="40"/>
      <c r="C141" s="244" t="s">
        <v>7</v>
      </c>
      <c r="D141" s="244" t="s">
        <v>599</v>
      </c>
      <c r="E141" s="245" t="s">
        <v>872</v>
      </c>
      <c r="F141" s="246" t="s">
        <v>873</v>
      </c>
      <c r="G141" s="247" t="s">
        <v>171</v>
      </c>
      <c r="H141" s="248">
        <v>4</v>
      </c>
      <c r="I141" s="249"/>
      <c r="J141" s="250">
        <f>ROUND(I141*H141,2)</f>
        <v>0</v>
      </c>
      <c r="K141" s="246" t="s">
        <v>609</v>
      </c>
      <c r="L141" s="251"/>
      <c r="M141" s="252" t="s">
        <v>19</v>
      </c>
      <c r="N141" s="253" t="s">
        <v>43</v>
      </c>
      <c r="O141" s="85"/>
      <c r="P141" s="222">
        <f>O141*H141</f>
        <v>0</v>
      </c>
      <c r="Q141" s="222">
        <v>5E-05</v>
      </c>
      <c r="R141" s="222">
        <f>Q141*H141</f>
        <v>0.0002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297</v>
      </c>
      <c r="AT141" s="224" t="s">
        <v>599</v>
      </c>
      <c r="AU141" s="224" t="s">
        <v>81</v>
      </c>
      <c r="AY141" s="18" t="s">
        <v>155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223</v>
      </c>
      <c r="BM141" s="224" t="s">
        <v>1162</v>
      </c>
    </row>
    <row r="142" spans="1:65" s="2" customFormat="1" ht="12">
      <c r="A142" s="39"/>
      <c r="B142" s="40"/>
      <c r="C142" s="213" t="s">
        <v>247</v>
      </c>
      <c r="D142" s="213" t="s">
        <v>158</v>
      </c>
      <c r="E142" s="214" t="s">
        <v>604</v>
      </c>
      <c r="F142" s="215" t="s">
        <v>605</v>
      </c>
      <c r="G142" s="216" t="s">
        <v>226</v>
      </c>
      <c r="H142" s="217">
        <v>35</v>
      </c>
      <c r="I142" s="218"/>
      <c r="J142" s="219">
        <f>ROUND(I142*H142,2)</f>
        <v>0</v>
      </c>
      <c r="K142" s="215" t="s">
        <v>162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223</v>
      </c>
      <c r="AT142" s="224" t="s">
        <v>158</v>
      </c>
      <c r="AU142" s="224" t="s">
        <v>81</v>
      </c>
      <c r="AY142" s="18" t="s">
        <v>155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223</v>
      </c>
      <c r="BM142" s="224" t="s">
        <v>1163</v>
      </c>
    </row>
    <row r="143" spans="1:65" s="2" customFormat="1" ht="12">
      <c r="A143" s="39"/>
      <c r="B143" s="40"/>
      <c r="C143" s="244" t="s">
        <v>251</v>
      </c>
      <c r="D143" s="244" t="s">
        <v>599</v>
      </c>
      <c r="E143" s="245" t="s">
        <v>607</v>
      </c>
      <c r="F143" s="246" t="s">
        <v>608</v>
      </c>
      <c r="G143" s="247" t="s">
        <v>226</v>
      </c>
      <c r="H143" s="248">
        <v>40.25</v>
      </c>
      <c r="I143" s="249"/>
      <c r="J143" s="250">
        <f>ROUND(I143*H143,2)</f>
        <v>0</v>
      </c>
      <c r="K143" s="246" t="s">
        <v>609</v>
      </c>
      <c r="L143" s="251"/>
      <c r="M143" s="252" t="s">
        <v>19</v>
      </c>
      <c r="N143" s="253" t="s">
        <v>43</v>
      </c>
      <c r="O143" s="85"/>
      <c r="P143" s="222">
        <f>O143*H143</f>
        <v>0</v>
      </c>
      <c r="Q143" s="222">
        <v>0.00017</v>
      </c>
      <c r="R143" s="222">
        <f>Q143*H143</f>
        <v>0.0068425000000000005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297</v>
      </c>
      <c r="AT143" s="224" t="s">
        <v>599</v>
      </c>
      <c r="AU143" s="224" t="s">
        <v>81</v>
      </c>
      <c r="AY143" s="18" t="s">
        <v>155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223</v>
      </c>
      <c r="BM143" s="224" t="s">
        <v>1164</v>
      </c>
    </row>
    <row r="144" spans="1:51" s="13" customFormat="1" ht="12">
      <c r="A144" s="13"/>
      <c r="B144" s="226"/>
      <c r="C144" s="227"/>
      <c r="D144" s="228" t="s">
        <v>184</v>
      </c>
      <c r="E144" s="227"/>
      <c r="F144" s="230" t="s">
        <v>611</v>
      </c>
      <c r="G144" s="227"/>
      <c r="H144" s="231">
        <v>40.25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184</v>
      </c>
      <c r="AU144" s="237" t="s">
        <v>81</v>
      </c>
      <c r="AV144" s="13" t="s">
        <v>81</v>
      </c>
      <c r="AW144" s="13" t="s">
        <v>4</v>
      </c>
      <c r="AX144" s="13" t="s">
        <v>79</v>
      </c>
      <c r="AY144" s="237" t="s">
        <v>155</v>
      </c>
    </row>
    <row r="145" spans="1:65" s="2" customFormat="1" ht="12">
      <c r="A145" s="39"/>
      <c r="B145" s="40"/>
      <c r="C145" s="213" t="s">
        <v>255</v>
      </c>
      <c r="D145" s="213" t="s">
        <v>158</v>
      </c>
      <c r="E145" s="214" t="s">
        <v>878</v>
      </c>
      <c r="F145" s="215" t="s">
        <v>879</v>
      </c>
      <c r="G145" s="216" t="s">
        <v>226</v>
      </c>
      <c r="H145" s="217">
        <v>40</v>
      </c>
      <c r="I145" s="218"/>
      <c r="J145" s="219">
        <f>ROUND(I145*H145,2)</f>
        <v>0</v>
      </c>
      <c r="K145" s="215" t="s">
        <v>162</v>
      </c>
      <c r="L145" s="45"/>
      <c r="M145" s="220" t="s">
        <v>19</v>
      </c>
      <c r="N145" s="221" t="s">
        <v>43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223</v>
      </c>
      <c r="AT145" s="224" t="s">
        <v>158</v>
      </c>
      <c r="AU145" s="224" t="s">
        <v>81</v>
      </c>
      <c r="AY145" s="18" t="s">
        <v>155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223</v>
      </c>
      <c r="BM145" s="224" t="s">
        <v>1165</v>
      </c>
    </row>
    <row r="146" spans="1:65" s="2" customFormat="1" ht="16.5" customHeight="1">
      <c r="A146" s="39"/>
      <c r="B146" s="40"/>
      <c r="C146" s="244" t="s">
        <v>261</v>
      </c>
      <c r="D146" s="244" t="s">
        <v>599</v>
      </c>
      <c r="E146" s="245" t="s">
        <v>881</v>
      </c>
      <c r="F146" s="246" t="s">
        <v>882</v>
      </c>
      <c r="G146" s="247" t="s">
        <v>226</v>
      </c>
      <c r="H146" s="248">
        <v>46</v>
      </c>
      <c r="I146" s="249"/>
      <c r="J146" s="250">
        <f>ROUND(I146*H146,2)</f>
        <v>0</v>
      </c>
      <c r="K146" s="246" t="s">
        <v>162</v>
      </c>
      <c r="L146" s="251"/>
      <c r="M146" s="252" t="s">
        <v>19</v>
      </c>
      <c r="N146" s="253" t="s">
        <v>43</v>
      </c>
      <c r="O146" s="85"/>
      <c r="P146" s="222">
        <f>O146*H146</f>
        <v>0</v>
      </c>
      <c r="Q146" s="222">
        <v>0.00012</v>
      </c>
      <c r="R146" s="222">
        <f>Q146*H146</f>
        <v>0.00552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297</v>
      </c>
      <c r="AT146" s="224" t="s">
        <v>599</v>
      </c>
      <c r="AU146" s="224" t="s">
        <v>81</v>
      </c>
      <c r="AY146" s="18" t="s">
        <v>155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223</v>
      </c>
      <c r="BM146" s="224" t="s">
        <v>1166</v>
      </c>
    </row>
    <row r="147" spans="1:51" s="13" customFormat="1" ht="12">
      <c r="A147" s="13"/>
      <c r="B147" s="226"/>
      <c r="C147" s="227"/>
      <c r="D147" s="228" t="s">
        <v>184</v>
      </c>
      <c r="E147" s="227"/>
      <c r="F147" s="230" t="s">
        <v>877</v>
      </c>
      <c r="G147" s="227"/>
      <c r="H147" s="231">
        <v>46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184</v>
      </c>
      <c r="AU147" s="237" t="s">
        <v>81</v>
      </c>
      <c r="AV147" s="13" t="s">
        <v>81</v>
      </c>
      <c r="AW147" s="13" t="s">
        <v>4</v>
      </c>
      <c r="AX147" s="13" t="s">
        <v>79</v>
      </c>
      <c r="AY147" s="237" t="s">
        <v>155</v>
      </c>
    </row>
    <row r="148" spans="1:65" s="2" customFormat="1" ht="12">
      <c r="A148" s="39"/>
      <c r="B148" s="40"/>
      <c r="C148" s="213" t="s">
        <v>266</v>
      </c>
      <c r="D148" s="213" t="s">
        <v>158</v>
      </c>
      <c r="E148" s="214" t="s">
        <v>885</v>
      </c>
      <c r="F148" s="215" t="s">
        <v>886</v>
      </c>
      <c r="G148" s="216" t="s">
        <v>226</v>
      </c>
      <c r="H148" s="217">
        <v>18</v>
      </c>
      <c r="I148" s="218"/>
      <c r="J148" s="219">
        <f>ROUND(I148*H148,2)</f>
        <v>0</v>
      </c>
      <c r="K148" s="215" t="s">
        <v>162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223</v>
      </c>
      <c r="AT148" s="224" t="s">
        <v>158</v>
      </c>
      <c r="AU148" s="224" t="s">
        <v>81</v>
      </c>
      <c r="AY148" s="18" t="s">
        <v>155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223</v>
      </c>
      <c r="BM148" s="224" t="s">
        <v>1167</v>
      </c>
    </row>
    <row r="149" spans="1:65" s="2" customFormat="1" ht="16.5" customHeight="1">
      <c r="A149" s="39"/>
      <c r="B149" s="40"/>
      <c r="C149" s="244" t="s">
        <v>270</v>
      </c>
      <c r="D149" s="244" t="s">
        <v>599</v>
      </c>
      <c r="E149" s="245" t="s">
        <v>888</v>
      </c>
      <c r="F149" s="246" t="s">
        <v>889</v>
      </c>
      <c r="G149" s="247" t="s">
        <v>226</v>
      </c>
      <c r="H149" s="248">
        <v>20.7</v>
      </c>
      <c r="I149" s="249"/>
      <c r="J149" s="250">
        <f>ROUND(I149*H149,2)</f>
        <v>0</v>
      </c>
      <c r="K149" s="246" t="s">
        <v>162</v>
      </c>
      <c r="L149" s="251"/>
      <c r="M149" s="252" t="s">
        <v>19</v>
      </c>
      <c r="N149" s="253" t="s">
        <v>43</v>
      </c>
      <c r="O149" s="85"/>
      <c r="P149" s="222">
        <f>O149*H149</f>
        <v>0</v>
      </c>
      <c r="Q149" s="222">
        <v>0.00016</v>
      </c>
      <c r="R149" s="222">
        <f>Q149*H149</f>
        <v>0.0033120000000000003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297</v>
      </c>
      <c r="AT149" s="224" t="s">
        <v>599</v>
      </c>
      <c r="AU149" s="224" t="s">
        <v>81</v>
      </c>
      <c r="AY149" s="18" t="s">
        <v>155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223</v>
      </c>
      <c r="BM149" s="224" t="s">
        <v>1168</v>
      </c>
    </row>
    <row r="150" spans="1:51" s="13" customFormat="1" ht="12">
      <c r="A150" s="13"/>
      <c r="B150" s="226"/>
      <c r="C150" s="227"/>
      <c r="D150" s="228" t="s">
        <v>184</v>
      </c>
      <c r="E150" s="227"/>
      <c r="F150" s="230" t="s">
        <v>1169</v>
      </c>
      <c r="G150" s="227"/>
      <c r="H150" s="231">
        <v>20.7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7" t="s">
        <v>184</v>
      </c>
      <c r="AU150" s="237" t="s">
        <v>81</v>
      </c>
      <c r="AV150" s="13" t="s">
        <v>81</v>
      </c>
      <c r="AW150" s="13" t="s">
        <v>4</v>
      </c>
      <c r="AX150" s="13" t="s">
        <v>79</v>
      </c>
      <c r="AY150" s="237" t="s">
        <v>155</v>
      </c>
    </row>
    <row r="151" spans="1:65" s="2" customFormat="1" ht="12">
      <c r="A151" s="39"/>
      <c r="B151" s="40"/>
      <c r="C151" s="213" t="s">
        <v>275</v>
      </c>
      <c r="D151" s="213" t="s">
        <v>158</v>
      </c>
      <c r="E151" s="214" t="s">
        <v>612</v>
      </c>
      <c r="F151" s="215" t="s">
        <v>613</v>
      </c>
      <c r="G151" s="216" t="s">
        <v>226</v>
      </c>
      <c r="H151" s="217">
        <v>18</v>
      </c>
      <c r="I151" s="218"/>
      <c r="J151" s="219">
        <f>ROUND(I151*H151,2)</f>
        <v>0</v>
      </c>
      <c r="K151" s="215" t="s">
        <v>162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223</v>
      </c>
      <c r="AT151" s="224" t="s">
        <v>158</v>
      </c>
      <c r="AU151" s="224" t="s">
        <v>81</v>
      </c>
      <c r="AY151" s="18" t="s">
        <v>155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223</v>
      </c>
      <c r="BM151" s="224" t="s">
        <v>1170</v>
      </c>
    </row>
    <row r="152" spans="1:65" s="2" customFormat="1" ht="16.5" customHeight="1">
      <c r="A152" s="39"/>
      <c r="B152" s="40"/>
      <c r="C152" s="244" t="s">
        <v>279</v>
      </c>
      <c r="D152" s="244" t="s">
        <v>599</v>
      </c>
      <c r="E152" s="245" t="s">
        <v>615</v>
      </c>
      <c r="F152" s="246" t="s">
        <v>616</v>
      </c>
      <c r="G152" s="247" t="s">
        <v>226</v>
      </c>
      <c r="H152" s="248">
        <v>20.7</v>
      </c>
      <c r="I152" s="249"/>
      <c r="J152" s="250">
        <f>ROUND(I152*H152,2)</f>
        <v>0</v>
      </c>
      <c r="K152" s="246" t="s">
        <v>162</v>
      </c>
      <c r="L152" s="251"/>
      <c r="M152" s="252" t="s">
        <v>19</v>
      </c>
      <c r="N152" s="253" t="s">
        <v>43</v>
      </c>
      <c r="O152" s="85"/>
      <c r="P152" s="222">
        <f>O152*H152</f>
        <v>0</v>
      </c>
      <c r="Q152" s="222">
        <v>0.00053</v>
      </c>
      <c r="R152" s="222">
        <f>Q152*H152</f>
        <v>0.010971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297</v>
      </c>
      <c r="AT152" s="224" t="s">
        <v>599</v>
      </c>
      <c r="AU152" s="224" t="s">
        <v>81</v>
      </c>
      <c r="AY152" s="18" t="s">
        <v>155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223</v>
      </c>
      <c r="BM152" s="224" t="s">
        <v>1171</v>
      </c>
    </row>
    <row r="153" spans="1:51" s="13" customFormat="1" ht="12">
      <c r="A153" s="13"/>
      <c r="B153" s="226"/>
      <c r="C153" s="227"/>
      <c r="D153" s="228" t="s">
        <v>184</v>
      </c>
      <c r="E153" s="227"/>
      <c r="F153" s="230" t="s">
        <v>1169</v>
      </c>
      <c r="G153" s="227"/>
      <c r="H153" s="231">
        <v>20.7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184</v>
      </c>
      <c r="AU153" s="237" t="s">
        <v>81</v>
      </c>
      <c r="AV153" s="13" t="s">
        <v>81</v>
      </c>
      <c r="AW153" s="13" t="s">
        <v>4</v>
      </c>
      <c r="AX153" s="13" t="s">
        <v>79</v>
      </c>
      <c r="AY153" s="237" t="s">
        <v>155</v>
      </c>
    </row>
    <row r="154" spans="1:65" s="2" customFormat="1" ht="12">
      <c r="A154" s="39"/>
      <c r="B154" s="40"/>
      <c r="C154" s="213" t="s">
        <v>285</v>
      </c>
      <c r="D154" s="213" t="s">
        <v>158</v>
      </c>
      <c r="E154" s="214" t="s">
        <v>895</v>
      </c>
      <c r="F154" s="215" t="s">
        <v>896</v>
      </c>
      <c r="G154" s="216" t="s">
        <v>171</v>
      </c>
      <c r="H154" s="217">
        <v>18</v>
      </c>
      <c r="I154" s="218"/>
      <c r="J154" s="219">
        <f>ROUND(I154*H154,2)</f>
        <v>0</v>
      </c>
      <c r="K154" s="215" t="s">
        <v>162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223</v>
      </c>
      <c r="AT154" s="224" t="s">
        <v>158</v>
      </c>
      <c r="AU154" s="224" t="s">
        <v>81</v>
      </c>
      <c r="AY154" s="18" t="s">
        <v>155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223</v>
      </c>
      <c r="BM154" s="224" t="s">
        <v>1172</v>
      </c>
    </row>
    <row r="155" spans="1:65" s="2" customFormat="1" ht="12">
      <c r="A155" s="39"/>
      <c r="B155" s="40"/>
      <c r="C155" s="213" t="s">
        <v>293</v>
      </c>
      <c r="D155" s="213" t="s">
        <v>158</v>
      </c>
      <c r="E155" s="214" t="s">
        <v>619</v>
      </c>
      <c r="F155" s="215" t="s">
        <v>620</v>
      </c>
      <c r="G155" s="216" t="s">
        <v>171</v>
      </c>
      <c r="H155" s="217">
        <v>10</v>
      </c>
      <c r="I155" s="218"/>
      <c r="J155" s="219">
        <f>ROUND(I155*H155,2)</f>
        <v>0</v>
      </c>
      <c r="K155" s="215" t="s">
        <v>162</v>
      </c>
      <c r="L155" s="45"/>
      <c r="M155" s="220" t="s">
        <v>19</v>
      </c>
      <c r="N155" s="221" t="s">
        <v>43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223</v>
      </c>
      <c r="AT155" s="224" t="s">
        <v>158</v>
      </c>
      <c r="AU155" s="224" t="s">
        <v>81</v>
      </c>
      <c r="AY155" s="18" t="s">
        <v>155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223</v>
      </c>
      <c r="BM155" s="224" t="s">
        <v>1173</v>
      </c>
    </row>
    <row r="156" spans="1:65" s="2" customFormat="1" ht="12">
      <c r="A156" s="39"/>
      <c r="B156" s="40"/>
      <c r="C156" s="244" t="s">
        <v>297</v>
      </c>
      <c r="D156" s="244" t="s">
        <v>599</v>
      </c>
      <c r="E156" s="245" t="s">
        <v>625</v>
      </c>
      <c r="F156" s="246" t="s">
        <v>626</v>
      </c>
      <c r="G156" s="247" t="s">
        <v>171</v>
      </c>
      <c r="H156" s="248">
        <v>1</v>
      </c>
      <c r="I156" s="249"/>
      <c r="J156" s="250">
        <f>ROUND(I156*H156,2)</f>
        <v>0</v>
      </c>
      <c r="K156" s="246" t="s">
        <v>162</v>
      </c>
      <c r="L156" s="251"/>
      <c r="M156" s="252" t="s">
        <v>19</v>
      </c>
      <c r="N156" s="253" t="s">
        <v>43</v>
      </c>
      <c r="O156" s="85"/>
      <c r="P156" s="222">
        <f>O156*H156</f>
        <v>0</v>
      </c>
      <c r="Q156" s="222">
        <v>0.00301</v>
      </c>
      <c r="R156" s="222">
        <f>Q156*H156</f>
        <v>0.00301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297</v>
      </c>
      <c r="AT156" s="224" t="s">
        <v>599</v>
      </c>
      <c r="AU156" s="224" t="s">
        <v>81</v>
      </c>
      <c r="AY156" s="18" t="s">
        <v>155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223</v>
      </c>
      <c r="BM156" s="224" t="s">
        <v>1174</v>
      </c>
    </row>
    <row r="157" spans="1:65" s="2" customFormat="1" ht="12">
      <c r="A157" s="39"/>
      <c r="B157" s="40"/>
      <c r="C157" s="213" t="s">
        <v>301</v>
      </c>
      <c r="D157" s="213" t="s">
        <v>158</v>
      </c>
      <c r="E157" s="214" t="s">
        <v>904</v>
      </c>
      <c r="F157" s="215" t="s">
        <v>905</v>
      </c>
      <c r="G157" s="216" t="s">
        <v>171</v>
      </c>
      <c r="H157" s="217">
        <v>4</v>
      </c>
      <c r="I157" s="218"/>
      <c r="J157" s="219">
        <f>ROUND(I157*H157,2)</f>
        <v>0</v>
      </c>
      <c r="K157" s="215" t="s">
        <v>162</v>
      </c>
      <c r="L157" s="45"/>
      <c r="M157" s="220" t="s">
        <v>19</v>
      </c>
      <c r="N157" s="221" t="s">
        <v>43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223</v>
      </c>
      <c r="AT157" s="224" t="s">
        <v>158</v>
      </c>
      <c r="AU157" s="224" t="s">
        <v>81</v>
      </c>
      <c r="AY157" s="18" t="s">
        <v>155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223</v>
      </c>
      <c r="BM157" s="224" t="s">
        <v>1175</v>
      </c>
    </row>
    <row r="158" spans="1:65" s="2" customFormat="1" ht="12">
      <c r="A158" s="39"/>
      <c r="B158" s="40"/>
      <c r="C158" s="244" t="s">
        <v>305</v>
      </c>
      <c r="D158" s="244" t="s">
        <v>599</v>
      </c>
      <c r="E158" s="245" t="s">
        <v>907</v>
      </c>
      <c r="F158" s="246" t="s">
        <v>908</v>
      </c>
      <c r="G158" s="247" t="s">
        <v>171</v>
      </c>
      <c r="H158" s="248">
        <v>4</v>
      </c>
      <c r="I158" s="249"/>
      <c r="J158" s="250">
        <f>ROUND(I158*H158,2)</f>
        <v>0</v>
      </c>
      <c r="K158" s="246" t="s">
        <v>609</v>
      </c>
      <c r="L158" s="251"/>
      <c r="M158" s="252" t="s">
        <v>19</v>
      </c>
      <c r="N158" s="253" t="s">
        <v>43</v>
      </c>
      <c r="O158" s="85"/>
      <c r="P158" s="222">
        <f>O158*H158</f>
        <v>0</v>
      </c>
      <c r="Q158" s="222">
        <v>4E-05</v>
      </c>
      <c r="R158" s="222">
        <f>Q158*H158</f>
        <v>0.00016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297</v>
      </c>
      <c r="AT158" s="224" t="s">
        <v>599</v>
      </c>
      <c r="AU158" s="224" t="s">
        <v>81</v>
      </c>
      <c r="AY158" s="18" t="s">
        <v>155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223</v>
      </c>
      <c r="BM158" s="224" t="s">
        <v>1176</v>
      </c>
    </row>
    <row r="159" spans="1:65" s="2" customFormat="1" ht="21.75" customHeight="1">
      <c r="A159" s="39"/>
      <c r="B159" s="40"/>
      <c r="C159" s="244" t="s">
        <v>309</v>
      </c>
      <c r="D159" s="244" t="s">
        <v>599</v>
      </c>
      <c r="E159" s="245" t="s">
        <v>910</v>
      </c>
      <c r="F159" s="246" t="s">
        <v>911</v>
      </c>
      <c r="G159" s="247" t="s">
        <v>171</v>
      </c>
      <c r="H159" s="248">
        <v>4</v>
      </c>
      <c r="I159" s="249"/>
      <c r="J159" s="250">
        <f>ROUND(I159*H159,2)</f>
        <v>0</v>
      </c>
      <c r="K159" s="246" t="s">
        <v>19</v>
      </c>
      <c r="L159" s="251"/>
      <c r="M159" s="252" t="s">
        <v>19</v>
      </c>
      <c r="N159" s="253" t="s">
        <v>43</v>
      </c>
      <c r="O159" s="85"/>
      <c r="P159" s="222">
        <f>O159*H159</f>
        <v>0</v>
      </c>
      <c r="Q159" s="222">
        <v>2E-05</v>
      </c>
      <c r="R159" s="222">
        <f>Q159*H159</f>
        <v>8E-05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297</v>
      </c>
      <c r="AT159" s="224" t="s">
        <v>599</v>
      </c>
      <c r="AU159" s="224" t="s">
        <v>81</v>
      </c>
      <c r="AY159" s="18" t="s">
        <v>155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223</v>
      </c>
      <c r="BM159" s="224" t="s">
        <v>1177</v>
      </c>
    </row>
    <row r="160" spans="1:65" s="2" customFormat="1" ht="12">
      <c r="A160" s="39"/>
      <c r="B160" s="40"/>
      <c r="C160" s="213" t="s">
        <v>313</v>
      </c>
      <c r="D160" s="213" t="s">
        <v>158</v>
      </c>
      <c r="E160" s="214" t="s">
        <v>913</v>
      </c>
      <c r="F160" s="215" t="s">
        <v>914</v>
      </c>
      <c r="G160" s="216" t="s">
        <v>171</v>
      </c>
      <c r="H160" s="217">
        <v>1</v>
      </c>
      <c r="I160" s="218"/>
      <c r="J160" s="219">
        <f>ROUND(I160*H160,2)</f>
        <v>0</v>
      </c>
      <c r="K160" s="215" t="s">
        <v>162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223</v>
      </c>
      <c r="AT160" s="224" t="s">
        <v>158</v>
      </c>
      <c r="AU160" s="224" t="s">
        <v>81</v>
      </c>
      <c r="AY160" s="18" t="s">
        <v>155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223</v>
      </c>
      <c r="BM160" s="224" t="s">
        <v>1178</v>
      </c>
    </row>
    <row r="161" spans="1:65" s="2" customFormat="1" ht="16.5" customHeight="1">
      <c r="A161" s="39"/>
      <c r="B161" s="40"/>
      <c r="C161" s="244" t="s">
        <v>317</v>
      </c>
      <c r="D161" s="244" t="s">
        <v>599</v>
      </c>
      <c r="E161" s="245" t="s">
        <v>916</v>
      </c>
      <c r="F161" s="246" t="s">
        <v>917</v>
      </c>
      <c r="G161" s="247" t="s">
        <v>171</v>
      </c>
      <c r="H161" s="248">
        <v>1</v>
      </c>
      <c r="I161" s="249"/>
      <c r="J161" s="250">
        <f>ROUND(I161*H161,2)</f>
        <v>0</v>
      </c>
      <c r="K161" s="246" t="s">
        <v>19</v>
      </c>
      <c r="L161" s="251"/>
      <c r="M161" s="252" t="s">
        <v>19</v>
      </c>
      <c r="N161" s="253" t="s">
        <v>43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297</v>
      </c>
      <c r="AT161" s="224" t="s">
        <v>599</v>
      </c>
      <c r="AU161" s="224" t="s">
        <v>81</v>
      </c>
      <c r="AY161" s="18" t="s">
        <v>155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223</v>
      </c>
      <c r="BM161" s="224" t="s">
        <v>1179</v>
      </c>
    </row>
    <row r="162" spans="1:65" s="2" customFormat="1" ht="44.25" customHeight="1">
      <c r="A162" s="39"/>
      <c r="B162" s="40"/>
      <c r="C162" s="213" t="s">
        <v>321</v>
      </c>
      <c r="D162" s="213" t="s">
        <v>158</v>
      </c>
      <c r="E162" s="214" t="s">
        <v>919</v>
      </c>
      <c r="F162" s="215" t="s">
        <v>920</v>
      </c>
      <c r="G162" s="216" t="s">
        <v>171</v>
      </c>
      <c r="H162" s="217">
        <v>9</v>
      </c>
      <c r="I162" s="218"/>
      <c r="J162" s="219">
        <f>ROUND(I162*H162,2)</f>
        <v>0</v>
      </c>
      <c r="K162" s="215" t="s">
        <v>162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0.0013</v>
      </c>
      <c r="T162" s="223">
        <f>S162*H162</f>
        <v>0.011699999999999999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223</v>
      </c>
      <c r="AT162" s="224" t="s">
        <v>158</v>
      </c>
      <c r="AU162" s="224" t="s">
        <v>81</v>
      </c>
      <c r="AY162" s="18" t="s">
        <v>155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223</v>
      </c>
      <c r="BM162" s="224" t="s">
        <v>1180</v>
      </c>
    </row>
    <row r="163" spans="1:65" s="2" customFormat="1" ht="44.25" customHeight="1">
      <c r="A163" s="39"/>
      <c r="B163" s="40"/>
      <c r="C163" s="213" t="s">
        <v>325</v>
      </c>
      <c r="D163" s="213" t="s">
        <v>158</v>
      </c>
      <c r="E163" s="214" t="s">
        <v>922</v>
      </c>
      <c r="F163" s="215" t="s">
        <v>923</v>
      </c>
      <c r="G163" s="216" t="s">
        <v>171</v>
      </c>
      <c r="H163" s="217">
        <v>9</v>
      </c>
      <c r="I163" s="218"/>
      <c r="J163" s="219">
        <f>ROUND(I163*H163,2)</f>
        <v>0</v>
      </c>
      <c r="K163" s="215" t="s">
        <v>162</v>
      </c>
      <c r="L163" s="45"/>
      <c r="M163" s="220" t="s">
        <v>19</v>
      </c>
      <c r="N163" s="221" t="s">
        <v>43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223</v>
      </c>
      <c r="AT163" s="224" t="s">
        <v>158</v>
      </c>
      <c r="AU163" s="224" t="s">
        <v>81</v>
      </c>
      <c r="AY163" s="18" t="s">
        <v>155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223</v>
      </c>
      <c r="BM163" s="224" t="s">
        <v>1181</v>
      </c>
    </row>
    <row r="164" spans="1:65" s="2" customFormat="1" ht="12">
      <c r="A164" s="39"/>
      <c r="B164" s="40"/>
      <c r="C164" s="244" t="s">
        <v>329</v>
      </c>
      <c r="D164" s="244" t="s">
        <v>599</v>
      </c>
      <c r="E164" s="245" t="s">
        <v>925</v>
      </c>
      <c r="F164" s="246" t="s">
        <v>926</v>
      </c>
      <c r="G164" s="247" t="s">
        <v>171</v>
      </c>
      <c r="H164" s="248">
        <v>8</v>
      </c>
      <c r="I164" s="249"/>
      <c r="J164" s="250">
        <f>ROUND(I164*H164,2)</f>
        <v>0</v>
      </c>
      <c r="K164" s="246" t="s">
        <v>19</v>
      </c>
      <c r="L164" s="251"/>
      <c r="M164" s="252" t="s">
        <v>19</v>
      </c>
      <c r="N164" s="253" t="s">
        <v>43</v>
      </c>
      <c r="O164" s="85"/>
      <c r="P164" s="222">
        <f>O164*H164</f>
        <v>0</v>
      </c>
      <c r="Q164" s="222">
        <v>0.0048</v>
      </c>
      <c r="R164" s="222">
        <f>Q164*H164</f>
        <v>0.0384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297</v>
      </c>
      <c r="AT164" s="224" t="s">
        <v>599</v>
      </c>
      <c r="AU164" s="224" t="s">
        <v>81</v>
      </c>
      <c r="AY164" s="18" t="s">
        <v>155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223</v>
      </c>
      <c r="BM164" s="224" t="s">
        <v>1182</v>
      </c>
    </row>
    <row r="165" spans="1:65" s="2" customFormat="1" ht="12">
      <c r="A165" s="39"/>
      <c r="B165" s="40"/>
      <c r="C165" s="244" t="s">
        <v>333</v>
      </c>
      <c r="D165" s="244" t="s">
        <v>599</v>
      </c>
      <c r="E165" s="245" t="s">
        <v>1183</v>
      </c>
      <c r="F165" s="246" t="s">
        <v>1184</v>
      </c>
      <c r="G165" s="247" t="s">
        <v>171</v>
      </c>
      <c r="H165" s="248">
        <v>1</v>
      </c>
      <c r="I165" s="249"/>
      <c r="J165" s="250">
        <f>ROUND(I165*H165,2)</f>
        <v>0</v>
      </c>
      <c r="K165" s="246" t="s">
        <v>19</v>
      </c>
      <c r="L165" s="251"/>
      <c r="M165" s="252" t="s">
        <v>19</v>
      </c>
      <c r="N165" s="253" t="s">
        <v>43</v>
      </c>
      <c r="O165" s="85"/>
      <c r="P165" s="222">
        <f>O165*H165</f>
        <v>0</v>
      </c>
      <c r="Q165" s="222">
        <v>0.0034</v>
      </c>
      <c r="R165" s="222">
        <f>Q165*H165</f>
        <v>0.0034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297</v>
      </c>
      <c r="AT165" s="224" t="s">
        <v>599</v>
      </c>
      <c r="AU165" s="224" t="s">
        <v>81</v>
      </c>
      <c r="AY165" s="18" t="s">
        <v>155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223</v>
      </c>
      <c r="BM165" s="224" t="s">
        <v>1185</v>
      </c>
    </row>
    <row r="166" spans="1:65" s="2" customFormat="1" ht="44.25" customHeight="1">
      <c r="A166" s="39"/>
      <c r="B166" s="40"/>
      <c r="C166" s="213" t="s">
        <v>337</v>
      </c>
      <c r="D166" s="213" t="s">
        <v>158</v>
      </c>
      <c r="E166" s="214" t="s">
        <v>628</v>
      </c>
      <c r="F166" s="215" t="s">
        <v>629</v>
      </c>
      <c r="G166" s="216" t="s">
        <v>171</v>
      </c>
      <c r="H166" s="217">
        <v>1</v>
      </c>
      <c r="I166" s="218"/>
      <c r="J166" s="219">
        <f>ROUND(I166*H166,2)</f>
        <v>0</v>
      </c>
      <c r="K166" s="215" t="s">
        <v>162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223</v>
      </c>
      <c r="AT166" s="224" t="s">
        <v>158</v>
      </c>
      <c r="AU166" s="224" t="s">
        <v>81</v>
      </c>
      <c r="AY166" s="18" t="s">
        <v>155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223</v>
      </c>
      <c r="BM166" s="224" t="s">
        <v>1186</v>
      </c>
    </row>
    <row r="167" spans="1:65" s="2" customFormat="1" ht="12">
      <c r="A167" s="39"/>
      <c r="B167" s="40"/>
      <c r="C167" s="213" t="s">
        <v>341</v>
      </c>
      <c r="D167" s="213" t="s">
        <v>158</v>
      </c>
      <c r="E167" s="214" t="s">
        <v>631</v>
      </c>
      <c r="F167" s="215" t="s">
        <v>632</v>
      </c>
      <c r="G167" s="216" t="s">
        <v>161</v>
      </c>
      <c r="H167" s="217">
        <v>0.3</v>
      </c>
      <c r="I167" s="218"/>
      <c r="J167" s="219">
        <f>ROUND(I167*H167,2)</f>
        <v>0</v>
      </c>
      <c r="K167" s="215" t="s">
        <v>162</v>
      </c>
      <c r="L167" s="45"/>
      <c r="M167" s="220" t="s">
        <v>19</v>
      </c>
      <c r="N167" s="221" t="s">
        <v>43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223</v>
      </c>
      <c r="AT167" s="224" t="s">
        <v>158</v>
      </c>
      <c r="AU167" s="224" t="s">
        <v>81</v>
      </c>
      <c r="AY167" s="18" t="s">
        <v>155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223</v>
      </c>
      <c r="BM167" s="224" t="s">
        <v>1187</v>
      </c>
    </row>
    <row r="168" spans="1:65" s="2" customFormat="1" ht="16.5" customHeight="1">
      <c r="A168" s="39"/>
      <c r="B168" s="40"/>
      <c r="C168" s="244" t="s">
        <v>345</v>
      </c>
      <c r="D168" s="244" t="s">
        <v>599</v>
      </c>
      <c r="E168" s="245" t="s">
        <v>634</v>
      </c>
      <c r="F168" s="246" t="s">
        <v>635</v>
      </c>
      <c r="G168" s="247" t="s">
        <v>636</v>
      </c>
      <c r="H168" s="248">
        <v>1</v>
      </c>
      <c r="I168" s="249"/>
      <c r="J168" s="250">
        <f>ROUND(I168*H168,2)</f>
        <v>0</v>
      </c>
      <c r="K168" s="246" t="s">
        <v>162</v>
      </c>
      <c r="L168" s="251"/>
      <c r="M168" s="252" t="s">
        <v>19</v>
      </c>
      <c r="N168" s="253" t="s">
        <v>43</v>
      </c>
      <c r="O168" s="85"/>
      <c r="P168" s="222">
        <f>O168*H168</f>
        <v>0</v>
      </c>
      <c r="Q168" s="222">
        <v>0.0018</v>
      </c>
      <c r="R168" s="222">
        <f>Q168*H168</f>
        <v>0.0018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297</v>
      </c>
      <c r="AT168" s="224" t="s">
        <v>599</v>
      </c>
      <c r="AU168" s="224" t="s">
        <v>81</v>
      </c>
      <c r="AY168" s="18" t="s">
        <v>155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223</v>
      </c>
      <c r="BM168" s="224" t="s">
        <v>1188</v>
      </c>
    </row>
    <row r="169" spans="1:63" s="12" customFormat="1" ht="22.8" customHeight="1">
      <c r="A169" s="12"/>
      <c r="B169" s="197"/>
      <c r="C169" s="198"/>
      <c r="D169" s="199" t="s">
        <v>71</v>
      </c>
      <c r="E169" s="211" t="s">
        <v>976</v>
      </c>
      <c r="F169" s="211" t="s">
        <v>977</v>
      </c>
      <c r="G169" s="198"/>
      <c r="H169" s="198"/>
      <c r="I169" s="201"/>
      <c r="J169" s="212">
        <f>BK169</f>
        <v>0</v>
      </c>
      <c r="K169" s="198"/>
      <c r="L169" s="203"/>
      <c r="M169" s="204"/>
      <c r="N169" s="205"/>
      <c r="O169" s="205"/>
      <c r="P169" s="206">
        <f>SUM(P170:P172)</f>
        <v>0</v>
      </c>
      <c r="Q169" s="205"/>
      <c r="R169" s="206">
        <f>SUM(R170:R172)</f>
        <v>0.12</v>
      </c>
      <c r="S169" s="205"/>
      <c r="T169" s="207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8" t="s">
        <v>81</v>
      </c>
      <c r="AT169" s="209" t="s">
        <v>71</v>
      </c>
      <c r="AU169" s="209" t="s">
        <v>79</v>
      </c>
      <c r="AY169" s="208" t="s">
        <v>155</v>
      </c>
      <c r="BK169" s="210">
        <f>SUM(BK170:BK172)</f>
        <v>0</v>
      </c>
    </row>
    <row r="170" spans="1:65" s="2" customFormat="1" ht="16.5" customHeight="1">
      <c r="A170" s="39"/>
      <c r="B170" s="40"/>
      <c r="C170" s="213" t="s">
        <v>349</v>
      </c>
      <c r="D170" s="213" t="s">
        <v>158</v>
      </c>
      <c r="E170" s="214" t="s">
        <v>982</v>
      </c>
      <c r="F170" s="215" t="s">
        <v>983</v>
      </c>
      <c r="G170" s="216" t="s">
        <v>198</v>
      </c>
      <c r="H170" s="217">
        <v>1</v>
      </c>
      <c r="I170" s="218"/>
      <c r="J170" s="219">
        <f>ROUND(I170*H170,2)</f>
        <v>0</v>
      </c>
      <c r="K170" s="215" t="s">
        <v>19</v>
      </c>
      <c r="L170" s="45"/>
      <c r="M170" s="220" t="s">
        <v>19</v>
      </c>
      <c r="N170" s="221" t="s">
        <v>43</v>
      </c>
      <c r="O170" s="85"/>
      <c r="P170" s="222">
        <f>O170*H170</f>
        <v>0</v>
      </c>
      <c r="Q170" s="222">
        <v>0.12</v>
      </c>
      <c r="R170" s="222">
        <f>Q170*H170</f>
        <v>0.12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223</v>
      </c>
      <c r="AT170" s="224" t="s">
        <v>158</v>
      </c>
      <c r="AU170" s="224" t="s">
        <v>81</v>
      </c>
      <c r="AY170" s="18" t="s">
        <v>155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223</v>
      </c>
      <c r="BM170" s="224" t="s">
        <v>1189</v>
      </c>
    </row>
    <row r="171" spans="1:51" s="13" customFormat="1" ht="12">
      <c r="A171" s="13"/>
      <c r="B171" s="226"/>
      <c r="C171" s="227"/>
      <c r="D171" s="228" t="s">
        <v>184</v>
      </c>
      <c r="E171" s="229" t="s">
        <v>19</v>
      </c>
      <c r="F171" s="230" t="s">
        <v>1190</v>
      </c>
      <c r="G171" s="227"/>
      <c r="H171" s="231">
        <v>1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184</v>
      </c>
      <c r="AU171" s="237" t="s">
        <v>81</v>
      </c>
      <c r="AV171" s="13" t="s">
        <v>81</v>
      </c>
      <c r="AW171" s="13" t="s">
        <v>33</v>
      </c>
      <c r="AX171" s="13" t="s">
        <v>79</v>
      </c>
      <c r="AY171" s="237" t="s">
        <v>155</v>
      </c>
    </row>
    <row r="172" spans="1:65" s="2" customFormat="1" ht="44.25" customHeight="1">
      <c r="A172" s="39"/>
      <c r="B172" s="40"/>
      <c r="C172" s="213" t="s">
        <v>353</v>
      </c>
      <c r="D172" s="213" t="s">
        <v>158</v>
      </c>
      <c r="E172" s="214" t="s">
        <v>1191</v>
      </c>
      <c r="F172" s="215" t="s">
        <v>1192</v>
      </c>
      <c r="G172" s="216" t="s">
        <v>555</v>
      </c>
      <c r="H172" s="238"/>
      <c r="I172" s="218"/>
      <c r="J172" s="219">
        <f>ROUND(I172*H172,2)</f>
        <v>0</v>
      </c>
      <c r="K172" s="215" t="s">
        <v>162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223</v>
      </c>
      <c r="AT172" s="224" t="s">
        <v>158</v>
      </c>
      <c r="AU172" s="224" t="s">
        <v>81</v>
      </c>
      <c r="AY172" s="18" t="s">
        <v>155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223</v>
      </c>
      <c r="BM172" s="224" t="s">
        <v>1193</v>
      </c>
    </row>
    <row r="173" spans="1:63" s="12" customFormat="1" ht="22.8" customHeight="1">
      <c r="A173" s="12"/>
      <c r="B173" s="197"/>
      <c r="C173" s="198"/>
      <c r="D173" s="199" t="s">
        <v>71</v>
      </c>
      <c r="E173" s="211" t="s">
        <v>995</v>
      </c>
      <c r="F173" s="211" t="s">
        <v>996</v>
      </c>
      <c r="G173" s="198"/>
      <c r="H173" s="198"/>
      <c r="I173" s="201"/>
      <c r="J173" s="212">
        <f>BK173</f>
        <v>0</v>
      </c>
      <c r="K173" s="198"/>
      <c r="L173" s="203"/>
      <c r="M173" s="204"/>
      <c r="N173" s="205"/>
      <c r="O173" s="205"/>
      <c r="P173" s="206">
        <f>SUM(P174:P183)</f>
        <v>0</v>
      </c>
      <c r="Q173" s="205"/>
      <c r="R173" s="206">
        <f>SUM(R174:R183)</f>
        <v>0.0516348</v>
      </c>
      <c r="S173" s="205"/>
      <c r="T173" s="207">
        <f>SUM(T174:T183)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8" t="s">
        <v>81</v>
      </c>
      <c r="AT173" s="209" t="s">
        <v>71</v>
      </c>
      <c r="AU173" s="209" t="s">
        <v>79</v>
      </c>
      <c r="AY173" s="208" t="s">
        <v>155</v>
      </c>
      <c r="BK173" s="210">
        <f>SUM(BK174:BK183)</f>
        <v>0</v>
      </c>
    </row>
    <row r="174" spans="1:65" s="2" customFormat="1" ht="12">
      <c r="A174" s="39"/>
      <c r="B174" s="40"/>
      <c r="C174" s="213" t="s">
        <v>357</v>
      </c>
      <c r="D174" s="213" t="s">
        <v>158</v>
      </c>
      <c r="E174" s="214" t="s">
        <v>997</v>
      </c>
      <c r="F174" s="215" t="s">
        <v>998</v>
      </c>
      <c r="G174" s="216" t="s">
        <v>161</v>
      </c>
      <c r="H174" s="217">
        <v>2.475</v>
      </c>
      <c r="I174" s="218"/>
      <c r="J174" s="219">
        <f>ROUND(I174*H174,2)</f>
        <v>0</v>
      </c>
      <c r="K174" s="215" t="s">
        <v>162</v>
      </c>
      <c r="L174" s="45"/>
      <c r="M174" s="220" t="s">
        <v>19</v>
      </c>
      <c r="N174" s="221" t="s">
        <v>43</v>
      </c>
      <c r="O174" s="85"/>
      <c r="P174" s="222">
        <f>O174*H174</f>
        <v>0</v>
      </c>
      <c r="Q174" s="222">
        <v>0.0003</v>
      </c>
      <c r="R174" s="222">
        <f>Q174*H174</f>
        <v>0.0007425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223</v>
      </c>
      <c r="AT174" s="224" t="s">
        <v>158</v>
      </c>
      <c r="AU174" s="224" t="s">
        <v>81</v>
      </c>
      <c r="AY174" s="18" t="s">
        <v>155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223</v>
      </c>
      <c r="BM174" s="224" t="s">
        <v>1194</v>
      </c>
    </row>
    <row r="175" spans="1:51" s="13" customFormat="1" ht="12">
      <c r="A175" s="13"/>
      <c r="B175" s="226"/>
      <c r="C175" s="227"/>
      <c r="D175" s="228" t="s">
        <v>184</v>
      </c>
      <c r="E175" s="229" t="s">
        <v>19</v>
      </c>
      <c r="F175" s="230" t="s">
        <v>1195</v>
      </c>
      <c r="G175" s="227"/>
      <c r="H175" s="231">
        <v>2.475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7" t="s">
        <v>184</v>
      </c>
      <c r="AU175" s="237" t="s">
        <v>81</v>
      </c>
      <c r="AV175" s="13" t="s">
        <v>81</v>
      </c>
      <c r="AW175" s="13" t="s">
        <v>33</v>
      </c>
      <c r="AX175" s="13" t="s">
        <v>79</v>
      </c>
      <c r="AY175" s="237" t="s">
        <v>155</v>
      </c>
    </row>
    <row r="176" spans="1:65" s="2" customFormat="1" ht="12">
      <c r="A176" s="39"/>
      <c r="B176" s="40"/>
      <c r="C176" s="213" t="s">
        <v>361</v>
      </c>
      <c r="D176" s="213" t="s">
        <v>158</v>
      </c>
      <c r="E176" s="214" t="s">
        <v>1001</v>
      </c>
      <c r="F176" s="215" t="s">
        <v>1002</v>
      </c>
      <c r="G176" s="216" t="s">
        <v>161</v>
      </c>
      <c r="H176" s="217">
        <v>2.475</v>
      </c>
      <c r="I176" s="218"/>
      <c r="J176" s="219">
        <f>ROUND(I176*H176,2)</f>
        <v>0</v>
      </c>
      <c r="K176" s="215" t="s">
        <v>162</v>
      </c>
      <c r="L176" s="45"/>
      <c r="M176" s="220" t="s">
        <v>19</v>
      </c>
      <c r="N176" s="221" t="s">
        <v>43</v>
      </c>
      <c r="O176" s="85"/>
      <c r="P176" s="222">
        <f>O176*H176</f>
        <v>0</v>
      </c>
      <c r="Q176" s="222">
        <v>0.0015</v>
      </c>
      <c r="R176" s="222">
        <f>Q176*H176</f>
        <v>0.0037125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223</v>
      </c>
      <c r="AT176" s="224" t="s">
        <v>158</v>
      </c>
      <c r="AU176" s="224" t="s">
        <v>81</v>
      </c>
      <c r="AY176" s="18" t="s">
        <v>155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223</v>
      </c>
      <c r="BM176" s="224" t="s">
        <v>1196</v>
      </c>
    </row>
    <row r="177" spans="1:65" s="2" customFormat="1" ht="12">
      <c r="A177" s="39"/>
      <c r="B177" s="40"/>
      <c r="C177" s="213" t="s">
        <v>365</v>
      </c>
      <c r="D177" s="213" t="s">
        <v>158</v>
      </c>
      <c r="E177" s="214" t="s">
        <v>1004</v>
      </c>
      <c r="F177" s="215" t="s">
        <v>1005</v>
      </c>
      <c r="G177" s="216" t="s">
        <v>161</v>
      </c>
      <c r="H177" s="217">
        <v>2.475</v>
      </c>
      <c r="I177" s="218"/>
      <c r="J177" s="219">
        <f>ROUND(I177*H177,2)</f>
        <v>0</v>
      </c>
      <c r="K177" s="215" t="s">
        <v>162</v>
      </c>
      <c r="L177" s="45"/>
      <c r="M177" s="220" t="s">
        <v>19</v>
      </c>
      <c r="N177" s="221" t="s">
        <v>43</v>
      </c>
      <c r="O177" s="85"/>
      <c r="P177" s="222">
        <f>O177*H177</f>
        <v>0</v>
      </c>
      <c r="Q177" s="222">
        <v>0.0052</v>
      </c>
      <c r="R177" s="222">
        <f>Q177*H177</f>
        <v>0.01287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223</v>
      </c>
      <c r="AT177" s="224" t="s">
        <v>158</v>
      </c>
      <c r="AU177" s="224" t="s">
        <v>81</v>
      </c>
      <c r="AY177" s="18" t="s">
        <v>155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223</v>
      </c>
      <c r="BM177" s="224" t="s">
        <v>1197</v>
      </c>
    </row>
    <row r="178" spans="1:51" s="13" customFormat="1" ht="12">
      <c r="A178" s="13"/>
      <c r="B178" s="226"/>
      <c r="C178" s="227"/>
      <c r="D178" s="228" t="s">
        <v>184</v>
      </c>
      <c r="E178" s="229" t="s">
        <v>19</v>
      </c>
      <c r="F178" s="230" t="s">
        <v>1195</v>
      </c>
      <c r="G178" s="227"/>
      <c r="H178" s="231">
        <v>2.475</v>
      </c>
      <c r="I178" s="232"/>
      <c r="J178" s="227"/>
      <c r="K178" s="227"/>
      <c r="L178" s="233"/>
      <c r="M178" s="234"/>
      <c r="N178" s="235"/>
      <c r="O178" s="235"/>
      <c r="P178" s="235"/>
      <c r="Q178" s="235"/>
      <c r="R178" s="235"/>
      <c r="S178" s="235"/>
      <c r="T178" s="23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7" t="s">
        <v>184</v>
      </c>
      <c r="AU178" s="237" t="s">
        <v>81</v>
      </c>
      <c r="AV178" s="13" t="s">
        <v>81</v>
      </c>
      <c r="AW178" s="13" t="s">
        <v>33</v>
      </c>
      <c r="AX178" s="13" t="s">
        <v>79</v>
      </c>
      <c r="AY178" s="237" t="s">
        <v>155</v>
      </c>
    </row>
    <row r="179" spans="1:65" s="2" customFormat="1" ht="16.5" customHeight="1">
      <c r="A179" s="39"/>
      <c r="B179" s="40"/>
      <c r="C179" s="244" t="s">
        <v>369</v>
      </c>
      <c r="D179" s="244" t="s">
        <v>599</v>
      </c>
      <c r="E179" s="245" t="s">
        <v>1007</v>
      </c>
      <c r="F179" s="246" t="s">
        <v>1008</v>
      </c>
      <c r="G179" s="247" t="s">
        <v>161</v>
      </c>
      <c r="H179" s="248">
        <v>2.723</v>
      </c>
      <c r="I179" s="249"/>
      <c r="J179" s="250">
        <f>ROUND(I179*H179,2)</f>
        <v>0</v>
      </c>
      <c r="K179" s="246" t="s">
        <v>162</v>
      </c>
      <c r="L179" s="251"/>
      <c r="M179" s="252" t="s">
        <v>19</v>
      </c>
      <c r="N179" s="253" t="s">
        <v>43</v>
      </c>
      <c r="O179" s="85"/>
      <c r="P179" s="222">
        <f>O179*H179</f>
        <v>0</v>
      </c>
      <c r="Q179" s="222">
        <v>0.0126</v>
      </c>
      <c r="R179" s="222">
        <f>Q179*H179</f>
        <v>0.0343098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297</v>
      </c>
      <c r="AT179" s="224" t="s">
        <v>599</v>
      </c>
      <c r="AU179" s="224" t="s">
        <v>81</v>
      </c>
      <c r="AY179" s="18" t="s">
        <v>155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223</v>
      </c>
      <c r="BM179" s="224" t="s">
        <v>1198</v>
      </c>
    </row>
    <row r="180" spans="1:51" s="13" customFormat="1" ht="12">
      <c r="A180" s="13"/>
      <c r="B180" s="226"/>
      <c r="C180" s="227"/>
      <c r="D180" s="228" t="s">
        <v>184</v>
      </c>
      <c r="E180" s="229" t="s">
        <v>19</v>
      </c>
      <c r="F180" s="230" t="s">
        <v>1199</v>
      </c>
      <c r="G180" s="227"/>
      <c r="H180" s="231">
        <v>2.723</v>
      </c>
      <c r="I180" s="232"/>
      <c r="J180" s="227"/>
      <c r="K180" s="227"/>
      <c r="L180" s="233"/>
      <c r="M180" s="234"/>
      <c r="N180" s="235"/>
      <c r="O180" s="235"/>
      <c r="P180" s="235"/>
      <c r="Q180" s="235"/>
      <c r="R180" s="235"/>
      <c r="S180" s="235"/>
      <c r="T180" s="23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7" t="s">
        <v>184</v>
      </c>
      <c r="AU180" s="237" t="s">
        <v>81</v>
      </c>
      <c r="AV180" s="13" t="s">
        <v>81</v>
      </c>
      <c r="AW180" s="13" t="s">
        <v>33</v>
      </c>
      <c r="AX180" s="13" t="s">
        <v>79</v>
      </c>
      <c r="AY180" s="237" t="s">
        <v>155</v>
      </c>
    </row>
    <row r="181" spans="1:65" s="2" customFormat="1" ht="33" customHeight="1">
      <c r="A181" s="39"/>
      <c r="B181" s="40"/>
      <c r="C181" s="213" t="s">
        <v>373</v>
      </c>
      <c r="D181" s="213" t="s">
        <v>158</v>
      </c>
      <c r="E181" s="214" t="s">
        <v>1011</v>
      </c>
      <c r="F181" s="215" t="s">
        <v>1012</v>
      </c>
      <c r="G181" s="216" t="s">
        <v>161</v>
      </c>
      <c r="H181" s="217">
        <v>2.475</v>
      </c>
      <c r="I181" s="218"/>
      <c r="J181" s="219">
        <f>ROUND(I181*H181,2)</f>
        <v>0</v>
      </c>
      <c r="K181" s="215" t="s">
        <v>162</v>
      </c>
      <c r="L181" s="45"/>
      <c r="M181" s="220" t="s">
        <v>19</v>
      </c>
      <c r="N181" s="221" t="s">
        <v>43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223</v>
      </c>
      <c r="AT181" s="224" t="s">
        <v>158</v>
      </c>
      <c r="AU181" s="224" t="s">
        <v>81</v>
      </c>
      <c r="AY181" s="18" t="s">
        <v>155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223</v>
      </c>
      <c r="BM181" s="224" t="s">
        <v>1200</v>
      </c>
    </row>
    <row r="182" spans="1:51" s="13" customFormat="1" ht="12">
      <c r="A182" s="13"/>
      <c r="B182" s="226"/>
      <c r="C182" s="227"/>
      <c r="D182" s="228" t="s">
        <v>184</v>
      </c>
      <c r="E182" s="229" t="s">
        <v>19</v>
      </c>
      <c r="F182" s="230" t="s">
        <v>1195</v>
      </c>
      <c r="G182" s="227"/>
      <c r="H182" s="231">
        <v>2.475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7" t="s">
        <v>184</v>
      </c>
      <c r="AU182" s="237" t="s">
        <v>81</v>
      </c>
      <c r="AV182" s="13" t="s">
        <v>81</v>
      </c>
      <c r="AW182" s="13" t="s">
        <v>33</v>
      </c>
      <c r="AX182" s="13" t="s">
        <v>79</v>
      </c>
      <c r="AY182" s="237" t="s">
        <v>155</v>
      </c>
    </row>
    <row r="183" spans="1:65" s="2" customFormat="1" ht="44.25" customHeight="1">
      <c r="A183" s="39"/>
      <c r="B183" s="40"/>
      <c r="C183" s="213" t="s">
        <v>377</v>
      </c>
      <c r="D183" s="213" t="s">
        <v>158</v>
      </c>
      <c r="E183" s="214" t="s">
        <v>1014</v>
      </c>
      <c r="F183" s="215" t="s">
        <v>1015</v>
      </c>
      <c r="G183" s="216" t="s">
        <v>555</v>
      </c>
      <c r="H183" s="238"/>
      <c r="I183" s="218"/>
      <c r="J183" s="219">
        <f>ROUND(I183*H183,2)</f>
        <v>0</v>
      </c>
      <c r="K183" s="215" t="s">
        <v>162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223</v>
      </c>
      <c r="AT183" s="224" t="s">
        <v>158</v>
      </c>
      <c r="AU183" s="224" t="s">
        <v>81</v>
      </c>
      <c r="AY183" s="18" t="s">
        <v>155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223</v>
      </c>
      <c r="BM183" s="224" t="s">
        <v>1201</v>
      </c>
    </row>
    <row r="184" spans="1:63" s="12" customFormat="1" ht="22.8" customHeight="1">
      <c r="A184" s="12"/>
      <c r="B184" s="197"/>
      <c r="C184" s="198"/>
      <c r="D184" s="199" t="s">
        <v>71</v>
      </c>
      <c r="E184" s="211" t="s">
        <v>557</v>
      </c>
      <c r="F184" s="211" t="s">
        <v>558</v>
      </c>
      <c r="G184" s="198"/>
      <c r="H184" s="198"/>
      <c r="I184" s="201"/>
      <c r="J184" s="212">
        <f>BK184</f>
        <v>0</v>
      </c>
      <c r="K184" s="198"/>
      <c r="L184" s="203"/>
      <c r="M184" s="204"/>
      <c r="N184" s="205"/>
      <c r="O184" s="205"/>
      <c r="P184" s="206">
        <f>SUM(P185:P196)</f>
        <v>0</v>
      </c>
      <c r="Q184" s="205"/>
      <c r="R184" s="206">
        <f>SUM(R185:R196)</f>
        <v>0.06927186</v>
      </c>
      <c r="S184" s="205"/>
      <c r="T184" s="207">
        <f>SUM(T185:T196)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8" t="s">
        <v>81</v>
      </c>
      <c r="AT184" s="209" t="s">
        <v>71</v>
      </c>
      <c r="AU184" s="209" t="s">
        <v>79</v>
      </c>
      <c r="AY184" s="208" t="s">
        <v>155</v>
      </c>
      <c r="BK184" s="210">
        <f>SUM(BK185:BK196)</f>
        <v>0</v>
      </c>
    </row>
    <row r="185" spans="1:65" s="2" customFormat="1" ht="12">
      <c r="A185" s="39"/>
      <c r="B185" s="40"/>
      <c r="C185" s="213" t="s">
        <v>381</v>
      </c>
      <c r="D185" s="213" t="s">
        <v>158</v>
      </c>
      <c r="E185" s="214" t="s">
        <v>1017</v>
      </c>
      <c r="F185" s="215" t="s">
        <v>1018</v>
      </c>
      <c r="G185" s="216" t="s">
        <v>161</v>
      </c>
      <c r="H185" s="217">
        <v>150.591</v>
      </c>
      <c r="I185" s="218"/>
      <c r="J185" s="219">
        <f>ROUND(I185*H185,2)</f>
        <v>0</v>
      </c>
      <c r="K185" s="215" t="s">
        <v>162</v>
      </c>
      <c r="L185" s="45"/>
      <c r="M185" s="220" t="s">
        <v>19</v>
      </c>
      <c r="N185" s="221" t="s">
        <v>43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223</v>
      </c>
      <c r="AT185" s="224" t="s">
        <v>158</v>
      </c>
      <c r="AU185" s="224" t="s">
        <v>81</v>
      </c>
      <c r="AY185" s="18" t="s">
        <v>155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223</v>
      </c>
      <c r="BM185" s="224" t="s">
        <v>1202</v>
      </c>
    </row>
    <row r="186" spans="1:51" s="13" customFormat="1" ht="12">
      <c r="A186" s="13"/>
      <c r="B186" s="226"/>
      <c r="C186" s="227"/>
      <c r="D186" s="228" t="s">
        <v>184</v>
      </c>
      <c r="E186" s="229" t="s">
        <v>19</v>
      </c>
      <c r="F186" s="230" t="s">
        <v>1203</v>
      </c>
      <c r="G186" s="227"/>
      <c r="H186" s="231">
        <v>87.891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184</v>
      </c>
      <c r="AU186" s="237" t="s">
        <v>81</v>
      </c>
      <c r="AV186" s="13" t="s">
        <v>81</v>
      </c>
      <c r="AW186" s="13" t="s">
        <v>33</v>
      </c>
      <c r="AX186" s="13" t="s">
        <v>72</v>
      </c>
      <c r="AY186" s="237" t="s">
        <v>155</v>
      </c>
    </row>
    <row r="187" spans="1:51" s="13" customFormat="1" ht="12">
      <c r="A187" s="13"/>
      <c r="B187" s="226"/>
      <c r="C187" s="227"/>
      <c r="D187" s="228" t="s">
        <v>184</v>
      </c>
      <c r="E187" s="229" t="s">
        <v>19</v>
      </c>
      <c r="F187" s="230" t="s">
        <v>1204</v>
      </c>
      <c r="G187" s="227"/>
      <c r="H187" s="231">
        <v>62.7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184</v>
      </c>
      <c r="AU187" s="237" t="s">
        <v>81</v>
      </c>
      <c r="AV187" s="13" t="s">
        <v>81</v>
      </c>
      <c r="AW187" s="13" t="s">
        <v>33</v>
      </c>
      <c r="AX187" s="13" t="s">
        <v>72</v>
      </c>
      <c r="AY187" s="237" t="s">
        <v>155</v>
      </c>
    </row>
    <row r="188" spans="1:51" s="14" customFormat="1" ht="12">
      <c r="A188" s="14"/>
      <c r="B188" s="254"/>
      <c r="C188" s="255"/>
      <c r="D188" s="228" t="s">
        <v>184</v>
      </c>
      <c r="E188" s="256" t="s">
        <v>19</v>
      </c>
      <c r="F188" s="257" t="s">
        <v>1022</v>
      </c>
      <c r="G188" s="255"/>
      <c r="H188" s="258">
        <v>150.591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4" t="s">
        <v>184</v>
      </c>
      <c r="AU188" s="264" t="s">
        <v>81</v>
      </c>
      <c r="AV188" s="14" t="s">
        <v>163</v>
      </c>
      <c r="AW188" s="14" t="s">
        <v>33</v>
      </c>
      <c r="AX188" s="14" t="s">
        <v>79</v>
      </c>
      <c r="AY188" s="264" t="s">
        <v>155</v>
      </c>
    </row>
    <row r="189" spans="1:65" s="2" customFormat="1" ht="12">
      <c r="A189" s="39"/>
      <c r="B189" s="40"/>
      <c r="C189" s="213" t="s">
        <v>385</v>
      </c>
      <c r="D189" s="213" t="s">
        <v>158</v>
      </c>
      <c r="E189" s="214" t="s">
        <v>572</v>
      </c>
      <c r="F189" s="215" t="s">
        <v>573</v>
      </c>
      <c r="G189" s="216" t="s">
        <v>161</v>
      </c>
      <c r="H189" s="217">
        <v>150.591</v>
      </c>
      <c r="I189" s="218"/>
      <c r="J189" s="219">
        <f>ROUND(I189*H189,2)</f>
        <v>0</v>
      </c>
      <c r="K189" s="215" t="s">
        <v>162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0.0002</v>
      </c>
      <c r="R189" s="222">
        <f>Q189*H189</f>
        <v>0.030118200000000005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223</v>
      </c>
      <c r="AT189" s="224" t="s">
        <v>158</v>
      </c>
      <c r="AU189" s="224" t="s">
        <v>81</v>
      </c>
      <c r="AY189" s="18" t="s">
        <v>155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223</v>
      </c>
      <c r="BM189" s="224" t="s">
        <v>1205</v>
      </c>
    </row>
    <row r="190" spans="1:51" s="13" customFormat="1" ht="12">
      <c r="A190" s="13"/>
      <c r="B190" s="226"/>
      <c r="C190" s="227"/>
      <c r="D190" s="228" t="s">
        <v>184</v>
      </c>
      <c r="E190" s="229" t="s">
        <v>19</v>
      </c>
      <c r="F190" s="230" t="s">
        <v>1203</v>
      </c>
      <c r="G190" s="227"/>
      <c r="H190" s="231">
        <v>87.891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184</v>
      </c>
      <c r="AU190" s="237" t="s">
        <v>81</v>
      </c>
      <c r="AV190" s="13" t="s">
        <v>81</v>
      </c>
      <c r="AW190" s="13" t="s">
        <v>33</v>
      </c>
      <c r="AX190" s="13" t="s">
        <v>72</v>
      </c>
      <c r="AY190" s="237" t="s">
        <v>155</v>
      </c>
    </row>
    <row r="191" spans="1:51" s="13" customFormat="1" ht="12">
      <c r="A191" s="13"/>
      <c r="B191" s="226"/>
      <c r="C191" s="227"/>
      <c r="D191" s="228" t="s">
        <v>184</v>
      </c>
      <c r="E191" s="229" t="s">
        <v>19</v>
      </c>
      <c r="F191" s="230" t="s">
        <v>1204</v>
      </c>
      <c r="G191" s="227"/>
      <c r="H191" s="231">
        <v>62.7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184</v>
      </c>
      <c r="AU191" s="237" t="s">
        <v>81</v>
      </c>
      <c r="AV191" s="13" t="s">
        <v>81</v>
      </c>
      <c r="AW191" s="13" t="s">
        <v>33</v>
      </c>
      <c r="AX191" s="13" t="s">
        <v>72</v>
      </c>
      <c r="AY191" s="237" t="s">
        <v>155</v>
      </c>
    </row>
    <row r="192" spans="1:51" s="14" customFormat="1" ht="12">
      <c r="A192" s="14"/>
      <c r="B192" s="254"/>
      <c r="C192" s="255"/>
      <c r="D192" s="228" t="s">
        <v>184</v>
      </c>
      <c r="E192" s="256" t="s">
        <v>19</v>
      </c>
      <c r="F192" s="257" t="s">
        <v>1022</v>
      </c>
      <c r="G192" s="255"/>
      <c r="H192" s="258">
        <v>150.591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4" t="s">
        <v>184</v>
      </c>
      <c r="AU192" s="264" t="s">
        <v>81</v>
      </c>
      <c r="AV192" s="14" t="s">
        <v>163</v>
      </c>
      <c r="AW192" s="14" t="s">
        <v>33</v>
      </c>
      <c r="AX192" s="14" t="s">
        <v>79</v>
      </c>
      <c r="AY192" s="264" t="s">
        <v>155</v>
      </c>
    </row>
    <row r="193" spans="1:65" s="2" customFormat="1" ht="12">
      <c r="A193" s="39"/>
      <c r="B193" s="40"/>
      <c r="C193" s="213" t="s">
        <v>389</v>
      </c>
      <c r="D193" s="213" t="s">
        <v>158</v>
      </c>
      <c r="E193" s="214" t="s">
        <v>1024</v>
      </c>
      <c r="F193" s="215" t="s">
        <v>1025</v>
      </c>
      <c r="G193" s="216" t="s">
        <v>161</v>
      </c>
      <c r="H193" s="217">
        <v>150.591</v>
      </c>
      <c r="I193" s="218"/>
      <c r="J193" s="219">
        <f>ROUND(I193*H193,2)</f>
        <v>0</v>
      </c>
      <c r="K193" s="215" t="s">
        <v>162</v>
      </c>
      <c r="L193" s="45"/>
      <c r="M193" s="220" t="s">
        <v>19</v>
      </c>
      <c r="N193" s="221" t="s">
        <v>43</v>
      </c>
      <c r="O193" s="85"/>
      <c r="P193" s="222">
        <f>O193*H193</f>
        <v>0</v>
      </c>
      <c r="Q193" s="222">
        <v>0.00026</v>
      </c>
      <c r="R193" s="222">
        <f>Q193*H193</f>
        <v>0.03915366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223</v>
      </c>
      <c r="AT193" s="224" t="s">
        <v>158</v>
      </c>
      <c r="AU193" s="224" t="s">
        <v>81</v>
      </c>
      <c r="AY193" s="18" t="s">
        <v>155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223</v>
      </c>
      <c r="BM193" s="224" t="s">
        <v>1206</v>
      </c>
    </row>
    <row r="194" spans="1:51" s="13" customFormat="1" ht="12">
      <c r="A194" s="13"/>
      <c r="B194" s="226"/>
      <c r="C194" s="227"/>
      <c r="D194" s="228" t="s">
        <v>184</v>
      </c>
      <c r="E194" s="229" t="s">
        <v>19</v>
      </c>
      <c r="F194" s="230" t="s">
        <v>1203</v>
      </c>
      <c r="G194" s="227"/>
      <c r="H194" s="231">
        <v>87.891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184</v>
      </c>
      <c r="AU194" s="237" t="s">
        <v>81</v>
      </c>
      <c r="AV194" s="13" t="s">
        <v>81</v>
      </c>
      <c r="AW194" s="13" t="s">
        <v>33</v>
      </c>
      <c r="AX194" s="13" t="s">
        <v>72</v>
      </c>
      <c r="AY194" s="237" t="s">
        <v>155</v>
      </c>
    </row>
    <row r="195" spans="1:51" s="13" customFormat="1" ht="12">
      <c r="A195" s="13"/>
      <c r="B195" s="226"/>
      <c r="C195" s="227"/>
      <c r="D195" s="228" t="s">
        <v>184</v>
      </c>
      <c r="E195" s="229" t="s">
        <v>19</v>
      </c>
      <c r="F195" s="230" t="s">
        <v>1204</v>
      </c>
      <c r="G195" s="227"/>
      <c r="H195" s="231">
        <v>62.7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184</v>
      </c>
      <c r="AU195" s="237" t="s">
        <v>81</v>
      </c>
      <c r="AV195" s="13" t="s">
        <v>81</v>
      </c>
      <c r="AW195" s="13" t="s">
        <v>33</v>
      </c>
      <c r="AX195" s="13" t="s">
        <v>72</v>
      </c>
      <c r="AY195" s="237" t="s">
        <v>155</v>
      </c>
    </row>
    <row r="196" spans="1:51" s="14" customFormat="1" ht="12">
      <c r="A196" s="14"/>
      <c r="B196" s="254"/>
      <c r="C196" s="255"/>
      <c r="D196" s="228" t="s">
        <v>184</v>
      </c>
      <c r="E196" s="256" t="s">
        <v>19</v>
      </c>
      <c r="F196" s="257" t="s">
        <v>1022</v>
      </c>
      <c r="G196" s="255"/>
      <c r="H196" s="258">
        <v>150.591</v>
      </c>
      <c r="I196" s="259"/>
      <c r="J196" s="255"/>
      <c r="K196" s="255"/>
      <c r="L196" s="260"/>
      <c r="M196" s="261"/>
      <c r="N196" s="262"/>
      <c r="O196" s="262"/>
      <c r="P196" s="262"/>
      <c r="Q196" s="262"/>
      <c r="R196" s="262"/>
      <c r="S196" s="262"/>
      <c r="T196" s="26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4" t="s">
        <v>184</v>
      </c>
      <c r="AU196" s="264" t="s">
        <v>81</v>
      </c>
      <c r="AV196" s="14" t="s">
        <v>163</v>
      </c>
      <c r="AW196" s="14" t="s">
        <v>33</v>
      </c>
      <c r="AX196" s="14" t="s">
        <v>79</v>
      </c>
      <c r="AY196" s="264" t="s">
        <v>155</v>
      </c>
    </row>
    <row r="197" spans="1:63" s="12" customFormat="1" ht="25.9" customHeight="1">
      <c r="A197" s="12"/>
      <c r="B197" s="197"/>
      <c r="C197" s="198"/>
      <c r="D197" s="199" t="s">
        <v>71</v>
      </c>
      <c r="E197" s="200" t="s">
        <v>599</v>
      </c>
      <c r="F197" s="200" t="s">
        <v>638</v>
      </c>
      <c r="G197" s="198"/>
      <c r="H197" s="198"/>
      <c r="I197" s="201"/>
      <c r="J197" s="202">
        <f>BK197</f>
        <v>0</v>
      </c>
      <c r="K197" s="198"/>
      <c r="L197" s="203"/>
      <c r="M197" s="204"/>
      <c r="N197" s="205"/>
      <c r="O197" s="205"/>
      <c r="P197" s="206">
        <f>P198+P201</f>
        <v>0</v>
      </c>
      <c r="Q197" s="205"/>
      <c r="R197" s="206">
        <f>R198+R201</f>
        <v>0.01085</v>
      </c>
      <c r="S197" s="205"/>
      <c r="T197" s="207">
        <f>T198+T201</f>
        <v>0.1757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8" t="s">
        <v>168</v>
      </c>
      <c r="AT197" s="209" t="s">
        <v>71</v>
      </c>
      <c r="AU197" s="209" t="s">
        <v>72</v>
      </c>
      <c r="AY197" s="208" t="s">
        <v>155</v>
      </c>
      <c r="BK197" s="210">
        <f>BK198+BK201</f>
        <v>0</v>
      </c>
    </row>
    <row r="198" spans="1:63" s="12" customFormat="1" ht="22.8" customHeight="1">
      <c r="A198" s="12"/>
      <c r="B198" s="197"/>
      <c r="C198" s="198"/>
      <c r="D198" s="199" t="s">
        <v>71</v>
      </c>
      <c r="E198" s="211" t="s">
        <v>1027</v>
      </c>
      <c r="F198" s="211" t="s">
        <v>1028</v>
      </c>
      <c r="G198" s="198"/>
      <c r="H198" s="198"/>
      <c r="I198" s="201"/>
      <c r="J198" s="212">
        <f>BK198</f>
        <v>0</v>
      </c>
      <c r="K198" s="198"/>
      <c r="L198" s="203"/>
      <c r="M198" s="204"/>
      <c r="N198" s="205"/>
      <c r="O198" s="205"/>
      <c r="P198" s="206">
        <f>SUM(P199:P200)</f>
        <v>0</v>
      </c>
      <c r="Q198" s="205"/>
      <c r="R198" s="206">
        <f>SUM(R199:R200)</f>
        <v>0.0019</v>
      </c>
      <c r="S198" s="205"/>
      <c r="T198" s="207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8" t="s">
        <v>168</v>
      </c>
      <c r="AT198" s="209" t="s">
        <v>71</v>
      </c>
      <c r="AU198" s="209" t="s">
        <v>79</v>
      </c>
      <c r="AY198" s="208" t="s">
        <v>155</v>
      </c>
      <c r="BK198" s="210">
        <f>SUM(BK199:BK200)</f>
        <v>0</v>
      </c>
    </row>
    <row r="199" spans="1:65" s="2" customFormat="1" ht="12">
      <c r="A199" s="39"/>
      <c r="B199" s="40"/>
      <c r="C199" s="213" t="s">
        <v>393</v>
      </c>
      <c r="D199" s="213" t="s">
        <v>158</v>
      </c>
      <c r="E199" s="214" t="s">
        <v>1029</v>
      </c>
      <c r="F199" s="215" t="s">
        <v>1030</v>
      </c>
      <c r="G199" s="216" t="s">
        <v>171</v>
      </c>
      <c r="H199" s="217">
        <v>38</v>
      </c>
      <c r="I199" s="218"/>
      <c r="J199" s="219">
        <f>ROUND(I199*H199,2)</f>
        <v>0</v>
      </c>
      <c r="K199" s="215" t="s">
        <v>609</v>
      </c>
      <c r="L199" s="45"/>
      <c r="M199" s="220" t="s">
        <v>19</v>
      </c>
      <c r="N199" s="221" t="s">
        <v>43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423</v>
      </c>
      <c r="AT199" s="224" t="s">
        <v>158</v>
      </c>
      <c r="AU199" s="224" t="s">
        <v>81</v>
      </c>
      <c r="AY199" s="18" t="s">
        <v>155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423</v>
      </c>
      <c r="BM199" s="224" t="s">
        <v>1207</v>
      </c>
    </row>
    <row r="200" spans="1:65" s="2" customFormat="1" ht="12">
      <c r="A200" s="39"/>
      <c r="B200" s="40"/>
      <c r="C200" s="244" t="s">
        <v>397</v>
      </c>
      <c r="D200" s="244" t="s">
        <v>599</v>
      </c>
      <c r="E200" s="245" t="s">
        <v>1032</v>
      </c>
      <c r="F200" s="246" t="s">
        <v>1033</v>
      </c>
      <c r="G200" s="247" t="s">
        <v>1034</v>
      </c>
      <c r="H200" s="248">
        <v>0.38</v>
      </c>
      <c r="I200" s="249"/>
      <c r="J200" s="250">
        <f>ROUND(I200*H200,2)</f>
        <v>0</v>
      </c>
      <c r="K200" s="246" t="s">
        <v>162</v>
      </c>
      <c r="L200" s="251"/>
      <c r="M200" s="252" t="s">
        <v>19</v>
      </c>
      <c r="N200" s="253" t="s">
        <v>43</v>
      </c>
      <c r="O200" s="85"/>
      <c r="P200" s="222">
        <f>O200*H200</f>
        <v>0</v>
      </c>
      <c r="Q200" s="222">
        <v>0.005</v>
      </c>
      <c r="R200" s="222">
        <f>Q200*H200</f>
        <v>0.0019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1035</v>
      </c>
      <c r="AT200" s="224" t="s">
        <v>599</v>
      </c>
      <c r="AU200" s="224" t="s">
        <v>81</v>
      </c>
      <c r="AY200" s="18" t="s">
        <v>155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79</v>
      </c>
      <c r="BK200" s="225">
        <f>ROUND(I200*H200,2)</f>
        <v>0</v>
      </c>
      <c r="BL200" s="18" t="s">
        <v>1035</v>
      </c>
      <c r="BM200" s="224" t="s">
        <v>1208</v>
      </c>
    </row>
    <row r="201" spans="1:63" s="12" customFormat="1" ht="22.8" customHeight="1">
      <c r="A201" s="12"/>
      <c r="B201" s="197"/>
      <c r="C201" s="198"/>
      <c r="D201" s="199" t="s">
        <v>71</v>
      </c>
      <c r="E201" s="211" t="s">
        <v>639</v>
      </c>
      <c r="F201" s="211" t="s">
        <v>640</v>
      </c>
      <c r="G201" s="198"/>
      <c r="H201" s="198"/>
      <c r="I201" s="201"/>
      <c r="J201" s="212">
        <f>BK201</f>
        <v>0</v>
      </c>
      <c r="K201" s="198"/>
      <c r="L201" s="203"/>
      <c r="M201" s="204"/>
      <c r="N201" s="205"/>
      <c r="O201" s="205"/>
      <c r="P201" s="206">
        <f>SUM(P202:P208)</f>
        <v>0</v>
      </c>
      <c r="Q201" s="205"/>
      <c r="R201" s="206">
        <f>SUM(R202:R208)</f>
        <v>0.00895</v>
      </c>
      <c r="S201" s="205"/>
      <c r="T201" s="207">
        <f>SUM(T202:T208)</f>
        <v>0.1757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8" t="s">
        <v>168</v>
      </c>
      <c r="AT201" s="209" t="s">
        <v>71</v>
      </c>
      <c r="AU201" s="209" t="s">
        <v>79</v>
      </c>
      <c r="AY201" s="208" t="s">
        <v>155</v>
      </c>
      <c r="BK201" s="210">
        <f>SUM(BK202:BK208)</f>
        <v>0</v>
      </c>
    </row>
    <row r="202" spans="1:65" s="2" customFormat="1" ht="12">
      <c r="A202" s="39"/>
      <c r="B202" s="40"/>
      <c r="C202" s="213" t="s">
        <v>401</v>
      </c>
      <c r="D202" s="213" t="s">
        <v>158</v>
      </c>
      <c r="E202" s="214" t="s">
        <v>1037</v>
      </c>
      <c r="F202" s="215" t="s">
        <v>1038</v>
      </c>
      <c r="G202" s="216" t="s">
        <v>226</v>
      </c>
      <c r="H202" s="217">
        <v>5</v>
      </c>
      <c r="I202" s="218"/>
      <c r="J202" s="219">
        <f>ROUND(I202*H202,2)</f>
        <v>0</v>
      </c>
      <c r="K202" s="215" t="s">
        <v>609</v>
      </c>
      <c r="L202" s="45"/>
      <c r="M202" s="220" t="s">
        <v>19</v>
      </c>
      <c r="N202" s="221" t="s">
        <v>43</v>
      </c>
      <c r="O202" s="85"/>
      <c r="P202" s="222">
        <f>O202*H202</f>
        <v>0</v>
      </c>
      <c r="Q202" s="222">
        <v>0.00026</v>
      </c>
      <c r="R202" s="222">
        <f>Q202*H202</f>
        <v>0.0013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423</v>
      </c>
      <c r="AT202" s="224" t="s">
        <v>158</v>
      </c>
      <c r="AU202" s="224" t="s">
        <v>81</v>
      </c>
      <c r="AY202" s="18" t="s">
        <v>155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79</v>
      </c>
      <c r="BK202" s="225">
        <f>ROUND(I202*H202,2)</f>
        <v>0</v>
      </c>
      <c r="BL202" s="18" t="s">
        <v>423</v>
      </c>
      <c r="BM202" s="224" t="s">
        <v>1209</v>
      </c>
    </row>
    <row r="203" spans="1:65" s="2" customFormat="1" ht="12">
      <c r="A203" s="39"/>
      <c r="B203" s="40"/>
      <c r="C203" s="213" t="s">
        <v>403</v>
      </c>
      <c r="D203" s="213" t="s">
        <v>158</v>
      </c>
      <c r="E203" s="214" t="s">
        <v>1040</v>
      </c>
      <c r="F203" s="215" t="s">
        <v>1041</v>
      </c>
      <c r="G203" s="216" t="s">
        <v>226</v>
      </c>
      <c r="H203" s="217">
        <v>15</v>
      </c>
      <c r="I203" s="218"/>
      <c r="J203" s="219">
        <f>ROUND(I203*H203,2)</f>
        <v>0</v>
      </c>
      <c r="K203" s="215" t="s">
        <v>609</v>
      </c>
      <c r="L203" s="45"/>
      <c r="M203" s="220" t="s">
        <v>19</v>
      </c>
      <c r="N203" s="221" t="s">
        <v>43</v>
      </c>
      <c r="O203" s="85"/>
      <c r="P203" s="222">
        <f>O203*H203</f>
        <v>0</v>
      </c>
      <c r="Q203" s="222">
        <v>0.00051</v>
      </c>
      <c r="R203" s="222">
        <f>Q203*H203</f>
        <v>0.0076500000000000005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423</v>
      </c>
      <c r="AT203" s="224" t="s">
        <v>158</v>
      </c>
      <c r="AU203" s="224" t="s">
        <v>81</v>
      </c>
      <c r="AY203" s="18" t="s">
        <v>155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79</v>
      </c>
      <c r="BK203" s="225">
        <f>ROUND(I203*H203,2)</f>
        <v>0</v>
      </c>
      <c r="BL203" s="18" t="s">
        <v>423</v>
      </c>
      <c r="BM203" s="224" t="s">
        <v>1210</v>
      </c>
    </row>
    <row r="204" spans="1:65" s="2" customFormat="1" ht="33" customHeight="1">
      <c r="A204" s="39"/>
      <c r="B204" s="40"/>
      <c r="C204" s="213" t="s">
        <v>407</v>
      </c>
      <c r="D204" s="213" t="s">
        <v>158</v>
      </c>
      <c r="E204" s="214" t="s">
        <v>641</v>
      </c>
      <c r="F204" s="215" t="s">
        <v>642</v>
      </c>
      <c r="G204" s="216" t="s">
        <v>171</v>
      </c>
      <c r="H204" s="217">
        <v>1</v>
      </c>
      <c r="I204" s="218"/>
      <c r="J204" s="219">
        <f>ROUND(I204*H204,2)</f>
        <v>0</v>
      </c>
      <c r="K204" s="215" t="s">
        <v>609</v>
      </c>
      <c r="L204" s="45"/>
      <c r="M204" s="220" t="s">
        <v>19</v>
      </c>
      <c r="N204" s="221" t="s">
        <v>43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0.002</v>
      </c>
      <c r="T204" s="223">
        <f>S204*H204</f>
        <v>0.002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423</v>
      </c>
      <c r="AT204" s="224" t="s">
        <v>158</v>
      </c>
      <c r="AU204" s="224" t="s">
        <v>81</v>
      </c>
      <c r="AY204" s="18" t="s">
        <v>155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423</v>
      </c>
      <c r="BM204" s="224" t="s">
        <v>1211</v>
      </c>
    </row>
    <row r="205" spans="1:65" s="2" customFormat="1" ht="12">
      <c r="A205" s="39"/>
      <c r="B205" s="40"/>
      <c r="C205" s="213" t="s">
        <v>411</v>
      </c>
      <c r="D205" s="213" t="s">
        <v>158</v>
      </c>
      <c r="E205" s="214" t="s">
        <v>1044</v>
      </c>
      <c r="F205" s="215" t="s">
        <v>1045</v>
      </c>
      <c r="G205" s="216" t="s">
        <v>171</v>
      </c>
      <c r="H205" s="217">
        <v>4</v>
      </c>
      <c r="I205" s="218"/>
      <c r="J205" s="219">
        <f>ROUND(I205*H205,2)</f>
        <v>0</v>
      </c>
      <c r="K205" s="215" t="s">
        <v>609</v>
      </c>
      <c r="L205" s="45"/>
      <c r="M205" s="220" t="s">
        <v>19</v>
      </c>
      <c r="N205" s="221" t="s">
        <v>43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5E-05</v>
      </c>
      <c r="T205" s="223">
        <f>S205*H205</f>
        <v>0.0002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423</v>
      </c>
      <c r="AT205" s="224" t="s">
        <v>158</v>
      </c>
      <c r="AU205" s="224" t="s">
        <v>81</v>
      </c>
      <c r="AY205" s="18" t="s">
        <v>155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423</v>
      </c>
      <c r="BM205" s="224" t="s">
        <v>1212</v>
      </c>
    </row>
    <row r="206" spans="1:65" s="2" customFormat="1" ht="12">
      <c r="A206" s="39"/>
      <c r="B206" s="40"/>
      <c r="C206" s="213" t="s">
        <v>415</v>
      </c>
      <c r="D206" s="213" t="s">
        <v>158</v>
      </c>
      <c r="E206" s="214" t="s">
        <v>1047</v>
      </c>
      <c r="F206" s="215" t="s">
        <v>1048</v>
      </c>
      <c r="G206" s="216" t="s">
        <v>171</v>
      </c>
      <c r="H206" s="217">
        <v>2</v>
      </c>
      <c r="I206" s="218"/>
      <c r="J206" s="219">
        <f>ROUND(I206*H206,2)</f>
        <v>0</v>
      </c>
      <c r="K206" s="215" t="s">
        <v>609</v>
      </c>
      <c r="L206" s="45"/>
      <c r="M206" s="220" t="s">
        <v>19</v>
      </c>
      <c r="N206" s="221" t="s">
        <v>43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0.003</v>
      </c>
      <c r="T206" s="223">
        <f>S206*H206</f>
        <v>0.006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423</v>
      </c>
      <c r="AT206" s="224" t="s">
        <v>158</v>
      </c>
      <c r="AU206" s="224" t="s">
        <v>81</v>
      </c>
      <c r="AY206" s="18" t="s">
        <v>155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79</v>
      </c>
      <c r="BK206" s="225">
        <f>ROUND(I206*H206,2)</f>
        <v>0</v>
      </c>
      <c r="BL206" s="18" t="s">
        <v>423</v>
      </c>
      <c r="BM206" s="224" t="s">
        <v>1213</v>
      </c>
    </row>
    <row r="207" spans="1:65" s="2" customFormat="1" ht="12">
      <c r="A207" s="39"/>
      <c r="B207" s="40"/>
      <c r="C207" s="213" t="s">
        <v>419</v>
      </c>
      <c r="D207" s="213" t="s">
        <v>158</v>
      </c>
      <c r="E207" s="214" t="s">
        <v>1050</v>
      </c>
      <c r="F207" s="215" t="s">
        <v>1051</v>
      </c>
      <c r="G207" s="216" t="s">
        <v>226</v>
      </c>
      <c r="H207" s="217">
        <v>5</v>
      </c>
      <c r="I207" s="218"/>
      <c r="J207" s="219">
        <f>ROUND(I207*H207,2)</f>
        <v>0</v>
      </c>
      <c r="K207" s="215" t="s">
        <v>609</v>
      </c>
      <c r="L207" s="45"/>
      <c r="M207" s="220" t="s">
        <v>19</v>
      </c>
      <c r="N207" s="221" t="s">
        <v>43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0.0035</v>
      </c>
      <c r="T207" s="223">
        <f>S207*H207</f>
        <v>0.0175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423</v>
      </c>
      <c r="AT207" s="224" t="s">
        <v>158</v>
      </c>
      <c r="AU207" s="224" t="s">
        <v>81</v>
      </c>
      <c r="AY207" s="18" t="s">
        <v>155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79</v>
      </c>
      <c r="BK207" s="225">
        <f>ROUND(I207*H207,2)</f>
        <v>0</v>
      </c>
      <c r="BL207" s="18" t="s">
        <v>423</v>
      </c>
      <c r="BM207" s="224" t="s">
        <v>1214</v>
      </c>
    </row>
    <row r="208" spans="1:65" s="2" customFormat="1" ht="12">
      <c r="A208" s="39"/>
      <c r="B208" s="40"/>
      <c r="C208" s="213" t="s">
        <v>423</v>
      </c>
      <c r="D208" s="213" t="s">
        <v>158</v>
      </c>
      <c r="E208" s="214" t="s">
        <v>644</v>
      </c>
      <c r="F208" s="215" t="s">
        <v>645</v>
      </c>
      <c r="G208" s="216" t="s">
        <v>226</v>
      </c>
      <c r="H208" s="217">
        <v>15</v>
      </c>
      <c r="I208" s="218"/>
      <c r="J208" s="219">
        <f>ROUND(I208*H208,2)</f>
        <v>0</v>
      </c>
      <c r="K208" s="215" t="s">
        <v>609</v>
      </c>
      <c r="L208" s="45"/>
      <c r="M208" s="239" t="s">
        <v>19</v>
      </c>
      <c r="N208" s="240" t="s">
        <v>43</v>
      </c>
      <c r="O208" s="241"/>
      <c r="P208" s="242">
        <f>O208*H208</f>
        <v>0</v>
      </c>
      <c r="Q208" s="242">
        <v>0</v>
      </c>
      <c r="R208" s="242">
        <f>Q208*H208</f>
        <v>0</v>
      </c>
      <c r="S208" s="242">
        <v>0.01</v>
      </c>
      <c r="T208" s="243">
        <f>S208*H208</f>
        <v>0.15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423</v>
      </c>
      <c r="AT208" s="224" t="s">
        <v>158</v>
      </c>
      <c r="AU208" s="224" t="s">
        <v>81</v>
      </c>
      <c r="AY208" s="18" t="s">
        <v>155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79</v>
      </c>
      <c r="BK208" s="225">
        <f>ROUND(I208*H208,2)</f>
        <v>0</v>
      </c>
      <c r="BL208" s="18" t="s">
        <v>423</v>
      </c>
      <c r="BM208" s="224" t="s">
        <v>1215</v>
      </c>
    </row>
    <row r="209" spans="1:31" s="2" customFormat="1" ht="6.95" customHeight="1">
      <c r="A209" s="39"/>
      <c r="B209" s="60"/>
      <c r="C209" s="61"/>
      <c r="D209" s="61"/>
      <c r="E209" s="61"/>
      <c r="F209" s="61"/>
      <c r="G209" s="61"/>
      <c r="H209" s="61"/>
      <c r="I209" s="61"/>
      <c r="J209" s="61"/>
      <c r="K209" s="61"/>
      <c r="L209" s="45"/>
      <c r="M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</row>
  </sheetData>
  <sheetProtection password="CC35" sheet="1" objects="1" scenarios="1" formatColumns="0" formatRows="0" autoFilter="0"/>
  <autoFilter ref="C99:K20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120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MODERNIZACE ODBORNÝCH UČEBEN ZŠ ŠLUKNOVSKÁ, ČESKÁ LÍPA</v>
      </c>
      <c r="F7" s="143"/>
      <c r="G7" s="143"/>
      <c r="H7" s="143"/>
      <c r="L7" s="21"/>
    </row>
    <row r="8" spans="2:12" s="1" customFormat="1" ht="12" customHeight="1">
      <c r="B8" s="21"/>
      <c r="D8" s="143" t="s">
        <v>121</v>
      </c>
      <c r="L8" s="21"/>
    </row>
    <row r="9" spans="1:31" s="2" customFormat="1" ht="16.5" customHeight="1">
      <c r="A9" s="39"/>
      <c r="B9" s="45"/>
      <c r="C9" s="39"/>
      <c r="D9" s="39"/>
      <c r="E9" s="144" t="s">
        <v>1216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123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1217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4. 2. 2021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Ing. Petr KUČERA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1056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71.25" customHeight="1">
      <c r="A29" s="148"/>
      <c r="B29" s="149"/>
      <c r="C29" s="148"/>
      <c r="D29" s="148"/>
      <c r="E29" s="150" t="s">
        <v>768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ROUND(J98,2)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ROUND((SUM(BE98:BE201)),2)</f>
        <v>0</v>
      </c>
      <c r="G35" s="39"/>
      <c r="H35" s="39"/>
      <c r="I35" s="158">
        <v>0.21</v>
      </c>
      <c r="J35" s="157">
        <f>ROUND(((SUM(BE98:BE201))*I35),2)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ROUND((SUM(BF98:BF201)),2)</f>
        <v>0</v>
      </c>
      <c r="G36" s="39"/>
      <c r="H36" s="39"/>
      <c r="I36" s="158">
        <v>0.15</v>
      </c>
      <c r="J36" s="157">
        <f>ROUND(((SUM(BF98:BF201))*I36),2)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ROUND((SUM(BG98:BG201)),2)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ROUND((SUM(BH98:BH201)),2)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ROUND((SUM(BI98:BI201)),2)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MODERNIZACE ODBORNÝCH UČEBEN ZŠ ŠLUKNOVSKÁ, ČESKÁ LÍPA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121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1216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123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POČÍTAČE - UČEBNA PC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ČESKÁ LÍPA</v>
      </c>
      <c r="G56" s="41"/>
      <c r="H56" s="41"/>
      <c r="I56" s="33" t="s">
        <v>23</v>
      </c>
      <c r="J56" s="73" t="str">
        <f>IF(J14="","",J14)</f>
        <v>4. 2. 2021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ČESKÁ LÍPA</v>
      </c>
      <c r="G58" s="41"/>
      <c r="H58" s="41"/>
      <c r="I58" s="33" t="s">
        <v>31</v>
      </c>
      <c r="J58" s="37" t="str">
        <f>E23</f>
        <v>Ing. Petr KUČERA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Sebastian FENYK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128</v>
      </c>
      <c r="E64" s="178"/>
      <c r="F64" s="178"/>
      <c r="G64" s="178"/>
      <c r="H64" s="178"/>
      <c r="I64" s="178"/>
      <c r="J64" s="179">
        <f>J99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129</v>
      </c>
      <c r="E65" s="183"/>
      <c r="F65" s="183"/>
      <c r="G65" s="183"/>
      <c r="H65" s="183"/>
      <c r="I65" s="183"/>
      <c r="J65" s="184">
        <f>J100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130</v>
      </c>
      <c r="E66" s="183"/>
      <c r="F66" s="183"/>
      <c r="G66" s="183"/>
      <c r="H66" s="183"/>
      <c r="I66" s="183"/>
      <c r="J66" s="184">
        <f>J107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131</v>
      </c>
      <c r="E67" s="183"/>
      <c r="F67" s="183"/>
      <c r="G67" s="183"/>
      <c r="H67" s="183"/>
      <c r="I67" s="183"/>
      <c r="J67" s="184">
        <f>J122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132</v>
      </c>
      <c r="E68" s="183"/>
      <c r="F68" s="183"/>
      <c r="G68" s="183"/>
      <c r="H68" s="183"/>
      <c r="I68" s="183"/>
      <c r="J68" s="184">
        <f>J128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5"/>
      <c r="C69" s="176"/>
      <c r="D69" s="177" t="s">
        <v>136</v>
      </c>
      <c r="E69" s="178"/>
      <c r="F69" s="178"/>
      <c r="G69" s="178"/>
      <c r="H69" s="178"/>
      <c r="I69" s="178"/>
      <c r="J69" s="179">
        <f>J130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1"/>
      <c r="C70" s="126"/>
      <c r="D70" s="182" t="s">
        <v>137</v>
      </c>
      <c r="E70" s="183"/>
      <c r="F70" s="183"/>
      <c r="G70" s="183"/>
      <c r="H70" s="183"/>
      <c r="I70" s="183"/>
      <c r="J70" s="184">
        <f>J131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138</v>
      </c>
      <c r="E71" s="183"/>
      <c r="F71" s="183"/>
      <c r="G71" s="183"/>
      <c r="H71" s="183"/>
      <c r="I71" s="183"/>
      <c r="J71" s="184">
        <f>J134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139</v>
      </c>
      <c r="E72" s="183"/>
      <c r="F72" s="183"/>
      <c r="G72" s="183"/>
      <c r="H72" s="183"/>
      <c r="I72" s="183"/>
      <c r="J72" s="184">
        <f>J150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5"/>
      <c r="C73" s="176"/>
      <c r="D73" s="177" t="s">
        <v>1057</v>
      </c>
      <c r="E73" s="178"/>
      <c r="F73" s="178"/>
      <c r="G73" s="178"/>
      <c r="H73" s="178"/>
      <c r="I73" s="178"/>
      <c r="J73" s="179">
        <f>J159</f>
        <v>0</v>
      </c>
      <c r="K73" s="176"/>
      <c r="L73" s="18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1"/>
      <c r="C74" s="126"/>
      <c r="D74" s="182" t="s">
        <v>135</v>
      </c>
      <c r="E74" s="183"/>
      <c r="F74" s="183"/>
      <c r="G74" s="183"/>
      <c r="H74" s="183"/>
      <c r="I74" s="183"/>
      <c r="J74" s="184">
        <f>J160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134</v>
      </c>
      <c r="E75" s="183"/>
      <c r="F75" s="183"/>
      <c r="G75" s="183"/>
      <c r="H75" s="183"/>
      <c r="I75" s="183"/>
      <c r="J75" s="184">
        <f>J174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1058</v>
      </c>
      <c r="E76" s="183"/>
      <c r="F76" s="183"/>
      <c r="G76" s="183"/>
      <c r="H76" s="183"/>
      <c r="I76" s="183"/>
      <c r="J76" s="184">
        <f>J193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82" spans="1:31" s="2" customFormat="1" ht="6.95" customHeight="1">
      <c r="A82" s="39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4.95" customHeight="1">
      <c r="A83" s="39"/>
      <c r="B83" s="40"/>
      <c r="C83" s="24" t="s">
        <v>140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16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26.25" customHeight="1">
      <c r="A86" s="39"/>
      <c r="B86" s="40"/>
      <c r="C86" s="41"/>
      <c r="D86" s="41"/>
      <c r="E86" s="170" t="str">
        <f>E7</f>
        <v>MODERNIZACE ODBORNÝCH UČEBEN ZŠ ŠLUKNOVSKÁ, ČESKÁ LÍPA</v>
      </c>
      <c r="F86" s="33"/>
      <c r="G86" s="33"/>
      <c r="H86" s="33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2:12" s="1" customFormat="1" ht="12" customHeight="1">
      <c r="B87" s="22"/>
      <c r="C87" s="33" t="s">
        <v>121</v>
      </c>
      <c r="D87" s="23"/>
      <c r="E87" s="23"/>
      <c r="F87" s="23"/>
      <c r="G87" s="23"/>
      <c r="H87" s="23"/>
      <c r="I87" s="23"/>
      <c r="J87" s="23"/>
      <c r="K87" s="23"/>
      <c r="L87" s="21"/>
    </row>
    <row r="88" spans="1:31" s="2" customFormat="1" ht="16.5" customHeight="1">
      <c r="A88" s="39"/>
      <c r="B88" s="40"/>
      <c r="C88" s="41"/>
      <c r="D88" s="41"/>
      <c r="E88" s="170" t="s">
        <v>1216</v>
      </c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123</v>
      </c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6.5" customHeight="1">
      <c r="A90" s="39"/>
      <c r="B90" s="40"/>
      <c r="C90" s="41"/>
      <c r="D90" s="41"/>
      <c r="E90" s="70" t="str">
        <f>E11</f>
        <v>POČÍTAČE - UČEBNA PC</v>
      </c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21</v>
      </c>
      <c r="D92" s="41"/>
      <c r="E92" s="41"/>
      <c r="F92" s="28" t="str">
        <f>F14</f>
        <v>ČESKÁ LÍPA</v>
      </c>
      <c r="G92" s="41"/>
      <c r="H92" s="41"/>
      <c r="I92" s="33" t="s">
        <v>23</v>
      </c>
      <c r="J92" s="73" t="str">
        <f>IF(J14="","",J14)</f>
        <v>4. 2. 2021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25</v>
      </c>
      <c r="D94" s="41"/>
      <c r="E94" s="41"/>
      <c r="F94" s="28" t="str">
        <f>E17</f>
        <v>MĚSTO ČESKÁ LÍPA</v>
      </c>
      <c r="G94" s="41"/>
      <c r="H94" s="41"/>
      <c r="I94" s="33" t="s">
        <v>31</v>
      </c>
      <c r="J94" s="37" t="str">
        <f>E23</f>
        <v>Ing. Petr KUČERA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29</v>
      </c>
      <c r="D95" s="41"/>
      <c r="E95" s="41"/>
      <c r="F95" s="28" t="str">
        <f>IF(E20="","",E20)</f>
        <v>Vyplň údaj</v>
      </c>
      <c r="G95" s="41"/>
      <c r="H95" s="41"/>
      <c r="I95" s="33" t="s">
        <v>34</v>
      </c>
      <c r="J95" s="37" t="str">
        <f>E26</f>
        <v>Sebastian FENYK</v>
      </c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0.3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11" customFormat="1" ht="29.25" customHeight="1">
      <c r="A97" s="186"/>
      <c r="B97" s="187"/>
      <c r="C97" s="188" t="s">
        <v>141</v>
      </c>
      <c r="D97" s="189" t="s">
        <v>57</v>
      </c>
      <c r="E97" s="189" t="s">
        <v>53</v>
      </c>
      <c r="F97" s="189" t="s">
        <v>54</v>
      </c>
      <c r="G97" s="189" t="s">
        <v>142</v>
      </c>
      <c r="H97" s="189" t="s">
        <v>143</v>
      </c>
      <c r="I97" s="189" t="s">
        <v>144</v>
      </c>
      <c r="J97" s="189" t="s">
        <v>126</v>
      </c>
      <c r="K97" s="190" t="s">
        <v>145</v>
      </c>
      <c r="L97" s="191"/>
      <c r="M97" s="93" t="s">
        <v>19</v>
      </c>
      <c r="N97" s="94" t="s">
        <v>42</v>
      </c>
      <c r="O97" s="94" t="s">
        <v>146</v>
      </c>
      <c r="P97" s="94" t="s">
        <v>147</v>
      </c>
      <c r="Q97" s="94" t="s">
        <v>148</v>
      </c>
      <c r="R97" s="94" t="s">
        <v>149</v>
      </c>
      <c r="S97" s="94" t="s">
        <v>150</v>
      </c>
      <c r="T97" s="95" t="s">
        <v>151</v>
      </c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</row>
    <row r="98" spans="1:63" s="2" customFormat="1" ht="22.8" customHeight="1">
      <c r="A98" s="39"/>
      <c r="B98" s="40"/>
      <c r="C98" s="100" t="s">
        <v>152</v>
      </c>
      <c r="D98" s="41"/>
      <c r="E98" s="41"/>
      <c r="F98" s="41"/>
      <c r="G98" s="41"/>
      <c r="H98" s="41"/>
      <c r="I98" s="41"/>
      <c r="J98" s="192">
        <f>BK98</f>
        <v>0</v>
      </c>
      <c r="K98" s="41"/>
      <c r="L98" s="45"/>
      <c r="M98" s="96"/>
      <c r="N98" s="193"/>
      <c r="O98" s="97"/>
      <c r="P98" s="194">
        <f>P99+P130+P159</f>
        <v>0</v>
      </c>
      <c r="Q98" s="97"/>
      <c r="R98" s="194">
        <f>R99+R130+R159</f>
        <v>2.169225</v>
      </c>
      <c r="S98" s="97"/>
      <c r="T98" s="195">
        <f>T99+T130+T159</f>
        <v>0.77244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71</v>
      </c>
      <c r="AU98" s="18" t="s">
        <v>127</v>
      </c>
      <c r="BK98" s="196">
        <f>BK99+BK130+BK159</f>
        <v>0</v>
      </c>
    </row>
    <row r="99" spans="1:63" s="12" customFormat="1" ht="25.9" customHeight="1">
      <c r="A99" s="12"/>
      <c r="B99" s="197"/>
      <c r="C99" s="198"/>
      <c r="D99" s="199" t="s">
        <v>71</v>
      </c>
      <c r="E99" s="200" t="s">
        <v>153</v>
      </c>
      <c r="F99" s="200" t="s">
        <v>154</v>
      </c>
      <c r="G99" s="198"/>
      <c r="H99" s="198"/>
      <c r="I99" s="201"/>
      <c r="J99" s="202">
        <f>BK99</f>
        <v>0</v>
      </c>
      <c r="K99" s="198"/>
      <c r="L99" s="203"/>
      <c r="M99" s="204"/>
      <c r="N99" s="205"/>
      <c r="O99" s="205"/>
      <c r="P99" s="206">
        <f>P100+P107+P122+P128</f>
        <v>0</v>
      </c>
      <c r="Q99" s="205"/>
      <c r="R99" s="206">
        <f>R100+R107+R122+R128</f>
        <v>0.605385</v>
      </c>
      <c r="S99" s="205"/>
      <c r="T99" s="207">
        <f>T100+T107+T122+T128</f>
        <v>0.457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8" t="s">
        <v>79</v>
      </c>
      <c r="AT99" s="209" t="s">
        <v>71</v>
      </c>
      <c r="AU99" s="209" t="s">
        <v>72</v>
      </c>
      <c r="AY99" s="208" t="s">
        <v>155</v>
      </c>
      <c r="BK99" s="210">
        <f>BK100+BK107+BK122+BK128</f>
        <v>0</v>
      </c>
    </row>
    <row r="100" spans="1:63" s="12" customFormat="1" ht="22.8" customHeight="1">
      <c r="A100" s="12"/>
      <c r="B100" s="197"/>
      <c r="C100" s="198"/>
      <c r="D100" s="199" t="s">
        <v>71</v>
      </c>
      <c r="E100" s="211" t="s">
        <v>156</v>
      </c>
      <c r="F100" s="211" t="s">
        <v>157</v>
      </c>
      <c r="G100" s="198"/>
      <c r="H100" s="198"/>
      <c r="I100" s="201"/>
      <c r="J100" s="212">
        <f>BK100</f>
        <v>0</v>
      </c>
      <c r="K100" s="198"/>
      <c r="L100" s="203"/>
      <c r="M100" s="204"/>
      <c r="N100" s="205"/>
      <c r="O100" s="205"/>
      <c r="P100" s="206">
        <f>SUM(P101:P106)</f>
        <v>0</v>
      </c>
      <c r="Q100" s="205"/>
      <c r="R100" s="206">
        <f>SUM(R101:R106)</f>
        <v>0.603885</v>
      </c>
      <c r="S100" s="205"/>
      <c r="T100" s="207">
        <f>SUM(T101:T106)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8" t="s">
        <v>79</v>
      </c>
      <c r="AT100" s="209" t="s">
        <v>71</v>
      </c>
      <c r="AU100" s="209" t="s">
        <v>79</v>
      </c>
      <c r="AY100" s="208" t="s">
        <v>155</v>
      </c>
      <c r="BK100" s="210">
        <f>SUM(BK101:BK106)</f>
        <v>0</v>
      </c>
    </row>
    <row r="101" spans="1:65" s="2" customFormat="1" ht="21.75" customHeight="1">
      <c r="A101" s="39"/>
      <c r="B101" s="40"/>
      <c r="C101" s="213" t="s">
        <v>79</v>
      </c>
      <c r="D101" s="213" t="s">
        <v>158</v>
      </c>
      <c r="E101" s="214" t="s">
        <v>159</v>
      </c>
      <c r="F101" s="215" t="s">
        <v>160</v>
      </c>
      <c r="G101" s="216" t="s">
        <v>161</v>
      </c>
      <c r="H101" s="217">
        <v>4.5</v>
      </c>
      <c r="I101" s="218"/>
      <c r="J101" s="219">
        <f>ROUND(I101*H101,2)</f>
        <v>0</v>
      </c>
      <c r="K101" s="215" t="s">
        <v>162</v>
      </c>
      <c r="L101" s="45"/>
      <c r="M101" s="220" t="s">
        <v>19</v>
      </c>
      <c r="N101" s="221" t="s">
        <v>43</v>
      </c>
      <c r="O101" s="85"/>
      <c r="P101" s="222">
        <f>O101*H101</f>
        <v>0</v>
      </c>
      <c r="Q101" s="222">
        <v>0.04</v>
      </c>
      <c r="R101" s="222">
        <f>Q101*H101</f>
        <v>0.18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163</v>
      </c>
      <c r="AT101" s="224" t="s">
        <v>158</v>
      </c>
      <c r="AU101" s="224" t="s">
        <v>81</v>
      </c>
      <c r="AY101" s="18" t="s">
        <v>155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163</v>
      </c>
      <c r="BM101" s="224" t="s">
        <v>200</v>
      </c>
    </row>
    <row r="102" spans="1:65" s="2" customFormat="1" ht="12">
      <c r="A102" s="39"/>
      <c r="B102" s="40"/>
      <c r="C102" s="213" t="s">
        <v>81</v>
      </c>
      <c r="D102" s="213" t="s">
        <v>158</v>
      </c>
      <c r="E102" s="214" t="s">
        <v>165</v>
      </c>
      <c r="F102" s="215" t="s">
        <v>166</v>
      </c>
      <c r="G102" s="216" t="s">
        <v>161</v>
      </c>
      <c r="H102" s="217">
        <v>4.5</v>
      </c>
      <c r="I102" s="218"/>
      <c r="J102" s="219">
        <f>ROUND(I102*H102,2)</f>
        <v>0</v>
      </c>
      <c r="K102" s="215" t="s">
        <v>162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0.04153</v>
      </c>
      <c r="R102" s="222">
        <f>Q102*H102</f>
        <v>0.186885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163</v>
      </c>
      <c r="AT102" s="224" t="s">
        <v>158</v>
      </c>
      <c r="AU102" s="224" t="s">
        <v>81</v>
      </c>
      <c r="AY102" s="18" t="s">
        <v>155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163</v>
      </c>
      <c r="BM102" s="224" t="s">
        <v>216</v>
      </c>
    </row>
    <row r="103" spans="1:65" s="2" customFormat="1" ht="33" customHeight="1">
      <c r="A103" s="39"/>
      <c r="B103" s="40"/>
      <c r="C103" s="213" t="s">
        <v>168</v>
      </c>
      <c r="D103" s="213" t="s">
        <v>158</v>
      </c>
      <c r="E103" s="214" t="s">
        <v>169</v>
      </c>
      <c r="F103" s="215" t="s">
        <v>170</v>
      </c>
      <c r="G103" s="216" t="s">
        <v>171</v>
      </c>
      <c r="H103" s="217">
        <v>1</v>
      </c>
      <c r="I103" s="218"/>
      <c r="J103" s="219">
        <f>ROUND(I103*H103,2)</f>
        <v>0</v>
      </c>
      <c r="K103" s="215" t="s">
        <v>162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0.147</v>
      </c>
      <c r="R103" s="222">
        <f>Q103*H103</f>
        <v>0.147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163</v>
      </c>
      <c r="AT103" s="224" t="s">
        <v>158</v>
      </c>
      <c r="AU103" s="224" t="s">
        <v>81</v>
      </c>
      <c r="AY103" s="18" t="s">
        <v>155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163</v>
      </c>
      <c r="BM103" s="224" t="s">
        <v>247</v>
      </c>
    </row>
    <row r="104" spans="1:65" s="2" customFormat="1" ht="33" customHeight="1">
      <c r="A104" s="39"/>
      <c r="B104" s="40"/>
      <c r="C104" s="213" t="s">
        <v>163</v>
      </c>
      <c r="D104" s="213" t="s">
        <v>158</v>
      </c>
      <c r="E104" s="214" t="s">
        <v>173</v>
      </c>
      <c r="F104" s="215" t="s">
        <v>174</v>
      </c>
      <c r="G104" s="216" t="s">
        <v>161</v>
      </c>
      <c r="H104" s="217">
        <v>80</v>
      </c>
      <c r="I104" s="218"/>
      <c r="J104" s="219">
        <f>ROUND(I104*H104,2)</f>
        <v>0</v>
      </c>
      <c r="K104" s="215" t="s">
        <v>162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163</v>
      </c>
      <c r="AT104" s="224" t="s">
        <v>158</v>
      </c>
      <c r="AU104" s="224" t="s">
        <v>81</v>
      </c>
      <c r="AY104" s="18" t="s">
        <v>155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163</v>
      </c>
      <c r="BM104" s="224" t="s">
        <v>255</v>
      </c>
    </row>
    <row r="105" spans="1:65" s="2" customFormat="1" ht="12">
      <c r="A105" s="39"/>
      <c r="B105" s="40"/>
      <c r="C105" s="213" t="s">
        <v>176</v>
      </c>
      <c r="D105" s="213" t="s">
        <v>158</v>
      </c>
      <c r="E105" s="214" t="s">
        <v>177</v>
      </c>
      <c r="F105" s="215" t="s">
        <v>178</v>
      </c>
      <c r="G105" s="216" t="s">
        <v>161</v>
      </c>
      <c r="H105" s="217">
        <v>45</v>
      </c>
      <c r="I105" s="218"/>
      <c r="J105" s="219">
        <f>ROUND(I105*H105,2)</f>
        <v>0</v>
      </c>
      <c r="K105" s="215" t="s">
        <v>162</v>
      </c>
      <c r="L105" s="45"/>
      <c r="M105" s="220" t="s">
        <v>19</v>
      </c>
      <c r="N105" s="221" t="s">
        <v>43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163</v>
      </c>
      <c r="AT105" s="224" t="s">
        <v>158</v>
      </c>
      <c r="AU105" s="224" t="s">
        <v>81</v>
      </c>
      <c r="AY105" s="18" t="s">
        <v>155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163</v>
      </c>
      <c r="BM105" s="224" t="s">
        <v>266</v>
      </c>
    </row>
    <row r="106" spans="1:65" s="2" customFormat="1" ht="44.25" customHeight="1">
      <c r="A106" s="39"/>
      <c r="B106" s="40"/>
      <c r="C106" s="213" t="s">
        <v>156</v>
      </c>
      <c r="D106" s="213" t="s">
        <v>158</v>
      </c>
      <c r="E106" s="214" t="s">
        <v>191</v>
      </c>
      <c r="F106" s="215" t="s">
        <v>192</v>
      </c>
      <c r="G106" s="216" t="s">
        <v>171</v>
      </c>
      <c r="H106" s="217">
        <v>45</v>
      </c>
      <c r="I106" s="218"/>
      <c r="J106" s="219">
        <f>ROUND(I106*H106,2)</f>
        <v>0</v>
      </c>
      <c r="K106" s="215" t="s">
        <v>162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0.002</v>
      </c>
      <c r="R106" s="222">
        <f>Q106*H106</f>
        <v>0.09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163</v>
      </c>
      <c r="AT106" s="224" t="s">
        <v>158</v>
      </c>
      <c r="AU106" s="224" t="s">
        <v>81</v>
      </c>
      <c r="AY106" s="18" t="s">
        <v>155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163</v>
      </c>
      <c r="BM106" s="224" t="s">
        <v>275</v>
      </c>
    </row>
    <row r="107" spans="1:63" s="12" customFormat="1" ht="22.8" customHeight="1">
      <c r="A107" s="12"/>
      <c r="B107" s="197"/>
      <c r="C107" s="198"/>
      <c r="D107" s="199" t="s">
        <v>71</v>
      </c>
      <c r="E107" s="211" t="s">
        <v>194</v>
      </c>
      <c r="F107" s="211" t="s">
        <v>195</v>
      </c>
      <c r="G107" s="198"/>
      <c r="H107" s="198"/>
      <c r="I107" s="201"/>
      <c r="J107" s="212">
        <f>BK107</f>
        <v>0</v>
      </c>
      <c r="K107" s="198"/>
      <c r="L107" s="203"/>
      <c r="M107" s="204"/>
      <c r="N107" s="205"/>
      <c r="O107" s="205"/>
      <c r="P107" s="206">
        <f>SUM(P108:P121)</f>
        <v>0</v>
      </c>
      <c r="Q107" s="205"/>
      <c r="R107" s="206">
        <f>SUM(R108:R121)</f>
        <v>0.0015</v>
      </c>
      <c r="S107" s="205"/>
      <c r="T107" s="207">
        <f>SUM(T108:T121)</f>
        <v>0.457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8" t="s">
        <v>79</v>
      </c>
      <c r="AT107" s="209" t="s">
        <v>71</v>
      </c>
      <c r="AU107" s="209" t="s">
        <v>79</v>
      </c>
      <c r="AY107" s="208" t="s">
        <v>155</v>
      </c>
      <c r="BK107" s="210">
        <f>SUM(BK108:BK121)</f>
        <v>0</v>
      </c>
    </row>
    <row r="108" spans="1:65" s="2" customFormat="1" ht="12">
      <c r="A108" s="39"/>
      <c r="B108" s="40"/>
      <c r="C108" s="213" t="s">
        <v>186</v>
      </c>
      <c r="D108" s="213" t="s">
        <v>158</v>
      </c>
      <c r="E108" s="214" t="s">
        <v>201</v>
      </c>
      <c r="F108" s="215" t="s">
        <v>202</v>
      </c>
      <c r="G108" s="216" t="s">
        <v>161</v>
      </c>
      <c r="H108" s="217">
        <v>30</v>
      </c>
      <c r="I108" s="218"/>
      <c r="J108" s="219">
        <f>ROUND(I108*H108,2)</f>
        <v>0</v>
      </c>
      <c r="K108" s="215" t="s">
        <v>162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2E-05</v>
      </c>
      <c r="R108" s="222">
        <f>Q108*H108</f>
        <v>0.0006000000000000001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163</v>
      </c>
      <c r="AT108" s="224" t="s">
        <v>158</v>
      </c>
      <c r="AU108" s="224" t="s">
        <v>81</v>
      </c>
      <c r="AY108" s="18" t="s">
        <v>155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163</v>
      </c>
      <c r="BM108" s="224" t="s">
        <v>337</v>
      </c>
    </row>
    <row r="109" spans="1:65" s="2" customFormat="1" ht="33" customHeight="1">
      <c r="A109" s="39"/>
      <c r="B109" s="40"/>
      <c r="C109" s="213" t="s">
        <v>190</v>
      </c>
      <c r="D109" s="213" t="s">
        <v>158</v>
      </c>
      <c r="E109" s="214" t="s">
        <v>205</v>
      </c>
      <c r="F109" s="215" t="s">
        <v>206</v>
      </c>
      <c r="G109" s="216" t="s">
        <v>161</v>
      </c>
      <c r="H109" s="217">
        <v>6</v>
      </c>
      <c r="I109" s="218"/>
      <c r="J109" s="219">
        <f>ROUND(I109*H109,2)</f>
        <v>0</v>
      </c>
      <c r="K109" s="215" t="s">
        <v>162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1E-05</v>
      </c>
      <c r="R109" s="222">
        <f>Q109*H109</f>
        <v>6.000000000000001E-05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163</v>
      </c>
      <c r="AT109" s="224" t="s">
        <v>158</v>
      </c>
      <c r="AU109" s="224" t="s">
        <v>81</v>
      </c>
      <c r="AY109" s="18" t="s">
        <v>155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163</v>
      </c>
      <c r="BM109" s="224" t="s">
        <v>361</v>
      </c>
    </row>
    <row r="110" spans="1:65" s="2" customFormat="1" ht="12">
      <c r="A110" s="39"/>
      <c r="B110" s="40"/>
      <c r="C110" s="213" t="s">
        <v>194</v>
      </c>
      <c r="D110" s="213" t="s">
        <v>158</v>
      </c>
      <c r="E110" s="214" t="s">
        <v>209</v>
      </c>
      <c r="F110" s="215" t="s">
        <v>210</v>
      </c>
      <c r="G110" s="216" t="s">
        <v>161</v>
      </c>
      <c r="H110" s="217">
        <v>80</v>
      </c>
      <c r="I110" s="218"/>
      <c r="J110" s="219">
        <f>ROUND(I110*H110,2)</f>
        <v>0</v>
      </c>
      <c r="K110" s="215" t="s">
        <v>162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163</v>
      </c>
      <c r="AT110" s="224" t="s">
        <v>158</v>
      </c>
      <c r="AU110" s="224" t="s">
        <v>81</v>
      </c>
      <c r="AY110" s="18" t="s">
        <v>155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163</v>
      </c>
      <c r="BM110" s="224" t="s">
        <v>377</v>
      </c>
    </row>
    <row r="111" spans="1:65" s="2" customFormat="1" ht="12">
      <c r="A111" s="39"/>
      <c r="B111" s="40"/>
      <c r="C111" s="213" t="s">
        <v>200</v>
      </c>
      <c r="D111" s="213" t="s">
        <v>158</v>
      </c>
      <c r="E111" s="214" t="s">
        <v>213</v>
      </c>
      <c r="F111" s="215" t="s">
        <v>214</v>
      </c>
      <c r="G111" s="216" t="s">
        <v>161</v>
      </c>
      <c r="H111" s="217">
        <v>80</v>
      </c>
      <c r="I111" s="218"/>
      <c r="J111" s="219">
        <f>ROUND(I111*H111,2)</f>
        <v>0</v>
      </c>
      <c r="K111" s="215" t="s">
        <v>162</v>
      </c>
      <c r="L111" s="45"/>
      <c r="M111" s="220" t="s">
        <v>19</v>
      </c>
      <c r="N111" s="221" t="s">
        <v>43</v>
      </c>
      <c r="O111" s="85"/>
      <c r="P111" s="222">
        <f>O111*H111</f>
        <v>0</v>
      </c>
      <c r="Q111" s="222">
        <v>1E-05</v>
      </c>
      <c r="R111" s="222">
        <f>Q111*H111</f>
        <v>0.0008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163</v>
      </c>
      <c r="AT111" s="224" t="s">
        <v>158</v>
      </c>
      <c r="AU111" s="224" t="s">
        <v>81</v>
      </c>
      <c r="AY111" s="18" t="s">
        <v>155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163</v>
      </c>
      <c r="BM111" s="224" t="s">
        <v>385</v>
      </c>
    </row>
    <row r="112" spans="1:65" s="2" customFormat="1" ht="12">
      <c r="A112" s="39"/>
      <c r="B112" s="40"/>
      <c r="C112" s="213" t="s">
        <v>204</v>
      </c>
      <c r="D112" s="213" t="s">
        <v>158</v>
      </c>
      <c r="E112" s="214" t="s">
        <v>217</v>
      </c>
      <c r="F112" s="215" t="s">
        <v>218</v>
      </c>
      <c r="G112" s="216" t="s">
        <v>161</v>
      </c>
      <c r="H112" s="217">
        <v>80</v>
      </c>
      <c r="I112" s="218"/>
      <c r="J112" s="219">
        <f>ROUND(I112*H112,2)</f>
        <v>0</v>
      </c>
      <c r="K112" s="215" t="s">
        <v>162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163</v>
      </c>
      <c r="AT112" s="224" t="s">
        <v>158</v>
      </c>
      <c r="AU112" s="224" t="s">
        <v>81</v>
      </c>
      <c r="AY112" s="18" t="s">
        <v>155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163</v>
      </c>
      <c r="BM112" s="224" t="s">
        <v>393</v>
      </c>
    </row>
    <row r="113" spans="1:65" s="2" customFormat="1" ht="12">
      <c r="A113" s="39"/>
      <c r="B113" s="40"/>
      <c r="C113" s="213" t="s">
        <v>208</v>
      </c>
      <c r="D113" s="213" t="s">
        <v>158</v>
      </c>
      <c r="E113" s="214" t="s">
        <v>224</v>
      </c>
      <c r="F113" s="215" t="s">
        <v>225</v>
      </c>
      <c r="G113" s="216" t="s">
        <v>226</v>
      </c>
      <c r="H113" s="217">
        <v>100</v>
      </c>
      <c r="I113" s="218"/>
      <c r="J113" s="219">
        <f>ROUND(I113*H113,2)</f>
        <v>0</v>
      </c>
      <c r="K113" s="215" t="s">
        <v>162</v>
      </c>
      <c r="L113" s="45"/>
      <c r="M113" s="220" t="s">
        <v>19</v>
      </c>
      <c r="N113" s="221" t="s">
        <v>43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0.002</v>
      </c>
      <c r="T113" s="223">
        <f>S113*H113</f>
        <v>0.2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163</v>
      </c>
      <c r="AT113" s="224" t="s">
        <v>158</v>
      </c>
      <c r="AU113" s="224" t="s">
        <v>81</v>
      </c>
      <c r="AY113" s="18" t="s">
        <v>155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163</v>
      </c>
      <c r="BM113" s="224" t="s">
        <v>1076</v>
      </c>
    </row>
    <row r="114" spans="1:65" s="2" customFormat="1" ht="12">
      <c r="A114" s="39"/>
      <c r="B114" s="40"/>
      <c r="C114" s="213" t="s">
        <v>212</v>
      </c>
      <c r="D114" s="213" t="s">
        <v>158</v>
      </c>
      <c r="E114" s="214" t="s">
        <v>229</v>
      </c>
      <c r="F114" s="215" t="s">
        <v>230</v>
      </c>
      <c r="G114" s="216" t="s">
        <v>226</v>
      </c>
      <c r="H114" s="217">
        <v>5</v>
      </c>
      <c r="I114" s="218"/>
      <c r="J114" s="219">
        <f>ROUND(I114*H114,2)</f>
        <v>0</v>
      </c>
      <c r="K114" s="215" t="s">
        <v>162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0.011</v>
      </c>
      <c r="T114" s="223">
        <f>S114*H114</f>
        <v>0.05499999999999999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163</v>
      </c>
      <c r="AT114" s="224" t="s">
        <v>158</v>
      </c>
      <c r="AU114" s="224" t="s">
        <v>81</v>
      </c>
      <c r="AY114" s="18" t="s">
        <v>155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163</v>
      </c>
      <c r="BM114" s="224" t="s">
        <v>1081</v>
      </c>
    </row>
    <row r="115" spans="1:65" s="2" customFormat="1" ht="12">
      <c r="A115" s="39"/>
      <c r="B115" s="40"/>
      <c r="C115" s="213" t="s">
        <v>216</v>
      </c>
      <c r="D115" s="213" t="s">
        <v>158</v>
      </c>
      <c r="E115" s="214" t="s">
        <v>233</v>
      </c>
      <c r="F115" s="215" t="s">
        <v>234</v>
      </c>
      <c r="G115" s="216" t="s">
        <v>226</v>
      </c>
      <c r="H115" s="217">
        <v>100</v>
      </c>
      <c r="I115" s="218"/>
      <c r="J115" s="219">
        <f>ROUND(I115*H115,2)</f>
        <v>0</v>
      </c>
      <c r="K115" s="215" t="s">
        <v>162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0.002</v>
      </c>
      <c r="T115" s="223">
        <f>S115*H115</f>
        <v>0.2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163</v>
      </c>
      <c r="AT115" s="224" t="s">
        <v>158</v>
      </c>
      <c r="AU115" s="224" t="s">
        <v>81</v>
      </c>
      <c r="AY115" s="18" t="s">
        <v>155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163</v>
      </c>
      <c r="BM115" s="224" t="s">
        <v>1218</v>
      </c>
    </row>
    <row r="116" spans="1:65" s="2" customFormat="1" ht="12">
      <c r="A116" s="39"/>
      <c r="B116" s="40"/>
      <c r="C116" s="213" t="s">
        <v>8</v>
      </c>
      <c r="D116" s="213" t="s">
        <v>158</v>
      </c>
      <c r="E116" s="214" t="s">
        <v>237</v>
      </c>
      <c r="F116" s="215" t="s">
        <v>238</v>
      </c>
      <c r="G116" s="216" t="s">
        <v>226</v>
      </c>
      <c r="H116" s="217">
        <v>2</v>
      </c>
      <c r="I116" s="218"/>
      <c r="J116" s="219">
        <f>ROUND(I116*H116,2)</f>
        <v>0</v>
      </c>
      <c r="K116" s="215" t="s">
        <v>162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2E-05</v>
      </c>
      <c r="R116" s="222">
        <f>Q116*H116</f>
        <v>4E-05</v>
      </c>
      <c r="S116" s="222">
        <v>0.001</v>
      </c>
      <c r="T116" s="223">
        <f>S116*H116</f>
        <v>0.002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163</v>
      </c>
      <c r="AT116" s="224" t="s">
        <v>158</v>
      </c>
      <c r="AU116" s="224" t="s">
        <v>81</v>
      </c>
      <c r="AY116" s="18" t="s">
        <v>155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163</v>
      </c>
      <c r="BM116" s="224" t="s">
        <v>1219</v>
      </c>
    </row>
    <row r="117" spans="1:65" s="2" customFormat="1" ht="12">
      <c r="A117" s="39"/>
      <c r="B117" s="40"/>
      <c r="C117" s="213" t="s">
        <v>223</v>
      </c>
      <c r="D117" s="213" t="s">
        <v>158</v>
      </c>
      <c r="E117" s="214" t="s">
        <v>241</v>
      </c>
      <c r="F117" s="215" t="s">
        <v>242</v>
      </c>
      <c r="G117" s="216" t="s">
        <v>226</v>
      </c>
      <c r="H117" s="217">
        <v>100</v>
      </c>
      <c r="I117" s="218"/>
      <c r="J117" s="219">
        <f>ROUND(I117*H117,2)</f>
        <v>0</v>
      </c>
      <c r="K117" s="215" t="s">
        <v>162</v>
      </c>
      <c r="L117" s="45"/>
      <c r="M117" s="220" t="s">
        <v>19</v>
      </c>
      <c r="N117" s="221" t="s">
        <v>43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163</v>
      </c>
      <c r="AT117" s="224" t="s">
        <v>158</v>
      </c>
      <c r="AU117" s="224" t="s">
        <v>81</v>
      </c>
      <c r="AY117" s="18" t="s">
        <v>155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163</v>
      </c>
      <c r="BM117" s="224" t="s">
        <v>1220</v>
      </c>
    </row>
    <row r="118" spans="1:65" s="2" customFormat="1" ht="24.15" customHeight="1">
      <c r="A118" s="39"/>
      <c r="B118" s="40"/>
      <c r="C118" s="213" t="s">
        <v>228</v>
      </c>
      <c r="D118" s="213" t="s">
        <v>158</v>
      </c>
      <c r="E118" s="214" t="s">
        <v>244</v>
      </c>
      <c r="F118" s="215" t="s">
        <v>245</v>
      </c>
      <c r="G118" s="216" t="s">
        <v>171</v>
      </c>
      <c r="H118" s="217">
        <v>2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163</v>
      </c>
      <c r="AT118" s="224" t="s">
        <v>158</v>
      </c>
      <c r="AU118" s="224" t="s">
        <v>81</v>
      </c>
      <c r="AY118" s="18" t="s">
        <v>155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163</v>
      </c>
      <c r="BM118" s="224" t="s">
        <v>1221</v>
      </c>
    </row>
    <row r="119" spans="1:65" s="2" customFormat="1" ht="24.15" customHeight="1">
      <c r="A119" s="39"/>
      <c r="B119" s="40"/>
      <c r="C119" s="213" t="s">
        <v>232</v>
      </c>
      <c r="D119" s="213" t="s">
        <v>158</v>
      </c>
      <c r="E119" s="214" t="s">
        <v>252</v>
      </c>
      <c r="F119" s="215" t="s">
        <v>253</v>
      </c>
      <c r="G119" s="216" t="s">
        <v>171</v>
      </c>
      <c r="H119" s="217">
        <v>2</v>
      </c>
      <c r="I119" s="218"/>
      <c r="J119" s="219">
        <f>ROUND(I119*H119,2)</f>
        <v>0</v>
      </c>
      <c r="K119" s="215" t="s">
        <v>19</v>
      </c>
      <c r="L119" s="45"/>
      <c r="M119" s="220" t="s">
        <v>19</v>
      </c>
      <c r="N119" s="221" t="s">
        <v>43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163</v>
      </c>
      <c r="AT119" s="224" t="s">
        <v>158</v>
      </c>
      <c r="AU119" s="224" t="s">
        <v>81</v>
      </c>
      <c r="AY119" s="18" t="s">
        <v>155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163</v>
      </c>
      <c r="BM119" s="224" t="s">
        <v>1222</v>
      </c>
    </row>
    <row r="120" spans="1:65" s="2" customFormat="1" ht="12">
      <c r="A120" s="39"/>
      <c r="B120" s="40"/>
      <c r="C120" s="213" t="s">
        <v>236</v>
      </c>
      <c r="D120" s="213" t="s">
        <v>158</v>
      </c>
      <c r="E120" s="214" t="s">
        <v>256</v>
      </c>
      <c r="F120" s="215" t="s">
        <v>257</v>
      </c>
      <c r="G120" s="216" t="s">
        <v>171</v>
      </c>
      <c r="H120" s="217">
        <v>2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163</v>
      </c>
      <c r="AT120" s="224" t="s">
        <v>158</v>
      </c>
      <c r="AU120" s="224" t="s">
        <v>81</v>
      </c>
      <c r="AY120" s="18" t="s">
        <v>155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163</v>
      </c>
      <c r="BM120" s="224" t="s">
        <v>1223</v>
      </c>
    </row>
    <row r="121" spans="1:65" s="2" customFormat="1" ht="12">
      <c r="A121" s="39"/>
      <c r="B121" s="40"/>
      <c r="C121" s="213" t="s">
        <v>240</v>
      </c>
      <c r="D121" s="213" t="s">
        <v>158</v>
      </c>
      <c r="E121" s="214" t="s">
        <v>248</v>
      </c>
      <c r="F121" s="215" t="s">
        <v>249</v>
      </c>
      <c r="G121" s="216" t="s">
        <v>171</v>
      </c>
      <c r="H121" s="217">
        <v>2</v>
      </c>
      <c r="I121" s="218"/>
      <c r="J121" s="219">
        <f>ROUND(I121*H121,2)</f>
        <v>0</v>
      </c>
      <c r="K121" s="215" t="s">
        <v>19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163</v>
      </c>
      <c r="AT121" s="224" t="s">
        <v>158</v>
      </c>
      <c r="AU121" s="224" t="s">
        <v>81</v>
      </c>
      <c r="AY121" s="18" t="s">
        <v>155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163</v>
      </c>
      <c r="BM121" s="224" t="s">
        <v>1224</v>
      </c>
    </row>
    <row r="122" spans="1:63" s="12" customFormat="1" ht="22.8" customHeight="1">
      <c r="A122" s="12"/>
      <c r="B122" s="197"/>
      <c r="C122" s="198"/>
      <c r="D122" s="199" t="s">
        <v>71</v>
      </c>
      <c r="E122" s="211" t="s">
        <v>259</v>
      </c>
      <c r="F122" s="211" t="s">
        <v>260</v>
      </c>
      <c r="G122" s="198"/>
      <c r="H122" s="198"/>
      <c r="I122" s="201"/>
      <c r="J122" s="212">
        <f>BK122</f>
        <v>0</v>
      </c>
      <c r="K122" s="198"/>
      <c r="L122" s="203"/>
      <c r="M122" s="204"/>
      <c r="N122" s="205"/>
      <c r="O122" s="205"/>
      <c r="P122" s="206">
        <f>SUM(P123:P127)</f>
        <v>0</v>
      </c>
      <c r="Q122" s="205"/>
      <c r="R122" s="206">
        <f>SUM(R123:R127)</f>
        <v>0</v>
      </c>
      <c r="S122" s="205"/>
      <c r="T122" s="207">
        <f>SUM(T123:T127)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8" t="s">
        <v>79</v>
      </c>
      <c r="AT122" s="209" t="s">
        <v>71</v>
      </c>
      <c r="AU122" s="209" t="s">
        <v>79</v>
      </c>
      <c r="AY122" s="208" t="s">
        <v>155</v>
      </c>
      <c r="BK122" s="210">
        <f>SUM(BK123:BK127)</f>
        <v>0</v>
      </c>
    </row>
    <row r="123" spans="1:65" s="2" customFormat="1" ht="12">
      <c r="A123" s="39"/>
      <c r="B123" s="40"/>
      <c r="C123" s="213" t="s">
        <v>7</v>
      </c>
      <c r="D123" s="213" t="s">
        <v>158</v>
      </c>
      <c r="E123" s="214" t="s">
        <v>262</v>
      </c>
      <c r="F123" s="215" t="s">
        <v>263</v>
      </c>
      <c r="G123" s="216" t="s">
        <v>264</v>
      </c>
      <c r="H123" s="217">
        <v>0.457</v>
      </c>
      <c r="I123" s="218"/>
      <c r="J123" s="219">
        <f>ROUND(I123*H123,2)</f>
        <v>0</v>
      </c>
      <c r="K123" s="215" t="s">
        <v>162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163</v>
      </c>
      <c r="AT123" s="224" t="s">
        <v>158</v>
      </c>
      <c r="AU123" s="224" t="s">
        <v>81</v>
      </c>
      <c r="AY123" s="18" t="s">
        <v>155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163</v>
      </c>
      <c r="BM123" s="224" t="s">
        <v>1225</v>
      </c>
    </row>
    <row r="124" spans="1:65" s="2" customFormat="1" ht="12">
      <c r="A124" s="39"/>
      <c r="B124" s="40"/>
      <c r="C124" s="213" t="s">
        <v>247</v>
      </c>
      <c r="D124" s="213" t="s">
        <v>158</v>
      </c>
      <c r="E124" s="214" t="s">
        <v>280</v>
      </c>
      <c r="F124" s="215" t="s">
        <v>281</v>
      </c>
      <c r="G124" s="216" t="s">
        <v>264</v>
      </c>
      <c r="H124" s="217">
        <v>0.457</v>
      </c>
      <c r="I124" s="218"/>
      <c r="J124" s="219">
        <f>ROUND(I124*H124,2)</f>
        <v>0</v>
      </c>
      <c r="K124" s="215" t="s">
        <v>162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163</v>
      </c>
      <c r="AT124" s="224" t="s">
        <v>158</v>
      </c>
      <c r="AU124" s="224" t="s">
        <v>81</v>
      </c>
      <c r="AY124" s="18" t="s">
        <v>155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163</v>
      </c>
      <c r="BM124" s="224" t="s">
        <v>1226</v>
      </c>
    </row>
    <row r="125" spans="1:65" s="2" customFormat="1" ht="33" customHeight="1">
      <c r="A125" s="39"/>
      <c r="B125" s="40"/>
      <c r="C125" s="213" t="s">
        <v>251</v>
      </c>
      <c r="D125" s="213" t="s">
        <v>158</v>
      </c>
      <c r="E125" s="214" t="s">
        <v>267</v>
      </c>
      <c r="F125" s="215" t="s">
        <v>268</v>
      </c>
      <c r="G125" s="216" t="s">
        <v>264</v>
      </c>
      <c r="H125" s="217">
        <v>0.457</v>
      </c>
      <c r="I125" s="218"/>
      <c r="J125" s="219">
        <f>ROUND(I125*H125,2)</f>
        <v>0</v>
      </c>
      <c r="K125" s="215" t="s">
        <v>162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163</v>
      </c>
      <c r="AT125" s="224" t="s">
        <v>158</v>
      </c>
      <c r="AU125" s="224" t="s">
        <v>81</v>
      </c>
      <c r="AY125" s="18" t="s">
        <v>155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163</v>
      </c>
      <c r="BM125" s="224" t="s">
        <v>1227</v>
      </c>
    </row>
    <row r="126" spans="1:65" s="2" customFormat="1" ht="44.25" customHeight="1">
      <c r="A126" s="39"/>
      <c r="B126" s="40"/>
      <c r="C126" s="213" t="s">
        <v>255</v>
      </c>
      <c r="D126" s="213" t="s">
        <v>158</v>
      </c>
      <c r="E126" s="214" t="s">
        <v>271</v>
      </c>
      <c r="F126" s="215" t="s">
        <v>272</v>
      </c>
      <c r="G126" s="216" t="s">
        <v>264</v>
      </c>
      <c r="H126" s="217">
        <v>9.14</v>
      </c>
      <c r="I126" s="218"/>
      <c r="J126" s="219">
        <f>ROUND(I126*H126,2)</f>
        <v>0</v>
      </c>
      <c r="K126" s="215" t="s">
        <v>162</v>
      </c>
      <c r="L126" s="45"/>
      <c r="M126" s="220" t="s">
        <v>19</v>
      </c>
      <c r="N126" s="221" t="s">
        <v>43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163</v>
      </c>
      <c r="AT126" s="224" t="s">
        <v>158</v>
      </c>
      <c r="AU126" s="224" t="s">
        <v>81</v>
      </c>
      <c r="AY126" s="18" t="s">
        <v>155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163</v>
      </c>
      <c r="BM126" s="224" t="s">
        <v>1228</v>
      </c>
    </row>
    <row r="127" spans="1:65" s="2" customFormat="1" ht="12">
      <c r="A127" s="39"/>
      <c r="B127" s="40"/>
      <c r="C127" s="213" t="s">
        <v>261</v>
      </c>
      <c r="D127" s="213" t="s">
        <v>158</v>
      </c>
      <c r="E127" s="214" t="s">
        <v>276</v>
      </c>
      <c r="F127" s="215" t="s">
        <v>277</v>
      </c>
      <c r="G127" s="216" t="s">
        <v>264</v>
      </c>
      <c r="H127" s="217">
        <v>0.457</v>
      </c>
      <c r="I127" s="218"/>
      <c r="J127" s="219">
        <f>ROUND(I127*H127,2)</f>
        <v>0</v>
      </c>
      <c r="K127" s="215" t="s">
        <v>19</v>
      </c>
      <c r="L127" s="45"/>
      <c r="M127" s="220" t="s">
        <v>19</v>
      </c>
      <c r="N127" s="221" t="s">
        <v>43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163</v>
      </c>
      <c r="AT127" s="224" t="s">
        <v>158</v>
      </c>
      <c r="AU127" s="224" t="s">
        <v>81</v>
      </c>
      <c r="AY127" s="18" t="s">
        <v>155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163</v>
      </c>
      <c r="BM127" s="224" t="s">
        <v>1229</v>
      </c>
    </row>
    <row r="128" spans="1:63" s="12" customFormat="1" ht="22.8" customHeight="1">
      <c r="A128" s="12"/>
      <c r="B128" s="197"/>
      <c r="C128" s="198"/>
      <c r="D128" s="199" t="s">
        <v>71</v>
      </c>
      <c r="E128" s="211" t="s">
        <v>283</v>
      </c>
      <c r="F128" s="211" t="s">
        <v>284</v>
      </c>
      <c r="G128" s="198"/>
      <c r="H128" s="198"/>
      <c r="I128" s="201"/>
      <c r="J128" s="212">
        <f>BK128</f>
        <v>0</v>
      </c>
      <c r="K128" s="198"/>
      <c r="L128" s="203"/>
      <c r="M128" s="204"/>
      <c r="N128" s="205"/>
      <c r="O128" s="205"/>
      <c r="P128" s="206">
        <f>P129</f>
        <v>0</v>
      </c>
      <c r="Q128" s="205"/>
      <c r="R128" s="206">
        <f>R129</f>
        <v>0</v>
      </c>
      <c r="S128" s="205"/>
      <c r="T128" s="207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79</v>
      </c>
      <c r="AT128" s="209" t="s">
        <v>71</v>
      </c>
      <c r="AU128" s="209" t="s">
        <v>79</v>
      </c>
      <c r="AY128" s="208" t="s">
        <v>155</v>
      </c>
      <c r="BK128" s="210">
        <f>BK129</f>
        <v>0</v>
      </c>
    </row>
    <row r="129" spans="1:65" s="2" customFormat="1" ht="55.5" customHeight="1">
      <c r="A129" s="39"/>
      <c r="B129" s="40"/>
      <c r="C129" s="213" t="s">
        <v>266</v>
      </c>
      <c r="D129" s="213" t="s">
        <v>158</v>
      </c>
      <c r="E129" s="214" t="s">
        <v>286</v>
      </c>
      <c r="F129" s="215" t="s">
        <v>287</v>
      </c>
      <c r="G129" s="216" t="s">
        <v>264</v>
      </c>
      <c r="H129" s="217">
        <v>2</v>
      </c>
      <c r="I129" s="218"/>
      <c r="J129" s="219">
        <f>ROUND(I129*H129,2)</f>
        <v>0</v>
      </c>
      <c r="K129" s="215" t="s">
        <v>162</v>
      </c>
      <c r="L129" s="45"/>
      <c r="M129" s="220" t="s">
        <v>19</v>
      </c>
      <c r="N129" s="221" t="s">
        <v>43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163</v>
      </c>
      <c r="AT129" s="224" t="s">
        <v>158</v>
      </c>
      <c r="AU129" s="224" t="s">
        <v>81</v>
      </c>
      <c r="AY129" s="18" t="s">
        <v>155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163</v>
      </c>
      <c r="BM129" s="224" t="s">
        <v>1230</v>
      </c>
    </row>
    <row r="130" spans="1:63" s="12" customFormat="1" ht="25.9" customHeight="1">
      <c r="A130" s="12"/>
      <c r="B130" s="197"/>
      <c r="C130" s="198"/>
      <c r="D130" s="199" t="s">
        <v>71</v>
      </c>
      <c r="E130" s="200" t="s">
        <v>481</v>
      </c>
      <c r="F130" s="200" t="s">
        <v>482</v>
      </c>
      <c r="G130" s="198"/>
      <c r="H130" s="198"/>
      <c r="I130" s="201"/>
      <c r="J130" s="202">
        <f>BK130</f>
        <v>0</v>
      </c>
      <c r="K130" s="198"/>
      <c r="L130" s="203"/>
      <c r="M130" s="204"/>
      <c r="N130" s="205"/>
      <c r="O130" s="205"/>
      <c r="P130" s="206">
        <f>P131+P134+P150</f>
        <v>0</v>
      </c>
      <c r="Q130" s="205"/>
      <c r="R130" s="206">
        <f>R131+R134+R150</f>
        <v>1.5638400000000001</v>
      </c>
      <c r="S130" s="205"/>
      <c r="T130" s="207">
        <f>T131+T134+T150</f>
        <v>0.31544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8" t="s">
        <v>81</v>
      </c>
      <c r="AT130" s="209" t="s">
        <v>71</v>
      </c>
      <c r="AU130" s="209" t="s">
        <v>72</v>
      </c>
      <c r="AY130" s="208" t="s">
        <v>155</v>
      </c>
      <c r="BK130" s="210">
        <f>BK131+BK134+BK150</f>
        <v>0</v>
      </c>
    </row>
    <row r="131" spans="1:63" s="12" customFormat="1" ht="22.8" customHeight="1">
      <c r="A131" s="12"/>
      <c r="B131" s="197"/>
      <c r="C131" s="198"/>
      <c r="D131" s="199" t="s">
        <v>71</v>
      </c>
      <c r="E131" s="211" t="s">
        <v>483</v>
      </c>
      <c r="F131" s="211" t="s">
        <v>484</v>
      </c>
      <c r="G131" s="198"/>
      <c r="H131" s="198"/>
      <c r="I131" s="201"/>
      <c r="J131" s="212">
        <f>BK131</f>
        <v>0</v>
      </c>
      <c r="K131" s="198"/>
      <c r="L131" s="203"/>
      <c r="M131" s="204"/>
      <c r="N131" s="205"/>
      <c r="O131" s="205"/>
      <c r="P131" s="206">
        <f>SUM(P132:P133)</f>
        <v>0</v>
      </c>
      <c r="Q131" s="205"/>
      <c r="R131" s="206">
        <f>SUM(R132:R133)</f>
        <v>0</v>
      </c>
      <c r="S131" s="205"/>
      <c r="T131" s="207">
        <f>SUM(T132:T133)</f>
        <v>0.04204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8" t="s">
        <v>81</v>
      </c>
      <c r="AT131" s="209" t="s">
        <v>71</v>
      </c>
      <c r="AU131" s="209" t="s">
        <v>79</v>
      </c>
      <c r="AY131" s="208" t="s">
        <v>155</v>
      </c>
      <c r="BK131" s="210">
        <f>SUM(BK132:BK133)</f>
        <v>0</v>
      </c>
    </row>
    <row r="132" spans="1:65" s="2" customFormat="1" ht="21.75" customHeight="1">
      <c r="A132" s="39"/>
      <c r="B132" s="40"/>
      <c r="C132" s="213" t="s">
        <v>270</v>
      </c>
      <c r="D132" s="213" t="s">
        <v>158</v>
      </c>
      <c r="E132" s="214" t="s">
        <v>486</v>
      </c>
      <c r="F132" s="215" t="s">
        <v>487</v>
      </c>
      <c r="G132" s="216" t="s">
        <v>488</v>
      </c>
      <c r="H132" s="217">
        <v>2</v>
      </c>
      <c r="I132" s="218"/>
      <c r="J132" s="219">
        <f>ROUND(I132*H132,2)</f>
        <v>0</v>
      </c>
      <c r="K132" s="215" t="s">
        <v>162</v>
      </c>
      <c r="L132" s="45"/>
      <c r="M132" s="220" t="s">
        <v>19</v>
      </c>
      <c r="N132" s="221" t="s">
        <v>43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0.01946</v>
      </c>
      <c r="T132" s="223">
        <f>S132*H132</f>
        <v>0.03892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223</v>
      </c>
      <c r="AT132" s="224" t="s">
        <v>158</v>
      </c>
      <c r="AU132" s="224" t="s">
        <v>81</v>
      </c>
      <c r="AY132" s="18" t="s">
        <v>155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223</v>
      </c>
      <c r="BM132" s="224" t="s">
        <v>1231</v>
      </c>
    </row>
    <row r="133" spans="1:65" s="2" customFormat="1" ht="16.5" customHeight="1">
      <c r="A133" s="39"/>
      <c r="B133" s="40"/>
      <c r="C133" s="213" t="s">
        <v>275</v>
      </c>
      <c r="D133" s="213" t="s">
        <v>158</v>
      </c>
      <c r="E133" s="214" t="s">
        <v>491</v>
      </c>
      <c r="F133" s="215" t="s">
        <v>492</v>
      </c>
      <c r="G133" s="216" t="s">
        <v>488</v>
      </c>
      <c r="H133" s="217">
        <v>2</v>
      </c>
      <c r="I133" s="218"/>
      <c r="J133" s="219">
        <f>ROUND(I133*H133,2)</f>
        <v>0</v>
      </c>
      <c r="K133" s="215" t="s">
        <v>162</v>
      </c>
      <c r="L133" s="45"/>
      <c r="M133" s="220" t="s">
        <v>19</v>
      </c>
      <c r="N133" s="221" t="s">
        <v>43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0.00156</v>
      </c>
      <c r="T133" s="223">
        <f>S133*H133</f>
        <v>0.00312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223</v>
      </c>
      <c r="AT133" s="224" t="s">
        <v>158</v>
      </c>
      <c r="AU133" s="224" t="s">
        <v>81</v>
      </c>
      <c r="AY133" s="18" t="s">
        <v>155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223</v>
      </c>
      <c r="BM133" s="224" t="s">
        <v>1232</v>
      </c>
    </row>
    <row r="134" spans="1:63" s="12" customFormat="1" ht="22.8" customHeight="1">
      <c r="A134" s="12"/>
      <c r="B134" s="197"/>
      <c r="C134" s="198"/>
      <c r="D134" s="199" t="s">
        <v>71</v>
      </c>
      <c r="E134" s="211" t="s">
        <v>494</v>
      </c>
      <c r="F134" s="211" t="s">
        <v>495</v>
      </c>
      <c r="G134" s="198"/>
      <c r="H134" s="198"/>
      <c r="I134" s="201"/>
      <c r="J134" s="212">
        <f>BK134</f>
        <v>0</v>
      </c>
      <c r="K134" s="198"/>
      <c r="L134" s="203"/>
      <c r="M134" s="204"/>
      <c r="N134" s="205"/>
      <c r="O134" s="205"/>
      <c r="P134" s="206">
        <f>SUM(P135:P149)</f>
        <v>0</v>
      </c>
      <c r="Q134" s="205"/>
      <c r="R134" s="206">
        <f>SUM(R135:R149)</f>
        <v>1.02438</v>
      </c>
      <c r="S134" s="205"/>
      <c r="T134" s="207">
        <f>SUM(T135:T149)</f>
        <v>0.2114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8" t="s">
        <v>81</v>
      </c>
      <c r="AT134" s="209" t="s">
        <v>71</v>
      </c>
      <c r="AU134" s="209" t="s">
        <v>79</v>
      </c>
      <c r="AY134" s="208" t="s">
        <v>155</v>
      </c>
      <c r="BK134" s="210">
        <f>SUM(BK135:BK149)</f>
        <v>0</v>
      </c>
    </row>
    <row r="135" spans="1:65" s="2" customFormat="1" ht="12">
      <c r="A135" s="39"/>
      <c r="B135" s="40"/>
      <c r="C135" s="213" t="s">
        <v>279</v>
      </c>
      <c r="D135" s="213" t="s">
        <v>158</v>
      </c>
      <c r="E135" s="214" t="s">
        <v>505</v>
      </c>
      <c r="F135" s="215" t="s">
        <v>506</v>
      </c>
      <c r="G135" s="216" t="s">
        <v>161</v>
      </c>
      <c r="H135" s="217">
        <v>80</v>
      </c>
      <c r="I135" s="218"/>
      <c r="J135" s="219">
        <f>ROUND(I135*H135,2)</f>
        <v>0</v>
      </c>
      <c r="K135" s="215" t="s">
        <v>162</v>
      </c>
      <c r="L135" s="45"/>
      <c r="M135" s="220" t="s">
        <v>19</v>
      </c>
      <c r="N135" s="221" t="s">
        <v>43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223</v>
      </c>
      <c r="AT135" s="224" t="s">
        <v>158</v>
      </c>
      <c r="AU135" s="224" t="s">
        <v>81</v>
      </c>
      <c r="AY135" s="18" t="s">
        <v>155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223</v>
      </c>
      <c r="BM135" s="224" t="s">
        <v>1233</v>
      </c>
    </row>
    <row r="136" spans="1:65" s="2" customFormat="1" ht="33" customHeight="1">
      <c r="A136" s="39"/>
      <c r="B136" s="40"/>
      <c r="C136" s="213" t="s">
        <v>285</v>
      </c>
      <c r="D136" s="213" t="s">
        <v>158</v>
      </c>
      <c r="E136" s="214" t="s">
        <v>509</v>
      </c>
      <c r="F136" s="215" t="s">
        <v>510</v>
      </c>
      <c r="G136" s="216" t="s">
        <v>161</v>
      </c>
      <c r="H136" s="217">
        <v>80</v>
      </c>
      <c r="I136" s="218"/>
      <c r="J136" s="219">
        <f>ROUND(I136*H136,2)</f>
        <v>0</v>
      </c>
      <c r="K136" s="215" t="s">
        <v>162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223</v>
      </c>
      <c r="AT136" s="224" t="s">
        <v>158</v>
      </c>
      <c r="AU136" s="224" t="s">
        <v>81</v>
      </c>
      <c r="AY136" s="18" t="s">
        <v>155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223</v>
      </c>
      <c r="BM136" s="224" t="s">
        <v>1234</v>
      </c>
    </row>
    <row r="137" spans="1:65" s="2" customFormat="1" ht="16.5" customHeight="1">
      <c r="A137" s="39"/>
      <c r="B137" s="40"/>
      <c r="C137" s="213" t="s">
        <v>293</v>
      </c>
      <c r="D137" s="213" t="s">
        <v>158</v>
      </c>
      <c r="E137" s="214" t="s">
        <v>513</v>
      </c>
      <c r="F137" s="215" t="s">
        <v>514</v>
      </c>
      <c r="G137" s="216" t="s">
        <v>161</v>
      </c>
      <c r="H137" s="217">
        <v>80</v>
      </c>
      <c r="I137" s="218"/>
      <c r="J137" s="219">
        <f>ROUND(I137*H137,2)</f>
        <v>0</v>
      </c>
      <c r="K137" s="215" t="s">
        <v>162</v>
      </c>
      <c r="L137" s="45"/>
      <c r="M137" s="220" t="s">
        <v>19</v>
      </c>
      <c r="N137" s="221" t="s">
        <v>43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223</v>
      </c>
      <c r="AT137" s="224" t="s">
        <v>158</v>
      </c>
      <c r="AU137" s="224" t="s">
        <v>81</v>
      </c>
      <c r="AY137" s="18" t="s">
        <v>155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223</v>
      </c>
      <c r="BM137" s="224" t="s">
        <v>1235</v>
      </c>
    </row>
    <row r="138" spans="1:65" s="2" customFormat="1" ht="12">
      <c r="A138" s="39"/>
      <c r="B138" s="40"/>
      <c r="C138" s="213" t="s">
        <v>297</v>
      </c>
      <c r="D138" s="213" t="s">
        <v>158</v>
      </c>
      <c r="E138" s="214" t="s">
        <v>517</v>
      </c>
      <c r="F138" s="215" t="s">
        <v>518</v>
      </c>
      <c r="G138" s="216" t="s">
        <v>161</v>
      </c>
      <c r="H138" s="217">
        <v>80</v>
      </c>
      <c r="I138" s="218"/>
      <c r="J138" s="219">
        <f>ROUND(I138*H138,2)</f>
        <v>0</v>
      </c>
      <c r="K138" s="215" t="s">
        <v>162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0.0005</v>
      </c>
      <c r="R138" s="222">
        <f>Q138*H138</f>
        <v>0.04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223</v>
      </c>
      <c r="AT138" s="224" t="s">
        <v>158</v>
      </c>
      <c r="AU138" s="224" t="s">
        <v>81</v>
      </c>
      <c r="AY138" s="18" t="s">
        <v>155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223</v>
      </c>
      <c r="BM138" s="224" t="s">
        <v>1236</v>
      </c>
    </row>
    <row r="139" spans="1:65" s="2" customFormat="1" ht="33" customHeight="1">
      <c r="A139" s="39"/>
      <c r="B139" s="40"/>
      <c r="C139" s="213" t="s">
        <v>301</v>
      </c>
      <c r="D139" s="213" t="s">
        <v>158</v>
      </c>
      <c r="E139" s="214" t="s">
        <v>521</v>
      </c>
      <c r="F139" s="215" t="s">
        <v>522</v>
      </c>
      <c r="G139" s="216" t="s">
        <v>161</v>
      </c>
      <c r="H139" s="217">
        <v>80</v>
      </c>
      <c r="I139" s="218"/>
      <c r="J139" s="219">
        <f>ROUND(I139*H139,2)</f>
        <v>0</v>
      </c>
      <c r="K139" s="215" t="s">
        <v>162</v>
      </c>
      <c r="L139" s="45"/>
      <c r="M139" s="220" t="s">
        <v>19</v>
      </c>
      <c r="N139" s="221" t="s">
        <v>43</v>
      </c>
      <c r="O139" s="85"/>
      <c r="P139" s="222">
        <f>O139*H139</f>
        <v>0</v>
      </c>
      <c r="Q139" s="222">
        <v>0.012</v>
      </c>
      <c r="R139" s="222">
        <f>Q139*H139</f>
        <v>0.96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223</v>
      </c>
      <c r="AT139" s="224" t="s">
        <v>158</v>
      </c>
      <c r="AU139" s="224" t="s">
        <v>81</v>
      </c>
      <c r="AY139" s="18" t="s">
        <v>155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223</v>
      </c>
      <c r="BM139" s="224" t="s">
        <v>1237</v>
      </c>
    </row>
    <row r="140" spans="1:65" s="2" customFormat="1" ht="12">
      <c r="A140" s="39"/>
      <c r="B140" s="40"/>
      <c r="C140" s="213" t="s">
        <v>305</v>
      </c>
      <c r="D140" s="213" t="s">
        <v>158</v>
      </c>
      <c r="E140" s="214" t="s">
        <v>525</v>
      </c>
      <c r="F140" s="215" t="s">
        <v>526</v>
      </c>
      <c r="G140" s="216" t="s">
        <v>161</v>
      </c>
      <c r="H140" s="217">
        <v>80</v>
      </c>
      <c r="I140" s="218"/>
      <c r="J140" s="219">
        <f>ROUND(I140*H140,2)</f>
        <v>0</v>
      </c>
      <c r="K140" s="215" t="s">
        <v>162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0.0025</v>
      </c>
      <c r="T140" s="223">
        <f>S140*H140</f>
        <v>0.2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223</v>
      </c>
      <c r="AT140" s="224" t="s">
        <v>158</v>
      </c>
      <c r="AU140" s="224" t="s">
        <v>81</v>
      </c>
      <c r="AY140" s="18" t="s">
        <v>155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223</v>
      </c>
      <c r="BM140" s="224" t="s">
        <v>1238</v>
      </c>
    </row>
    <row r="141" spans="1:65" s="2" customFormat="1" ht="12">
      <c r="A141" s="39"/>
      <c r="B141" s="40"/>
      <c r="C141" s="213" t="s">
        <v>309</v>
      </c>
      <c r="D141" s="213" t="s">
        <v>158</v>
      </c>
      <c r="E141" s="214" t="s">
        <v>529</v>
      </c>
      <c r="F141" s="215" t="s">
        <v>530</v>
      </c>
      <c r="G141" s="216" t="s">
        <v>161</v>
      </c>
      <c r="H141" s="217">
        <v>80</v>
      </c>
      <c r="I141" s="218"/>
      <c r="J141" s="219">
        <f>ROUND(I141*H141,2)</f>
        <v>0</v>
      </c>
      <c r="K141" s="215" t="s">
        <v>162</v>
      </c>
      <c r="L141" s="45"/>
      <c r="M141" s="220" t="s">
        <v>19</v>
      </c>
      <c r="N141" s="221" t="s">
        <v>43</v>
      </c>
      <c r="O141" s="85"/>
      <c r="P141" s="222">
        <f>O141*H141</f>
        <v>0</v>
      </c>
      <c r="Q141" s="222">
        <v>0.0003</v>
      </c>
      <c r="R141" s="222">
        <f>Q141*H141</f>
        <v>0.023999999999999997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223</v>
      </c>
      <c r="AT141" s="224" t="s">
        <v>158</v>
      </c>
      <c r="AU141" s="224" t="s">
        <v>81</v>
      </c>
      <c r="AY141" s="18" t="s">
        <v>155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223</v>
      </c>
      <c r="BM141" s="224" t="s">
        <v>1239</v>
      </c>
    </row>
    <row r="142" spans="1:65" s="2" customFormat="1" ht="44.25" customHeight="1">
      <c r="A142" s="39"/>
      <c r="B142" s="40"/>
      <c r="C142" s="213" t="s">
        <v>313</v>
      </c>
      <c r="D142" s="213" t="s">
        <v>158</v>
      </c>
      <c r="E142" s="214" t="s">
        <v>497</v>
      </c>
      <c r="F142" s="215" t="s">
        <v>498</v>
      </c>
      <c r="G142" s="216" t="s">
        <v>161</v>
      </c>
      <c r="H142" s="217">
        <v>80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223</v>
      </c>
      <c r="AT142" s="224" t="s">
        <v>158</v>
      </c>
      <c r="AU142" s="224" t="s">
        <v>81</v>
      </c>
      <c r="AY142" s="18" t="s">
        <v>155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223</v>
      </c>
      <c r="BM142" s="224" t="s">
        <v>1240</v>
      </c>
    </row>
    <row r="143" spans="1:65" s="2" customFormat="1" ht="12">
      <c r="A143" s="39"/>
      <c r="B143" s="40"/>
      <c r="C143" s="213" t="s">
        <v>317</v>
      </c>
      <c r="D143" s="213" t="s">
        <v>158</v>
      </c>
      <c r="E143" s="214" t="s">
        <v>533</v>
      </c>
      <c r="F143" s="215" t="s">
        <v>534</v>
      </c>
      <c r="G143" s="216" t="s">
        <v>226</v>
      </c>
      <c r="H143" s="217">
        <v>27</v>
      </c>
      <c r="I143" s="218"/>
      <c r="J143" s="219">
        <f>ROUND(I143*H143,2)</f>
        <v>0</v>
      </c>
      <c r="K143" s="215" t="s">
        <v>162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223</v>
      </c>
      <c r="AT143" s="224" t="s">
        <v>158</v>
      </c>
      <c r="AU143" s="224" t="s">
        <v>81</v>
      </c>
      <c r="AY143" s="18" t="s">
        <v>155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223</v>
      </c>
      <c r="BM143" s="224" t="s">
        <v>1241</v>
      </c>
    </row>
    <row r="144" spans="1:65" s="2" customFormat="1" ht="21.75" customHeight="1">
      <c r="A144" s="39"/>
      <c r="B144" s="40"/>
      <c r="C144" s="213" t="s">
        <v>321</v>
      </c>
      <c r="D144" s="213" t="s">
        <v>158</v>
      </c>
      <c r="E144" s="214" t="s">
        <v>537</v>
      </c>
      <c r="F144" s="215" t="s">
        <v>538</v>
      </c>
      <c r="G144" s="216" t="s">
        <v>226</v>
      </c>
      <c r="H144" s="217">
        <v>38</v>
      </c>
      <c r="I144" s="218"/>
      <c r="J144" s="219">
        <f>ROUND(I144*H144,2)</f>
        <v>0</v>
      </c>
      <c r="K144" s="215" t="s">
        <v>162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0.0003</v>
      </c>
      <c r="T144" s="223">
        <f>S144*H144</f>
        <v>0.011399999999999999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223</v>
      </c>
      <c r="AT144" s="224" t="s">
        <v>158</v>
      </c>
      <c r="AU144" s="224" t="s">
        <v>81</v>
      </c>
      <c r="AY144" s="18" t="s">
        <v>155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223</v>
      </c>
      <c r="BM144" s="224" t="s">
        <v>1242</v>
      </c>
    </row>
    <row r="145" spans="1:65" s="2" customFormat="1" ht="16.5" customHeight="1">
      <c r="A145" s="39"/>
      <c r="B145" s="40"/>
      <c r="C145" s="213" t="s">
        <v>325</v>
      </c>
      <c r="D145" s="213" t="s">
        <v>158</v>
      </c>
      <c r="E145" s="214" t="s">
        <v>501</v>
      </c>
      <c r="F145" s="215" t="s">
        <v>502</v>
      </c>
      <c r="G145" s="216" t="s">
        <v>226</v>
      </c>
      <c r="H145" s="217">
        <v>38</v>
      </c>
      <c r="I145" s="218"/>
      <c r="J145" s="219">
        <f>ROUND(I145*H145,2)</f>
        <v>0</v>
      </c>
      <c r="K145" s="215" t="s">
        <v>19</v>
      </c>
      <c r="L145" s="45"/>
      <c r="M145" s="220" t="s">
        <v>19</v>
      </c>
      <c r="N145" s="221" t="s">
        <v>43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223</v>
      </c>
      <c r="AT145" s="224" t="s">
        <v>158</v>
      </c>
      <c r="AU145" s="224" t="s">
        <v>81</v>
      </c>
      <c r="AY145" s="18" t="s">
        <v>155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223</v>
      </c>
      <c r="BM145" s="224" t="s">
        <v>1243</v>
      </c>
    </row>
    <row r="146" spans="1:65" s="2" customFormat="1" ht="16.5" customHeight="1">
      <c r="A146" s="39"/>
      <c r="B146" s="40"/>
      <c r="C146" s="213" t="s">
        <v>329</v>
      </c>
      <c r="D146" s="213" t="s">
        <v>158</v>
      </c>
      <c r="E146" s="214" t="s">
        <v>541</v>
      </c>
      <c r="F146" s="215" t="s">
        <v>542</v>
      </c>
      <c r="G146" s="216" t="s">
        <v>226</v>
      </c>
      <c r="H146" s="217">
        <v>38</v>
      </c>
      <c r="I146" s="218"/>
      <c r="J146" s="219">
        <f>ROUND(I146*H146,2)</f>
        <v>0</v>
      </c>
      <c r="K146" s="215" t="s">
        <v>162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1E-05</v>
      </c>
      <c r="R146" s="222">
        <f>Q146*H146</f>
        <v>0.00038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223</v>
      </c>
      <c r="AT146" s="224" t="s">
        <v>158</v>
      </c>
      <c r="AU146" s="224" t="s">
        <v>81</v>
      </c>
      <c r="AY146" s="18" t="s">
        <v>155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223</v>
      </c>
      <c r="BM146" s="224" t="s">
        <v>1244</v>
      </c>
    </row>
    <row r="147" spans="1:65" s="2" customFormat="1" ht="12">
      <c r="A147" s="39"/>
      <c r="B147" s="40"/>
      <c r="C147" s="213" t="s">
        <v>333</v>
      </c>
      <c r="D147" s="213" t="s">
        <v>158</v>
      </c>
      <c r="E147" s="214" t="s">
        <v>545</v>
      </c>
      <c r="F147" s="215" t="s">
        <v>546</v>
      </c>
      <c r="G147" s="216" t="s">
        <v>161</v>
      </c>
      <c r="H147" s="217">
        <v>80</v>
      </c>
      <c r="I147" s="218"/>
      <c r="J147" s="219">
        <f>ROUND(I147*H147,2)</f>
        <v>0</v>
      </c>
      <c r="K147" s="215" t="s">
        <v>162</v>
      </c>
      <c r="L147" s="45"/>
      <c r="M147" s="220" t="s">
        <v>19</v>
      </c>
      <c r="N147" s="221" t="s">
        <v>43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223</v>
      </c>
      <c r="AT147" s="224" t="s">
        <v>158</v>
      </c>
      <c r="AU147" s="224" t="s">
        <v>81</v>
      </c>
      <c r="AY147" s="18" t="s">
        <v>155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223</v>
      </c>
      <c r="BM147" s="224" t="s">
        <v>1245</v>
      </c>
    </row>
    <row r="148" spans="1:65" s="2" customFormat="1" ht="16.5" customHeight="1">
      <c r="A148" s="39"/>
      <c r="B148" s="40"/>
      <c r="C148" s="213" t="s">
        <v>337</v>
      </c>
      <c r="D148" s="213" t="s">
        <v>158</v>
      </c>
      <c r="E148" s="214" t="s">
        <v>549</v>
      </c>
      <c r="F148" s="215" t="s">
        <v>550</v>
      </c>
      <c r="G148" s="216" t="s">
        <v>161</v>
      </c>
      <c r="H148" s="217">
        <v>80</v>
      </c>
      <c r="I148" s="218"/>
      <c r="J148" s="219">
        <f>ROUND(I148*H148,2)</f>
        <v>0</v>
      </c>
      <c r="K148" s="215" t="s">
        <v>162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223</v>
      </c>
      <c r="AT148" s="224" t="s">
        <v>158</v>
      </c>
      <c r="AU148" s="224" t="s">
        <v>81</v>
      </c>
      <c r="AY148" s="18" t="s">
        <v>155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223</v>
      </c>
      <c r="BM148" s="224" t="s">
        <v>1246</v>
      </c>
    </row>
    <row r="149" spans="1:65" s="2" customFormat="1" ht="44.25" customHeight="1">
      <c r="A149" s="39"/>
      <c r="B149" s="40"/>
      <c r="C149" s="213" t="s">
        <v>341</v>
      </c>
      <c r="D149" s="213" t="s">
        <v>158</v>
      </c>
      <c r="E149" s="214" t="s">
        <v>553</v>
      </c>
      <c r="F149" s="215" t="s">
        <v>554</v>
      </c>
      <c r="G149" s="216" t="s">
        <v>555</v>
      </c>
      <c r="H149" s="238"/>
      <c r="I149" s="218"/>
      <c r="J149" s="219">
        <f>ROUND(I149*H149,2)</f>
        <v>0</v>
      </c>
      <c r="K149" s="215" t="s">
        <v>162</v>
      </c>
      <c r="L149" s="45"/>
      <c r="M149" s="220" t="s">
        <v>19</v>
      </c>
      <c r="N149" s="221" t="s">
        <v>43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223</v>
      </c>
      <c r="AT149" s="224" t="s">
        <v>158</v>
      </c>
      <c r="AU149" s="224" t="s">
        <v>81</v>
      </c>
      <c r="AY149" s="18" t="s">
        <v>155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223</v>
      </c>
      <c r="BM149" s="224" t="s">
        <v>1247</v>
      </c>
    </row>
    <row r="150" spans="1:63" s="12" customFormat="1" ht="22.8" customHeight="1">
      <c r="A150" s="12"/>
      <c r="B150" s="197"/>
      <c r="C150" s="198"/>
      <c r="D150" s="199" t="s">
        <v>71</v>
      </c>
      <c r="E150" s="211" t="s">
        <v>557</v>
      </c>
      <c r="F150" s="211" t="s">
        <v>558</v>
      </c>
      <c r="G150" s="198"/>
      <c r="H150" s="198"/>
      <c r="I150" s="201"/>
      <c r="J150" s="212">
        <f>BK150</f>
        <v>0</v>
      </c>
      <c r="K150" s="198"/>
      <c r="L150" s="203"/>
      <c r="M150" s="204"/>
      <c r="N150" s="205"/>
      <c r="O150" s="205"/>
      <c r="P150" s="206">
        <f>SUM(P151:P158)</f>
        <v>0</v>
      </c>
      <c r="Q150" s="205"/>
      <c r="R150" s="206">
        <f>SUM(R151:R158)</f>
        <v>0.53946</v>
      </c>
      <c r="S150" s="205"/>
      <c r="T150" s="207">
        <f>SUM(T151:T158)</f>
        <v>0.062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8" t="s">
        <v>81</v>
      </c>
      <c r="AT150" s="209" t="s">
        <v>71</v>
      </c>
      <c r="AU150" s="209" t="s">
        <v>79</v>
      </c>
      <c r="AY150" s="208" t="s">
        <v>155</v>
      </c>
      <c r="BK150" s="210">
        <f>SUM(BK151:BK158)</f>
        <v>0</v>
      </c>
    </row>
    <row r="151" spans="1:65" s="2" customFormat="1" ht="21.75" customHeight="1">
      <c r="A151" s="39"/>
      <c r="B151" s="40"/>
      <c r="C151" s="213" t="s">
        <v>345</v>
      </c>
      <c r="D151" s="213" t="s">
        <v>158</v>
      </c>
      <c r="E151" s="214" t="s">
        <v>560</v>
      </c>
      <c r="F151" s="215" t="s">
        <v>561</v>
      </c>
      <c r="G151" s="216" t="s">
        <v>161</v>
      </c>
      <c r="H151" s="217">
        <v>200</v>
      </c>
      <c r="I151" s="218"/>
      <c r="J151" s="219">
        <f>ROUND(I151*H151,2)</f>
        <v>0</v>
      </c>
      <c r="K151" s="215" t="s">
        <v>162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223</v>
      </c>
      <c r="AT151" s="224" t="s">
        <v>158</v>
      </c>
      <c r="AU151" s="224" t="s">
        <v>81</v>
      </c>
      <c r="AY151" s="18" t="s">
        <v>155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223</v>
      </c>
      <c r="BM151" s="224" t="s">
        <v>1248</v>
      </c>
    </row>
    <row r="152" spans="1:65" s="2" customFormat="1" ht="16.5" customHeight="1">
      <c r="A152" s="39"/>
      <c r="B152" s="40"/>
      <c r="C152" s="213" t="s">
        <v>349</v>
      </c>
      <c r="D152" s="213" t="s">
        <v>158</v>
      </c>
      <c r="E152" s="214" t="s">
        <v>564</v>
      </c>
      <c r="F152" s="215" t="s">
        <v>565</v>
      </c>
      <c r="G152" s="216" t="s">
        <v>161</v>
      </c>
      <c r="H152" s="217">
        <v>200</v>
      </c>
      <c r="I152" s="218"/>
      <c r="J152" s="219">
        <f>ROUND(I152*H152,2)</f>
        <v>0</v>
      </c>
      <c r="K152" s="215" t="s">
        <v>162</v>
      </c>
      <c r="L152" s="45"/>
      <c r="M152" s="220" t="s">
        <v>19</v>
      </c>
      <c r="N152" s="221" t="s">
        <v>43</v>
      </c>
      <c r="O152" s="85"/>
      <c r="P152" s="222">
        <f>O152*H152</f>
        <v>0</v>
      </c>
      <c r="Q152" s="222">
        <v>0.001</v>
      </c>
      <c r="R152" s="222">
        <f>Q152*H152</f>
        <v>0.2</v>
      </c>
      <c r="S152" s="222">
        <v>0.00031</v>
      </c>
      <c r="T152" s="223">
        <f>S152*H152</f>
        <v>0.062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223</v>
      </c>
      <c r="AT152" s="224" t="s">
        <v>158</v>
      </c>
      <c r="AU152" s="224" t="s">
        <v>81</v>
      </c>
      <c r="AY152" s="18" t="s">
        <v>155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223</v>
      </c>
      <c r="BM152" s="224" t="s">
        <v>1249</v>
      </c>
    </row>
    <row r="153" spans="1:65" s="2" customFormat="1" ht="12">
      <c r="A153" s="39"/>
      <c r="B153" s="40"/>
      <c r="C153" s="213" t="s">
        <v>353</v>
      </c>
      <c r="D153" s="213" t="s">
        <v>158</v>
      </c>
      <c r="E153" s="214" t="s">
        <v>568</v>
      </c>
      <c r="F153" s="215" t="s">
        <v>569</v>
      </c>
      <c r="G153" s="216" t="s">
        <v>171</v>
      </c>
      <c r="H153" s="217">
        <v>200</v>
      </c>
      <c r="I153" s="218"/>
      <c r="J153" s="219">
        <f>ROUND(I153*H153,2)</f>
        <v>0</v>
      </c>
      <c r="K153" s="215" t="s">
        <v>162</v>
      </c>
      <c r="L153" s="45"/>
      <c r="M153" s="220" t="s">
        <v>19</v>
      </c>
      <c r="N153" s="221" t="s">
        <v>43</v>
      </c>
      <c r="O153" s="85"/>
      <c r="P153" s="222">
        <f>O153*H153</f>
        <v>0</v>
      </c>
      <c r="Q153" s="222">
        <v>0.0012</v>
      </c>
      <c r="R153" s="222">
        <f>Q153*H153</f>
        <v>0.24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223</v>
      </c>
      <c r="AT153" s="224" t="s">
        <v>158</v>
      </c>
      <c r="AU153" s="224" t="s">
        <v>81</v>
      </c>
      <c r="AY153" s="18" t="s">
        <v>155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223</v>
      </c>
      <c r="BM153" s="224" t="s">
        <v>1250</v>
      </c>
    </row>
    <row r="154" spans="1:65" s="2" customFormat="1" ht="12">
      <c r="A154" s="39"/>
      <c r="B154" s="40"/>
      <c r="C154" s="213" t="s">
        <v>357</v>
      </c>
      <c r="D154" s="213" t="s">
        <v>158</v>
      </c>
      <c r="E154" s="214" t="s">
        <v>572</v>
      </c>
      <c r="F154" s="215" t="s">
        <v>573</v>
      </c>
      <c r="G154" s="216" t="s">
        <v>161</v>
      </c>
      <c r="H154" s="217">
        <v>200</v>
      </c>
      <c r="I154" s="218"/>
      <c r="J154" s="219">
        <f>ROUND(I154*H154,2)</f>
        <v>0</v>
      </c>
      <c r="K154" s="215" t="s">
        <v>162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0.0002</v>
      </c>
      <c r="R154" s="222">
        <f>Q154*H154</f>
        <v>0.04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223</v>
      </c>
      <c r="AT154" s="224" t="s">
        <v>158</v>
      </c>
      <c r="AU154" s="224" t="s">
        <v>81</v>
      </c>
      <c r="AY154" s="18" t="s">
        <v>155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223</v>
      </c>
      <c r="BM154" s="224" t="s">
        <v>1251</v>
      </c>
    </row>
    <row r="155" spans="1:65" s="2" customFormat="1" ht="12">
      <c r="A155" s="39"/>
      <c r="B155" s="40"/>
      <c r="C155" s="213" t="s">
        <v>361</v>
      </c>
      <c r="D155" s="213" t="s">
        <v>158</v>
      </c>
      <c r="E155" s="214" t="s">
        <v>576</v>
      </c>
      <c r="F155" s="215" t="s">
        <v>577</v>
      </c>
      <c r="G155" s="216" t="s">
        <v>161</v>
      </c>
      <c r="H155" s="217">
        <v>30</v>
      </c>
      <c r="I155" s="218"/>
      <c r="J155" s="219">
        <f>ROUND(I155*H155,2)</f>
        <v>0</v>
      </c>
      <c r="K155" s="215" t="s">
        <v>162</v>
      </c>
      <c r="L155" s="45"/>
      <c r="M155" s="220" t="s">
        <v>19</v>
      </c>
      <c r="N155" s="221" t="s">
        <v>43</v>
      </c>
      <c r="O155" s="85"/>
      <c r="P155" s="222">
        <f>O155*H155</f>
        <v>0</v>
      </c>
      <c r="Q155" s="222">
        <v>2E-05</v>
      </c>
      <c r="R155" s="222">
        <f>Q155*H155</f>
        <v>0.0006000000000000001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223</v>
      </c>
      <c r="AT155" s="224" t="s">
        <v>158</v>
      </c>
      <c r="AU155" s="224" t="s">
        <v>81</v>
      </c>
      <c r="AY155" s="18" t="s">
        <v>155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223</v>
      </c>
      <c r="BM155" s="224" t="s">
        <v>1252</v>
      </c>
    </row>
    <row r="156" spans="1:65" s="2" customFormat="1" ht="12">
      <c r="A156" s="39"/>
      <c r="B156" s="40"/>
      <c r="C156" s="213" t="s">
        <v>365</v>
      </c>
      <c r="D156" s="213" t="s">
        <v>158</v>
      </c>
      <c r="E156" s="214" t="s">
        <v>580</v>
      </c>
      <c r="F156" s="215" t="s">
        <v>581</v>
      </c>
      <c r="G156" s="216" t="s">
        <v>161</v>
      </c>
      <c r="H156" s="217">
        <v>6</v>
      </c>
      <c r="I156" s="218"/>
      <c r="J156" s="219">
        <f>ROUND(I156*H156,2)</f>
        <v>0</v>
      </c>
      <c r="K156" s="215" t="s">
        <v>162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1E-05</v>
      </c>
      <c r="R156" s="222">
        <f>Q156*H156</f>
        <v>6.000000000000001E-05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223</v>
      </c>
      <c r="AT156" s="224" t="s">
        <v>158</v>
      </c>
      <c r="AU156" s="224" t="s">
        <v>81</v>
      </c>
      <c r="AY156" s="18" t="s">
        <v>155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223</v>
      </c>
      <c r="BM156" s="224" t="s">
        <v>1253</v>
      </c>
    </row>
    <row r="157" spans="1:65" s="2" customFormat="1" ht="12">
      <c r="A157" s="39"/>
      <c r="B157" s="40"/>
      <c r="C157" s="213" t="s">
        <v>369</v>
      </c>
      <c r="D157" s="213" t="s">
        <v>158</v>
      </c>
      <c r="E157" s="214" t="s">
        <v>584</v>
      </c>
      <c r="F157" s="215" t="s">
        <v>585</v>
      </c>
      <c r="G157" s="216" t="s">
        <v>161</v>
      </c>
      <c r="H157" s="217">
        <v>80</v>
      </c>
      <c r="I157" s="218"/>
      <c r="J157" s="219">
        <f>ROUND(I157*H157,2)</f>
        <v>0</v>
      </c>
      <c r="K157" s="215" t="s">
        <v>162</v>
      </c>
      <c r="L157" s="45"/>
      <c r="M157" s="220" t="s">
        <v>19</v>
      </c>
      <c r="N157" s="221" t="s">
        <v>43</v>
      </c>
      <c r="O157" s="85"/>
      <c r="P157" s="222">
        <f>O157*H157</f>
        <v>0</v>
      </c>
      <c r="Q157" s="222">
        <v>1E-05</v>
      </c>
      <c r="R157" s="222">
        <f>Q157*H157</f>
        <v>0.0008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223</v>
      </c>
      <c r="AT157" s="224" t="s">
        <v>158</v>
      </c>
      <c r="AU157" s="224" t="s">
        <v>81</v>
      </c>
      <c r="AY157" s="18" t="s">
        <v>155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223</v>
      </c>
      <c r="BM157" s="224" t="s">
        <v>1254</v>
      </c>
    </row>
    <row r="158" spans="1:65" s="2" customFormat="1" ht="12">
      <c r="A158" s="39"/>
      <c r="B158" s="40"/>
      <c r="C158" s="213" t="s">
        <v>373</v>
      </c>
      <c r="D158" s="213" t="s">
        <v>158</v>
      </c>
      <c r="E158" s="214" t="s">
        <v>588</v>
      </c>
      <c r="F158" s="215" t="s">
        <v>589</v>
      </c>
      <c r="G158" s="216" t="s">
        <v>161</v>
      </c>
      <c r="H158" s="217">
        <v>200</v>
      </c>
      <c r="I158" s="218"/>
      <c r="J158" s="219">
        <f>ROUND(I158*H158,2)</f>
        <v>0</v>
      </c>
      <c r="K158" s="215" t="s">
        <v>162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0.00029</v>
      </c>
      <c r="R158" s="222">
        <f>Q158*H158</f>
        <v>0.058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223</v>
      </c>
      <c r="AT158" s="224" t="s">
        <v>158</v>
      </c>
      <c r="AU158" s="224" t="s">
        <v>81</v>
      </c>
      <c r="AY158" s="18" t="s">
        <v>155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223</v>
      </c>
      <c r="BM158" s="224" t="s">
        <v>1255</v>
      </c>
    </row>
    <row r="159" spans="1:63" s="12" customFormat="1" ht="25.9" customHeight="1">
      <c r="A159" s="12"/>
      <c r="B159" s="197"/>
      <c r="C159" s="198"/>
      <c r="D159" s="199" t="s">
        <v>71</v>
      </c>
      <c r="E159" s="200" t="s">
        <v>289</v>
      </c>
      <c r="F159" s="200" t="s">
        <v>1059</v>
      </c>
      <c r="G159" s="198"/>
      <c r="H159" s="198"/>
      <c r="I159" s="201"/>
      <c r="J159" s="202">
        <f>BK159</f>
        <v>0</v>
      </c>
      <c r="K159" s="198"/>
      <c r="L159" s="203"/>
      <c r="M159" s="204"/>
      <c r="N159" s="205"/>
      <c r="O159" s="205"/>
      <c r="P159" s="206">
        <f>P160+P174+P193</f>
        <v>0</v>
      </c>
      <c r="Q159" s="205"/>
      <c r="R159" s="206">
        <f>R160+R174+R193</f>
        <v>0</v>
      </c>
      <c r="S159" s="205"/>
      <c r="T159" s="207">
        <f>T160+T174+T193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8" t="s">
        <v>79</v>
      </c>
      <c r="AT159" s="209" t="s">
        <v>71</v>
      </c>
      <c r="AU159" s="209" t="s">
        <v>72</v>
      </c>
      <c r="AY159" s="208" t="s">
        <v>155</v>
      </c>
      <c r="BK159" s="210">
        <f>BK160+BK174+BK193</f>
        <v>0</v>
      </c>
    </row>
    <row r="160" spans="1:63" s="12" customFormat="1" ht="22.8" customHeight="1">
      <c r="A160" s="12"/>
      <c r="B160" s="197"/>
      <c r="C160" s="198"/>
      <c r="D160" s="199" t="s">
        <v>71</v>
      </c>
      <c r="E160" s="211" t="s">
        <v>437</v>
      </c>
      <c r="F160" s="211" t="s">
        <v>438</v>
      </c>
      <c r="G160" s="198"/>
      <c r="H160" s="198"/>
      <c r="I160" s="201"/>
      <c r="J160" s="212">
        <f>BK160</f>
        <v>0</v>
      </c>
      <c r="K160" s="198"/>
      <c r="L160" s="203"/>
      <c r="M160" s="204"/>
      <c r="N160" s="205"/>
      <c r="O160" s="205"/>
      <c r="P160" s="206">
        <f>SUM(P161:P173)</f>
        <v>0</v>
      </c>
      <c r="Q160" s="205"/>
      <c r="R160" s="206">
        <f>SUM(R161:R173)</f>
        <v>0</v>
      </c>
      <c r="S160" s="205"/>
      <c r="T160" s="207">
        <f>SUM(T161:T173)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8" t="s">
        <v>81</v>
      </c>
      <c r="AT160" s="209" t="s">
        <v>71</v>
      </c>
      <c r="AU160" s="209" t="s">
        <v>79</v>
      </c>
      <c r="AY160" s="208" t="s">
        <v>155</v>
      </c>
      <c r="BK160" s="210">
        <f>SUM(BK161:BK173)</f>
        <v>0</v>
      </c>
    </row>
    <row r="161" spans="1:65" s="2" customFormat="1" ht="21.75" customHeight="1">
      <c r="A161" s="39"/>
      <c r="B161" s="40"/>
      <c r="C161" s="213" t="s">
        <v>377</v>
      </c>
      <c r="D161" s="213" t="s">
        <v>158</v>
      </c>
      <c r="E161" s="214" t="s">
        <v>468</v>
      </c>
      <c r="F161" s="215" t="s">
        <v>469</v>
      </c>
      <c r="G161" s="216" t="s">
        <v>171</v>
      </c>
      <c r="H161" s="217">
        <v>32</v>
      </c>
      <c r="I161" s="218"/>
      <c r="J161" s="219">
        <f>ROUND(I161*H161,2)</f>
        <v>0</v>
      </c>
      <c r="K161" s="215" t="s">
        <v>162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223</v>
      </c>
      <c r="AT161" s="224" t="s">
        <v>158</v>
      </c>
      <c r="AU161" s="224" t="s">
        <v>81</v>
      </c>
      <c r="AY161" s="18" t="s">
        <v>155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223</v>
      </c>
      <c r="BM161" s="224" t="s">
        <v>1256</v>
      </c>
    </row>
    <row r="162" spans="1:65" s="2" customFormat="1" ht="16.5" customHeight="1">
      <c r="A162" s="39"/>
      <c r="B162" s="40"/>
      <c r="C162" s="213" t="s">
        <v>381</v>
      </c>
      <c r="D162" s="213" t="s">
        <v>158</v>
      </c>
      <c r="E162" s="214" t="s">
        <v>452</v>
      </c>
      <c r="F162" s="215" t="s">
        <v>453</v>
      </c>
      <c r="G162" s="216" t="s">
        <v>171</v>
      </c>
      <c r="H162" s="217">
        <v>32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223</v>
      </c>
      <c r="AT162" s="224" t="s">
        <v>158</v>
      </c>
      <c r="AU162" s="224" t="s">
        <v>81</v>
      </c>
      <c r="AY162" s="18" t="s">
        <v>155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223</v>
      </c>
      <c r="BM162" s="224" t="s">
        <v>1257</v>
      </c>
    </row>
    <row r="163" spans="1:65" s="2" customFormat="1" ht="12">
      <c r="A163" s="39"/>
      <c r="B163" s="40"/>
      <c r="C163" s="213" t="s">
        <v>385</v>
      </c>
      <c r="D163" s="213" t="s">
        <v>158</v>
      </c>
      <c r="E163" s="214" t="s">
        <v>1258</v>
      </c>
      <c r="F163" s="215" t="s">
        <v>1259</v>
      </c>
      <c r="G163" s="216" t="s">
        <v>171</v>
      </c>
      <c r="H163" s="217">
        <v>30</v>
      </c>
      <c r="I163" s="218"/>
      <c r="J163" s="219">
        <f>ROUND(I163*H163,2)</f>
        <v>0</v>
      </c>
      <c r="K163" s="215" t="s">
        <v>162</v>
      </c>
      <c r="L163" s="45"/>
      <c r="M163" s="220" t="s">
        <v>19</v>
      </c>
      <c r="N163" s="221" t="s">
        <v>43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223</v>
      </c>
      <c r="AT163" s="224" t="s">
        <v>158</v>
      </c>
      <c r="AU163" s="224" t="s">
        <v>81</v>
      </c>
      <c r="AY163" s="18" t="s">
        <v>155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223</v>
      </c>
      <c r="BM163" s="224" t="s">
        <v>1260</v>
      </c>
    </row>
    <row r="164" spans="1:65" s="2" customFormat="1" ht="12">
      <c r="A164" s="39"/>
      <c r="B164" s="40"/>
      <c r="C164" s="213" t="s">
        <v>389</v>
      </c>
      <c r="D164" s="213" t="s">
        <v>158</v>
      </c>
      <c r="E164" s="214" t="s">
        <v>1261</v>
      </c>
      <c r="F164" s="215" t="s">
        <v>1262</v>
      </c>
      <c r="G164" s="216" t="s">
        <v>171</v>
      </c>
      <c r="H164" s="217">
        <v>30</v>
      </c>
      <c r="I164" s="218"/>
      <c r="J164" s="219">
        <f>ROUND(I164*H164,2)</f>
        <v>0</v>
      </c>
      <c r="K164" s="215" t="s">
        <v>19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223</v>
      </c>
      <c r="AT164" s="224" t="s">
        <v>158</v>
      </c>
      <c r="AU164" s="224" t="s">
        <v>81</v>
      </c>
      <c r="AY164" s="18" t="s">
        <v>155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223</v>
      </c>
      <c r="BM164" s="224" t="s">
        <v>1263</v>
      </c>
    </row>
    <row r="165" spans="1:65" s="2" customFormat="1" ht="12">
      <c r="A165" s="39"/>
      <c r="B165" s="40"/>
      <c r="C165" s="213" t="s">
        <v>393</v>
      </c>
      <c r="D165" s="213" t="s">
        <v>158</v>
      </c>
      <c r="E165" s="214" t="s">
        <v>474</v>
      </c>
      <c r="F165" s="215" t="s">
        <v>475</v>
      </c>
      <c r="G165" s="216" t="s">
        <v>171</v>
      </c>
      <c r="H165" s="217">
        <v>1</v>
      </c>
      <c r="I165" s="218"/>
      <c r="J165" s="219">
        <f>ROUND(I165*H165,2)</f>
        <v>0</v>
      </c>
      <c r="K165" s="215" t="s">
        <v>162</v>
      </c>
      <c r="L165" s="45"/>
      <c r="M165" s="220" t="s">
        <v>19</v>
      </c>
      <c r="N165" s="221" t="s">
        <v>43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223</v>
      </c>
      <c r="AT165" s="224" t="s">
        <v>158</v>
      </c>
      <c r="AU165" s="224" t="s">
        <v>81</v>
      </c>
      <c r="AY165" s="18" t="s">
        <v>155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223</v>
      </c>
      <c r="BM165" s="224" t="s">
        <v>1264</v>
      </c>
    </row>
    <row r="166" spans="1:65" s="2" customFormat="1" ht="16.5" customHeight="1">
      <c r="A166" s="39"/>
      <c r="B166" s="40"/>
      <c r="C166" s="213" t="s">
        <v>397</v>
      </c>
      <c r="D166" s="213" t="s">
        <v>158</v>
      </c>
      <c r="E166" s="214" t="s">
        <v>448</v>
      </c>
      <c r="F166" s="215" t="s">
        <v>734</v>
      </c>
      <c r="G166" s="216" t="s">
        <v>171</v>
      </c>
      <c r="H166" s="217">
        <v>1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223</v>
      </c>
      <c r="AT166" s="224" t="s">
        <v>158</v>
      </c>
      <c r="AU166" s="224" t="s">
        <v>81</v>
      </c>
      <c r="AY166" s="18" t="s">
        <v>155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223</v>
      </c>
      <c r="BM166" s="224" t="s">
        <v>1265</v>
      </c>
    </row>
    <row r="167" spans="1:65" s="2" customFormat="1" ht="21.75" customHeight="1">
      <c r="A167" s="39"/>
      <c r="B167" s="40"/>
      <c r="C167" s="213" t="s">
        <v>401</v>
      </c>
      <c r="D167" s="213" t="s">
        <v>158</v>
      </c>
      <c r="E167" s="214" t="s">
        <v>468</v>
      </c>
      <c r="F167" s="215" t="s">
        <v>469</v>
      </c>
      <c r="G167" s="216" t="s">
        <v>171</v>
      </c>
      <c r="H167" s="217">
        <v>36</v>
      </c>
      <c r="I167" s="218"/>
      <c r="J167" s="219">
        <f>ROUND(I167*H167,2)</f>
        <v>0</v>
      </c>
      <c r="K167" s="215" t="s">
        <v>162</v>
      </c>
      <c r="L167" s="45"/>
      <c r="M167" s="220" t="s">
        <v>19</v>
      </c>
      <c r="N167" s="221" t="s">
        <v>43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223</v>
      </c>
      <c r="AT167" s="224" t="s">
        <v>158</v>
      </c>
      <c r="AU167" s="224" t="s">
        <v>81</v>
      </c>
      <c r="AY167" s="18" t="s">
        <v>155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223</v>
      </c>
      <c r="BM167" s="224" t="s">
        <v>1266</v>
      </c>
    </row>
    <row r="168" spans="1:65" s="2" customFormat="1" ht="16.5" customHeight="1">
      <c r="A168" s="39"/>
      <c r="B168" s="40"/>
      <c r="C168" s="213" t="s">
        <v>403</v>
      </c>
      <c r="D168" s="213" t="s">
        <v>158</v>
      </c>
      <c r="E168" s="214" t="s">
        <v>444</v>
      </c>
      <c r="F168" s="215" t="s">
        <v>445</v>
      </c>
      <c r="G168" s="216" t="s">
        <v>171</v>
      </c>
      <c r="H168" s="217">
        <v>36</v>
      </c>
      <c r="I168" s="218"/>
      <c r="J168" s="219">
        <f>ROUND(I168*H168,2)</f>
        <v>0</v>
      </c>
      <c r="K168" s="215" t="s">
        <v>19</v>
      </c>
      <c r="L168" s="45"/>
      <c r="M168" s="220" t="s">
        <v>19</v>
      </c>
      <c r="N168" s="221" t="s">
        <v>43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223</v>
      </c>
      <c r="AT168" s="224" t="s">
        <v>158</v>
      </c>
      <c r="AU168" s="224" t="s">
        <v>81</v>
      </c>
      <c r="AY168" s="18" t="s">
        <v>155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223</v>
      </c>
      <c r="BM168" s="224" t="s">
        <v>1267</v>
      </c>
    </row>
    <row r="169" spans="1:65" s="2" customFormat="1" ht="12">
      <c r="A169" s="39"/>
      <c r="B169" s="40"/>
      <c r="C169" s="213" t="s">
        <v>407</v>
      </c>
      <c r="D169" s="213" t="s">
        <v>158</v>
      </c>
      <c r="E169" s="214" t="s">
        <v>464</v>
      </c>
      <c r="F169" s="215" t="s">
        <v>465</v>
      </c>
      <c r="G169" s="216" t="s">
        <v>226</v>
      </c>
      <c r="H169" s="217">
        <v>500</v>
      </c>
      <c r="I169" s="218"/>
      <c r="J169" s="219">
        <f>ROUND(I169*H169,2)</f>
        <v>0</v>
      </c>
      <c r="K169" s="215" t="s">
        <v>162</v>
      </c>
      <c r="L169" s="45"/>
      <c r="M169" s="220" t="s">
        <v>19</v>
      </c>
      <c r="N169" s="221" t="s">
        <v>43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223</v>
      </c>
      <c r="AT169" s="224" t="s">
        <v>158</v>
      </c>
      <c r="AU169" s="224" t="s">
        <v>81</v>
      </c>
      <c r="AY169" s="18" t="s">
        <v>155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223</v>
      </c>
      <c r="BM169" s="224" t="s">
        <v>1268</v>
      </c>
    </row>
    <row r="170" spans="1:65" s="2" customFormat="1" ht="16.5" customHeight="1">
      <c r="A170" s="39"/>
      <c r="B170" s="40"/>
      <c r="C170" s="213" t="s">
        <v>411</v>
      </c>
      <c r="D170" s="213" t="s">
        <v>158</v>
      </c>
      <c r="E170" s="214" t="s">
        <v>440</v>
      </c>
      <c r="F170" s="215" t="s">
        <v>441</v>
      </c>
      <c r="G170" s="216" t="s">
        <v>226</v>
      </c>
      <c r="H170" s="217">
        <v>500</v>
      </c>
      <c r="I170" s="218"/>
      <c r="J170" s="219">
        <f>ROUND(I170*H170,2)</f>
        <v>0</v>
      </c>
      <c r="K170" s="215" t="s">
        <v>19</v>
      </c>
      <c r="L170" s="45"/>
      <c r="M170" s="220" t="s">
        <v>19</v>
      </c>
      <c r="N170" s="221" t="s">
        <v>43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223</v>
      </c>
      <c r="AT170" s="224" t="s">
        <v>158</v>
      </c>
      <c r="AU170" s="224" t="s">
        <v>81</v>
      </c>
      <c r="AY170" s="18" t="s">
        <v>155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223</v>
      </c>
      <c r="BM170" s="224" t="s">
        <v>1269</v>
      </c>
    </row>
    <row r="171" spans="1:65" s="2" customFormat="1" ht="21.75" customHeight="1">
      <c r="A171" s="39"/>
      <c r="B171" s="40"/>
      <c r="C171" s="213" t="s">
        <v>415</v>
      </c>
      <c r="D171" s="213" t="s">
        <v>158</v>
      </c>
      <c r="E171" s="214" t="s">
        <v>460</v>
      </c>
      <c r="F171" s="215" t="s">
        <v>461</v>
      </c>
      <c r="G171" s="216" t="s">
        <v>171</v>
      </c>
      <c r="H171" s="217">
        <v>1</v>
      </c>
      <c r="I171" s="218"/>
      <c r="J171" s="219">
        <f>ROUND(I171*H171,2)</f>
        <v>0</v>
      </c>
      <c r="K171" s="215" t="s">
        <v>162</v>
      </c>
      <c r="L171" s="45"/>
      <c r="M171" s="220" t="s">
        <v>19</v>
      </c>
      <c r="N171" s="221" t="s">
        <v>43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223</v>
      </c>
      <c r="AT171" s="224" t="s">
        <v>158</v>
      </c>
      <c r="AU171" s="224" t="s">
        <v>81</v>
      </c>
      <c r="AY171" s="18" t="s">
        <v>155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223</v>
      </c>
      <c r="BM171" s="224" t="s">
        <v>1270</v>
      </c>
    </row>
    <row r="172" spans="1:65" s="2" customFormat="1" ht="55.5" customHeight="1">
      <c r="A172" s="39"/>
      <c r="B172" s="40"/>
      <c r="C172" s="213" t="s">
        <v>419</v>
      </c>
      <c r="D172" s="213" t="s">
        <v>158</v>
      </c>
      <c r="E172" s="214" t="s">
        <v>456</v>
      </c>
      <c r="F172" s="215" t="s">
        <v>457</v>
      </c>
      <c r="G172" s="216" t="s">
        <v>171</v>
      </c>
      <c r="H172" s="217">
        <v>1</v>
      </c>
      <c r="I172" s="218"/>
      <c r="J172" s="219">
        <f>ROUND(I172*H172,2)</f>
        <v>0</v>
      </c>
      <c r="K172" s="215" t="s">
        <v>19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223</v>
      </c>
      <c r="AT172" s="224" t="s">
        <v>158</v>
      </c>
      <c r="AU172" s="224" t="s">
        <v>81</v>
      </c>
      <c r="AY172" s="18" t="s">
        <v>155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223</v>
      </c>
      <c r="BM172" s="224" t="s">
        <v>1271</v>
      </c>
    </row>
    <row r="173" spans="1:65" s="2" customFormat="1" ht="12">
      <c r="A173" s="39"/>
      <c r="B173" s="40"/>
      <c r="C173" s="213" t="s">
        <v>423</v>
      </c>
      <c r="D173" s="213" t="s">
        <v>158</v>
      </c>
      <c r="E173" s="214" t="s">
        <v>478</v>
      </c>
      <c r="F173" s="215" t="s">
        <v>479</v>
      </c>
      <c r="G173" s="216" t="s">
        <v>171</v>
      </c>
      <c r="H173" s="217">
        <v>34</v>
      </c>
      <c r="I173" s="218"/>
      <c r="J173" s="219">
        <f>ROUND(I173*H173,2)</f>
        <v>0</v>
      </c>
      <c r="K173" s="215" t="s">
        <v>162</v>
      </c>
      <c r="L173" s="45"/>
      <c r="M173" s="220" t="s">
        <v>19</v>
      </c>
      <c r="N173" s="221" t="s">
        <v>43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223</v>
      </c>
      <c r="AT173" s="224" t="s">
        <v>158</v>
      </c>
      <c r="AU173" s="224" t="s">
        <v>81</v>
      </c>
      <c r="AY173" s="18" t="s">
        <v>155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223</v>
      </c>
      <c r="BM173" s="224" t="s">
        <v>1272</v>
      </c>
    </row>
    <row r="174" spans="1:63" s="12" customFormat="1" ht="22.8" customHeight="1">
      <c r="A174" s="12"/>
      <c r="B174" s="197"/>
      <c r="C174" s="198"/>
      <c r="D174" s="199" t="s">
        <v>71</v>
      </c>
      <c r="E174" s="211" t="s">
        <v>291</v>
      </c>
      <c r="F174" s="211" t="s">
        <v>292</v>
      </c>
      <c r="G174" s="198"/>
      <c r="H174" s="198"/>
      <c r="I174" s="201"/>
      <c r="J174" s="212">
        <f>BK174</f>
        <v>0</v>
      </c>
      <c r="K174" s="198"/>
      <c r="L174" s="203"/>
      <c r="M174" s="204"/>
      <c r="N174" s="205"/>
      <c r="O174" s="205"/>
      <c r="P174" s="206">
        <f>SUM(P175:P192)</f>
        <v>0</v>
      </c>
      <c r="Q174" s="205"/>
      <c r="R174" s="206">
        <f>SUM(R175:R192)</f>
        <v>0</v>
      </c>
      <c r="S174" s="205"/>
      <c r="T174" s="207">
        <f>SUM(T175:T192)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8" t="s">
        <v>81</v>
      </c>
      <c r="AT174" s="209" t="s">
        <v>71</v>
      </c>
      <c r="AU174" s="209" t="s">
        <v>79</v>
      </c>
      <c r="AY174" s="208" t="s">
        <v>155</v>
      </c>
      <c r="BK174" s="210">
        <f>SUM(BK175:BK192)</f>
        <v>0</v>
      </c>
    </row>
    <row r="175" spans="1:65" s="2" customFormat="1" ht="12">
      <c r="A175" s="39"/>
      <c r="B175" s="40"/>
      <c r="C175" s="213" t="s">
        <v>425</v>
      </c>
      <c r="D175" s="213" t="s">
        <v>158</v>
      </c>
      <c r="E175" s="214" t="s">
        <v>408</v>
      </c>
      <c r="F175" s="215" t="s">
        <v>409</v>
      </c>
      <c r="G175" s="216" t="s">
        <v>171</v>
      </c>
      <c r="H175" s="217">
        <v>1</v>
      </c>
      <c r="I175" s="218"/>
      <c r="J175" s="219">
        <f>ROUND(I175*H175,2)</f>
        <v>0</v>
      </c>
      <c r="K175" s="215" t="s">
        <v>162</v>
      </c>
      <c r="L175" s="45"/>
      <c r="M175" s="220" t="s">
        <v>19</v>
      </c>
      <c r="N175" s="221" t="s">
        <v>43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223</v>
      </c>
      <c r="AT175" s="224" t="s">
        <v>158</v>
      </c>
      <c r="AU175" s="224" t="s">
        <v>81</v>
      </c>
      <c r="AY175" s="18" t="s">
        <v>155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223</v>
      </c>
      <c r="BM175" s="224" t="s">
        <v>1273</v>
      </c>
    </row>
    <row r="176" spans="1:65" s="2" customFormat="1" ht="16.5" customHeight="1">
      <c r="A176" s="39"/>
      <c r="B176" s="40"/>
      <c r="C176" s="213" t="s">
        <v>429</v>
      </c>
      <c r="D176" s="213" t="s">
        <v>158</v>
      </c>
      <c r="E176" s="214" t="s">
        <v>350</v>
      </c>
      <c r="F176" s="215" t="s">
        <v>351</v>
      </c>
      <c r="G176" s="216" t="s">
        <v>171</v>
      </c>
      <c r="H176" s="217">
        <v>1</v>
      </c>
      <c r="I176" s="218"/>
      <c r="J176" s="219">
        <f>ROUND(I176*H176,2)</f>
        <v>0</v>
      </c>
      <c r="K176" s="215" t="s">
        <v>19</v>
      </c>
      <c r="L176" s="45"/>
      <c r="M176" s="220" t="s">
        <v>19</v>
      </c>
      <c r="N176" s="221" t="s">
        <v>43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223</v>
      </c>
      <c r="AT176" s="224" t="s">
        <v>158</v>
      </c>
      <c r="AU176" s="224" t="s">
        <v>81</v>
      </c>
      <c r="AY176" s="18" t="s">
        <v>155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223</v>
      </c>
      <c r="BM176" s="224" t="s">
        <v>1274</v>
      </c>
    </row>
    <row r="177" spans="1:65" s="2" customFormat="1" ht="12">
      <c r="A177" s="39"/>
      <c r="B177" s="40"/>
      <c r="C177" s="213" t="s">
        <v>433</v>
      </c>
      <c r="D177" s="213" t="s">
        <v>158</v>
      </c>
      <c r="E177" s="214" t="s">
        <v>426</v>
      </c>
      <c r="F177" s="215" t="s">
        <v>427</v>
      </c>
      <c r="G177" s="216" t="s">
        <v>171</v>
      </c>
      <c r="H177" s="217">
        <v>7</v>
      </c>
      <c r="I177" s="218"/>
      <c r="J177" s="219">
        <f>ROUND(I177*H177,2)</f>
        <v>0</v>
      </c>
      <c r="K177" s="215" t="s">
        <v>162</v>
      </c>
      <c r="L177" s="45"/>
      <c r="M177" s="220" t="s">
        <v>19</v>
      </c>
      <c r="N177" s="221" t="s">
        <v>43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223</v>
      </c>
      <c r="AT177" s="224" t="s">
        <v>158</v>
      </c>
      <c r="AU177" s="224" t="s">
        <v>81</v>
      </c>
      <c r="AY177" s="18" t="s">
        <v>155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223</v>
      </c>
      <c r="BM177" s="224" t="s">
        <v>1275</v>
      </c>
    </row>
    <row r="178" spans="1:65" s="2" customFormat="1" ht="12">
      <c r="A178" s="39"/>
      <c r="B178" s="40"/>
      <c r="C178" s="213" t="s">
        <v>439</v>
      </c>
      <c r="D178" s="213" t="s">
        <v>158</v>
      </c>
      <c r="E178" s="214" t="s">
        <v>310</v>
      </c>
      <c r="F178" s="215" t="s">
        <v>311</v>
      </c>
      <c r="G178" s="216" t="s">
        <v>171</v>
      </c>
      <c r="H178" s="217">
        <v>7</v>
      </c>
      <c r="I178" s="218"/>
      <c r="J178" s="219">
        <f>ROUND(I178*H178,2)</f>
        <v>0</v>
      </c>
      <c r="K178" s="215" t="s">
        <v>19</v>
      </c>
      <c r="L178" s="45"/>
      <c r="M178" s="220" t="s">
        <v>19</v>
      </c>
      <c r="N178" s="221" t="s">
        <v>43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223</v>
      </c>
      <c r="AT178" s="224" t="s">
        <v>158</v>
      </c>
      <c r="AU178" s="224" t="s">
        <v>81</v>
      </c>
      <c r="AY178" s="18" t="s">
        <v>155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223</v>
      </c>
      <c r="BM178" s="224" t="s">
        <v>1276</v>
      </c>
    </row>
    <row r="179" spans="1:65" s="2" customFormat="1" ht="12">
      <c r="A179" s="39"/>
      <c r="B179" s="40"/>
      <c r="C179" s="213" t="s">
        <v>443</v>
      </c>
      <c r="D179" s="213" t="s">
        <v>158</v>
      </c>
      <c r="E179" s="214" t="s">
        <v>412</v>
      </c>
      <c r="F179" s="215" t="s">
        <v>413</v>
      </c>
      <c r="G179" s="216" t="s">
        <v>171</v>
      </c>
      <c r="H179" s="217">
        <v>1</v>
      </c>
      <c r="I179" s="218"/>
      <c r="J179" s="219">
        <f>ROUND(I179*H179,2)</f>
        <v>0</v>
      </c>
      <c r="K179" s="215" t="s">
        <v>162</v>
      </c>
      <c r="L179" s="45"/>
      <c r="M179" s="220" t="s">
        <v>19</v>
      </c>
      <c r="N179" s="221" t="s">
        <v>43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223</v>
      </c>
      <c r="AT179" s="224" t="s">
        <v>158</v>
      </c>
      <c r="AU179" s="224" t="s">
        <v>81</v>
      </c>
      <c r="AY179" s="18" t="s">
        <v>155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223</v>
      </c>
      <c r="BM179" s="224" t="s">
        <v>1277</v>
      </c>
    </row>
    <row r="180" spans="1:65" s="2" customFormat="1" ht="16.5" customHeight="1">
      <c r="A180" s="39"/>
      <c r="B180" s="40"/>
      <c r="C180" s="213" t="s">
        <v>447</v>
      </c>
      <c r="D180" s="213" t="s">
        <v>158</v>
      </c>
      <c r="E180" s="214" t="s">
        <v>354</v>
      </c>
      <c r="F180" s="215" t="s">
        <v>355</v>
      </c>
      <c r="G180" s="216" t="s">
        <v>171</v>
      </c>
      <c r="H180" s="217">
        <v>1</v>
      </c>
      <c r="I180" s="218"/>
      <c r="J180" s="219">
        <f>ROUND(I180*H180,2)</f>
        <v>0</v>
      </c>
      <c r="K180" s="215" t="s">
        <v>19</v>
      </c>
      <c r="L180" s="45"/>
      <c r="M180" s="220" t="s">
        <v>19</v>
      </c>
      <c r="N180" s="221" t="s">
        <v>43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223</v>
      </c>
      <c r="AT180" s="224" t="s">
        <v>158</v>
      </c>
      <c r="AU180" s="224" t="s">
        <v>81</v>
      </c>
      <c r="AY180" s="18" t="s">
        <v>155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223</v>
      </c>
      <c r="BM180" s="224" t="s">
        <v>1278</v>
      </c>
    </row>
    <row r="181" spans="1:65" s="2" customFormat="1" ht="33" customHeight="1">
      <c r="A181" s="39"/>
      <c r="B181" s="40"/>
      <c r="C181" s="213" t="s">
        <v>451</v>
      </c>
      <c r="D181" s="213" t="s">
        <v>158</v>
      </c>
      <c r="E181" s="214" t="s">
        <v>434</v>
      </c>
      <c r="F181" s="215" t="s">
        <v>435</v>
      </c>
      <c r="G181" s="216" t="s">
        <v>171</v>
      </c>
      <c r="H181" s="217">
        <v>1</v>
      </c>
      <c r="I181" s="218"/>
      <c r="J181" s="219">
        <f>ROUND(I181*H181,2)</f>
        <v>0</v>
      </c>
      <c r="K181" s="215" t="s">
        <v>162</v>
      </c>
      <c r="L181" s="45"/>
      <c r="M181" s="220" t="s">
        <v>19</v>
      </c>
      <c r="N181" s="221" t="s">
        <v>43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223</v>
      </c>
      <c r="AT181" s="224" t="s">
        <v>158</v>
      </c>
      <c r="AU181" s="224" t="s">
        <v>81</v>
      </c>
      <c r="AY181" s="18" t="s">
        <v>155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223</v>
      </c>
      <c r="BM181" s="224" t="s">
        <v>1279</v>
      </c>
    </row>
    <row r="182" spans="1:65" s="2" customFormat="1" ht="12">
      <c r="A182" s="39"/>
      <c r="B182" s="40"/>
      <c r="C182" s="213" t="s">
        <v>455</v>
      </c>
      <c r="D182" s="213" t="s">
        <v>158</v>
      </c>
      <c r="E182" s="214" t="s">
        <v>420</v>
      </c>
      <c r="F182" s="215" t="s">
        <v>421</v>
      </c>
      <c r="G182" s="216" t="s">
        <v>171</v>
      </c>
      <c r="H182" s="217">
        <v>37</v>
      </c>
      <c r="I182" s="218"/>
      <c r="J182" s="219">
        <f>ROUND(I182*H182,2)</f>
        <v>0</v>
      </c>
      <c r="K182" s="215" t="s">
        <v>162</v>
      </c>
      <c r="L182" s="45"/>
      <c r="M182" s="220" t="s">
        <v>19</v>
      </c>
      <c r="N182" s="221" t="s">
        <v>43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223</v>
      </c>
      <c r="AT182" s="224" t="s">
        <v>158</v>
      </c>
      <c r="AU182" s="224" t="s">
        <v>81</v>
      </c>
      <c r="AY182" s="18" t="s">
        <v>155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223</v>
      </c>
      <c r="BM182" s="224" t="s">
        <v>1280</v>
      </c>
    </row>
    <row r="183" spans="1:65" s="2" customFormat="1" ht="12">
      <c r="A183" s="39"/>
      <c r="B183" s="40"/>
      <c r="C183" s="213" t="s">
        <v>459</v>
      </c>
      <c r="D183" s="213" t="s">
        <v>158</v>
      </c>
      <c r="E183" s="214" t="s">
        <v>338</v>
      </c>
      <c r="F183" s="215" t="s">
        <v>339</v>
      </c>
      <c r="G183" s="216" t="s">
        <v>171</v>
      </c>
      <c r="H183" s="217">
        <v>37</v>
      </c>
      <c r="I183" s="218"/>
      <c r="J183" s="219">
        <f>ROUND(I183*H183,2)</f>
        <v>0</v>
      </c>
      <c r="K183" s="215" t="s">
        <v>19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223</v>
      </c>
      <c r="AT183" s="224" t="s">
        <v>158</v>
      </c>
      <c r="AU183" s="224" t="s">
        <v>81</v>
      </c>
      <c r="AY183" s="18" t="s">
        <v>155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223</v>
      </c>
      <c r="BM183" s="224" t="s">
        <v>1281</v>
      </c>
    </row>
    <row r="184" spans="1:65" s="2" customFormat="1" ht="12">
      <c r="A184" s="39"/>
      <c r="B184" s="40"/>
      <c r="C184" s="213" t="s">
        <v>463</v>
      </c>
      <c r="D184" s="213" t="s">
        <v>158</v>
      </c>
      <c r="E184" s="214" t="s">
        <v>404</v>
      </c>
      <c r="F184" s="215" t="s">
        <v>405</v>
      </c>
      <c r="G184" s="216" t="s">
        <v>226</v>
      </c>
      <c r="H184" s="217">
        <v>200</v>
      </c>
      <c r="I184" s="218"/>
      <c r="J184" s="219">
        <f>ROUND(I184*H184,2)</f>
        <v>0</v>
      </c>
      <c r="K184" s="215" t="s">
        <v>162</v>
      </c>
      <c r="L184" s="45"/>
      <c r="M184" s="220" t="s">
        <v>19</v>
      </c>
      <c r="N184" s="221" t="s">
        <v>43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223</v>
      </c>
      <c r="AT184" s="224" t="s">
        <v>158</v>
      </c>
      <c r="AU184" s="224" t="s">
        <v>81</v>
      </c>
      <c r="AY184" s="18" t="s">
        <v>155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223</v>
      </c>
      <c r="BM184" s="224" t="s">
        <v>1282</v>
      </c>
    </row>
    <row r="185" spans="1:65" s="2" customFormat="1" ht="16.5" customHeight="1">
      <c r="A185" s="39"/>
      <c r="B185" s="40"/>
      <c r="C185" s="213" t="s">
        <v>467</v>
      </c>
      <c r="D185" s="213" t="s">
        <v>158</v>
      </c>
      <c r="E185" s="214" t="s">
        <v>298</v>
      </c>
      <c r="F185" s="215" t="s">
        <v>299</v>
      </c>
      <c r="G185" s="216" t="s">
        <v>226</v>
      </c>
      <c r="H185" s="217">
        <v>200</v>
      </c>
      <c r="I185" s="218"/>
      <c r="J185" s="219">
        <f>ROUND(I185*H185,2)</f>
        <v>0</v>
      </c>
      <c r="K185" s="215" t="s">
        <v>19</v>
      </c>
      <c r="L185" s="45"/>
      <c r="M185" s="220" t="s">
        <v>19</v>
      </c>
      <c r="N185" s="221" t="s">
        <v>43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223</v>
      </c>
      <c r="AT185" s="224" t="s">
        <v>158</v>
      </c>
      <c r="AU185" s="224" t="s">
        <v>81</v>
      </c>
      <c r="AY185" s="18" t="s">
        <v>155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223</v>
      </c>
      <c r="BM185" s="224" t="s">
        <v>1283</v>
      </c>
    </row>
    <row r="186" spans="1:65" s="2" customFormat="1" ht="12">
      <c r="A186" s="39"/>
      <c r="B186" s="40"/>
      <c r="C186" s="213" t="s">
        <v>471</v>
      </c>
      <c r="D186" s="213" t="s">
        <v>158</v>
      </c>
      <c r="E186" s="214" t="s">
        <v>394</v>
      </c>
      <c r="F186" s="215" t="s">
        <v>395</v>
      </c>
      <c r="G186" s="216" t="s">
        <v>226</v>
      </c>
      <c r="H186" s="217">
        <v>15</v>
      </c>
      <c r="I186" s="218"/>
      <c r="J186" s="219">
        <f>ROUND(I186*H186,2)</f>
        <v>0</v>
      </c>
      <c r="K186" s="215" t="s">
        <v>162</v>
      </c>
      <c r="L186" s="45"/>
      <c r="M186" s="220" t="s">
        <v>19</v>
      </c>
      <c r="N186" s="221" t="s">
        <v>43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223</v>
      </c>
      <c r="AT186" s="224" t="s">
        <v>158</v>
      </c>
      <c r="AU186" s="224" t="s">
        <v>81</v>
      </c>
      <c r="AY186" s="18" t="s">
        <v>155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223</v>
      </c>
      <c r="BM186" s="224" t="s">
        <v>1284</v>
      </c>
    </row>
    <row r="187" spans="1:65" s="2" customFormat="1" ht="16.5" customHeight="1">
      <c r="A187" s="39"/>
      <c r="B187" s="40"/>
      <c r="C187" s="213" t="s">
        <v>473</v>
      </c>
      <c r="D187" s="213" t="s">
        <v>158</v>
      </c>
      <c r="E187" s="214" t="s">
        <v>294</v>
      </c>
      <c r="F187" s="215" t="s">
        <v>295</v>
      </c>
      <c r="G187" s="216" t="s">
        <v>226</v>
      </c>
      <c r="H187" s="217">
        <v>15</v>
      </c>
      <c r="I187" s="218"/>
      <c r="J187" s="219">
        <f>ROUND(I187*H187,2)</f>
        <v>0</v>
      </c>
      <c r="K187" s="215" t="s">
        <v>19</v>
      </c>
      <c r="L187" s="45"/>
      <c r="M187" s="220" t="s">
        <v>19</v>
      </c>
      <c r="N187" s="221" t="s">
        <v>43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223</v>
      </c>
      <c r="AT187" s="224" t="s">
        <v>158</v>
      </c>
      <c r="AU187" s="224" t="s">
        <v>81</v>
      </c>
      <c r="AY187" s="18" t="s">
        <v>155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223</v>
      </c>
      <c r="BM187" s="224" t="s">
        <v>1285</v>
      </c>
    </row>
    <row r="188" spans="1:65" s="2" customFormat="1" ht="12">
      <c r="A188" s="39"/>
      <c r="B188" s="40"/>
      <c r="C188" s="213" t="s">
        <v>477</v>
      </c>
      <c r="D188" s="213" t="s">
        <v>158</v>
      </c>
      <c r="E188" s="214" t="s">
        <v>322</v>
      </c>
      <c r="F188" s="215" t="s">
        <v>323</v>
      </c>
      <c r="G188" s="216" t="s">
        <v>226</v>
      </c>
      <c r="H188" s="217">
        <v>170</v>
      </c>
      <c r="I188" s="218"/>
      <c r="J188" s="219">
        <f>ROUND(I188*H188,2)</f>
        <v>0</v>
      </c>
      <c r="K188" s="215" t="s">
        <v>19</v>
      </c>
      <c r="L188" s="45"/>
      <c r="M188" s="220" t="s">
        <v>19</v>
      </c>
      <c r="N188" s="221" t="s">
        <v>43</v>
      </c>
      <c r="O188" s="85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223</v>
      </c>
      <c r="AT188" s="224" t="s">
        <v>158</v>
      </c>
      <c r="AU188" s="224" t="s">
        <v>81</v>
      </c>
      <c r="AY188" s="18" t="s">
        <v>155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79</v>
      </c>
      <c r="BK188" s="225">
        <f>ROUND(I188*H188,2)</f>
        <v>0</v>
      </c>
      <c r="BL188" s="18" t="s">
        <v>223</v>
      </c>
      <c r="BM188" s="224" t="s">
        <v>1286</v>
      </c>
    </row>
    <row r="189" spans="1:65" s="2" customFormat="1" ht="12">
      <c r="A189" s="39"/>
      <c r="B189" s="40"/>
      <c r="C189" s="213" t="s">
        <v>485</v>
      </c>
      <c r="D189" s="213" t="s">
        <v>158</v>
      </c>
      <c r="E189" s="214" t="s">
        <v>374</v>
      </c>
      <c r="F189" s="215" t="s">
        <v>375</v>
      </c>
      <c r="G189" s="216" t="s">
        <v>226</v>
      </c>
      <c r="H189" s="217">
        <v>170</v>
      </c>
      <c r="I189" s="218"/>
      <c r="J189" s="219">
        <f>ROUND(I189*H189,2)</f>
        <v>0</v>
      </c>
      <c r="K189" s="215" t="s">
        <v>162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223</v>
      </c>
      <c r="AT189" s="224" t="s">
        <v>158</v>
      </c>
      <c r="AU189" s="224" t="s">
        <v>81</v>
      </c>
      <c r="AY189" s="18" t="s">
        <v>155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223</v>
      </c>
      <c r="BM189" s="224" t="s">
        <v>1287</v>
      </c>
    </row>
    <row r="190" spans="1:65" s="2" customFormat="1" ht="12">
      <c r="A190" s="39"/>
      <c r="B190" s="40"/>
      <c r="C190" s="213" t="s">
        <v>490</v>
      </c>
      <c r="D190" s="213" t="s">
        <v>158</v>
      </c>
      <c r="E190" s="214" t="s">
        <v>326</v>
      </c>
      <c r="F190" s="215" t="s">
        <v>327</v>
      </c>
      <c r="G190" s="216" t="s">
        <v>226</v>
      </c>
      <c r="H190" s="217">
        <v>15</v>
      </c>
      <c r="I190" s="218"/>
      <c r="J190" s="219">
        <f>ROUND(I190*H190,2)</f>
        <v>0</v>
      </c>
      <c r="K190" s="215" t="s">
        <v>19</v>
      </c>
      <c r="L190" s="45"/>
      <c r="M190" s="220" t="s">
        <v>19</v>
      </c>
      <c r="N190" s="221" t="s">
        <v>43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223</v>
      </c>
      <c r="AT190" s="224" t="s">
        <v>158</v>
      </c>
      <c r="AU190" s="224" t="s">
        <v>81</v>
      </c>
      <c r="AY190" s="18" t="s">
        <v>155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79</v>
      </c>
      <c r="BK190" s="225">
        <f>ROUND(I190*H190,2)</f>
        <v>0</v>
      </c>
      <c r="BL190" s="18" t="s">
        <v>223</v>
      </c>
      <c r="BM190" s="224" t="s">
        <v>1288</v>
      </c>
    </row>
    <row r="191" spans="1:65" s="2" customFormat="1" ht="12">
      <c r="A191" s="39"/>
      <c r="B191" s="40"/>
      <c r="C191" s="213" t="s">
        <v>496</v>
      </c>
      <c r="D191" s="213" t="s">
        <v>158</v>
      </c>
      <c r="E191" s="214" t="s">
        <v>378</v>
      </c>
      <c r="F191" s="215" t="s">
        <v>379</v>
      </c>
      <c r="G191" s="216" t="s">
        <v>226</v>
      </c>
      <c r="H191" s="217">
        <v>15</v>
      </c>
      <c r="I191" s="218"/>
      <c r="J191" s="219">
        <f>ROUND(I191*H191,2)</f>
        <v>0</v>
      </c>
      <c r="K191" s="215" t="s">
        <v>162</v>
      </c>
      <c r="L191" s="45"/>
      <c r="M191" s="220" t="s">
        <v>19</v>
      </c>
      <c r="N191" s="221" t="s">
        <v>43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223</v>
      </c>
      <c r="AT191" s="224" t="s">
        <v>158</v>
      </c>
      <c r="AU191" s="224" t="s">
        <v>81</v>
      </c>
      <c r="AY191" s="18" t="s">
        <v>155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223</v>
      </c>
      <c r="BM191" s="224" t="s">
        <v>1289</v>
      </c>
    </row>
    <row r="192" spans="1:65" s="2" customFormat="1" ht="44.25" customHeight="1">
      <c r="A192" s="39"/>
      <c r="B192" s="40"/>
      <c r="C192" s="213" t="s">
        <v>500</v>
      </c>
      <c r="D192" s="213" t="s">
        <v>158</v>
      </c>
      <c r="E192" s="214" t="s">
        <v>430</v>
      </c>
      <c r="F192" s="215" t="s">
        <v>431</v>
      </c>
      <c r="G192" s="216" t="s">
        <v>171</v>
      </c>
      <c r="H192" s="217">
        <v>1</v>
      </c>
      <c r="I192" s="218"/>
      <c r="J192" s="219">
        <f>ROUND(I192*H192,2)</f>
        <v>0</v>
      </c>
      <c r="K192" s="215" t="s">
        <v>162</v>
      </c>
      <c r="L192" s="45"/>
      <c r="M192" s="220" t="s">
        <v>19</v>
      </c>
      <c r="N192" s="221" t="s">
        <v>43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223</v>
      </c>
      <c r="AT192" s="224" t="s">
        <v>158</v>
      </c>
      <c r="AU192" s="224" t="s">
        <v>81</v>
      </c>
      <c r="AY192" s="18" t="s">
        <v>155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223</v>
      </c>
      <c r="BM192" s="224" t="s">
        <v>1290</v>
      </c>
    </row>
    <row r="193" spans="1:63" s="12" customFormat="1" ht="22.8" customHeight="1">
      <c r="A193" s="12"/>
      <c r="B193" s="197"/>
      <c r="C193" s="198"/>
      <c r="D193" s="199" t="s">
        <v>71</v>
      </c>
      <c r="E193" s="211" t="s">
        <v>1094</v>
      </c>
      <c r="F193" s="211" t="s">
        <v>1095</v>
      </c>
      <c r="G193" s="198"/>
      <c r="H193" s="198"/>
      <c r="I193" s="201"/>
      <c r="J193" s="212">
        <f>BK193</f>
        <v>0</v>
      </c>
      <c r="K193" s="198"/>
      <c r="L193" s="203"/>
      <c r="M193" s="204"/>
      <c r="N193" s="205"/>
      <c r="O193" s="205"/>
      <c r="P193" s="206">
        <f>SUM(P194:P201)</f>
        <v>0</v>
      </c>
      <c r="Q193" s="205"/>
      <c r="R193" s="206">
        <f>SUM(R194:R201)</f>
        <v>0</v>
      </c>
      <c r="S193" s="205"/>
      <c r="T193" s="207">
        <f>SUM(T194:T201)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8" t="s">
        <v>79</v>
      </c>
      <c r="AT193" s="209" t="s">
        <v>71</v>
      </c>
      <c r="AU193" s="209" t="s">
        <v>79</v>
      </c>
      <c r="AY193" s="208" t="s">
        <v>155</v>
      </c>
      <c r="BK193" s="210">
        <f>SUM(BK194:BK201)</f>
        <v>0</v>
      </c>
    </row>
    <row r="194" spans="1:65" s="2" customFormat="1" ht="12">
      <c r="A194" s="39"/>
      <c r="B194" s="40"/>
      <c r="C194" s="213" t="s">
        <v>504</v>
      </c>
      <c r="D194" s="213" t="s">
        <v>158</v>
      </c>
      <c r="E194" s="214" t="s">
        <v>426</v>
      </c>
      <c r="F194" s="215" t="s">
        <v>427</v>
      </c>
      <c r="G194" s="216" t="s">
        <v>171</v>
      </c>
      <c r="H194" s="217">
        <v>1</v>
      </c>
      <c r="I194" s="218"/>
      <c r="J194" s="219">
        <f>ROUND(I194*H194,2)</f>
        <v>0</v>
      </c>
      <c r="K194" s="215" t="s">
        <v>162</v>
      </c>
      <c r="L194" s="45"/>
      <c r="M194" s="220" t="s">
        <v>19</v>
      </c>
      <c r="N194" s="221" t="s">
        <v>43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163</v>
      </c>
      <c r="AT194" s="224" t="s">
        <v>158</v>
      </c>
      <c r="AU194" s="224" t="s">
        <v>81</v>
      </c>
      <c r="AY194" s="18" t="s">
        <v>155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79</v>
      </c>
      <c r="BK194" s="225">
        <f>ROUND(I194*H194,2)</f>
        <v>0</v>
      </c>
      <c r="BL194" s="18" t="s">
        <v>163</v>
      </c>
      <c r="BM194" s="224" t="s">
        <v>1291</v>
      </c>
    </row>
    <row r="195" spans="1:65" s="2" customFormat="1" ht="12">
      <c r="A195" s="39"/>
      <c r="B195" s="40"/>
      <c r="C195" s="213" t="s">
        <v>508</v>
      </c>
      <c r="D195" s="213" t="s">
        <v>158</v>
      </c>
      <c r="E195" s="214" t="s">
        <v>1097</v>
      </c>
      <c r="F195" s="215" t="s">
        <v>1098</v>
      </c>
      <c r="G195" s="216" t="s">
        <v>171</v>
      </c>
      <c r="H195" s="217">
        <v>1</v>
      </c>
      <c r="I195" s="218"/>
      <c r="J195" s="219">
        <f>ROUND(I195*H195,2)</f>
        <v>0</v>
      </c>
      <c r="K195" s="215" t="s">
        <v>19</v>
      </c>
      <c r="L195" s="45"/>
      <c r="M195" s="220" t="s">
        <v>19</v>
      </c>
      <c r="N195" s="221" t="s">
        <v>43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163</v>
      </c>
      <c r="AT195" s="224" t="s">
        <v>158</v>
      </c>
      <c r="AU195" s="224" t="s">
        <v>81</v>
      </c>
      <c r="AY195" s="18" t="s">
        <v>155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163</v>
      </c>
      <c r="BM195" s="224" t="s">
        <v>1292</v>
      </c>
    </row>
    <row r="196" spans="1:65" s="2" customFormat="1" ht="12">
      <c r="A196" s="39"/>
      <c r="B196" s="40"/>
      <c r="C196" s="213" t="s">
        <v>512</v>
      </c>
      <c r="D196" s="213" t="s">
        <v>158</v>
      </c>
      <c r="E196" s="214" t="s">
        <v>1109</v>
      </c>
      <c r="F196" s="215" t="s">
        <v>1110</v>
      </c>
      <c r="G196" s="216" t="s">
        <v>171</v>
      </c>
      <c r="H196" s="217">
        <v>2</v>
      </c>
      <c r="I196" s="218"/>
      <c r="J196" s="219">
        <f>ROUND(I196*H196,2)</f>
        <v>0</v>
      </c>
      <c r="K196" s="215" t="s">
        <v>162</v>
      </c>
      <c r="L196" s="45"/>
      <c r="M196" s="220" t="s">
        <v>19</v>
      </c>
      <c r="N196" s="221" t="s">
        <v>43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163</v>
      </c>
      <c r="AT196" s="224" t="s">
        <v>158</v>
      </c>
      <c r="AU196" s="224" t="s">
        <v>81</v>
      </c>
      <c r="AY196" s="18" t="s">
        <v>155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163</v>
      </c>
      <c r="BM196" s="224" t="s">
        <v>1293</v>
      </c>
    </row>
    <row r="197" spans="1:65" s="2" customFormat="1" ht="16.5" customHeight="1">
      <c r="A197" s="39"/>
      <c r="B197" s="40"/>
      <c r="C197" s="213" t="s">
        <v>516</v>
      </c>
      <c r="D197" s="213" t="s">
        <v>158</v>
      </c>
      <c r="E197" s="214" t="s">
        <v>1112</v>
      </c>
      <c r="F197" s="215" t="s">
        <v>1113</v>
      </c>
      <c r="G197" s="216" t="s">
        <v>171</v>
      </c>
      <c r="H197" s="217">
        <v>2</v>
      </c>
      <c r="I197" s="218"/>
      <c r="J197" s="219">
        <f>ROUND(I197*H197,2)</f>
        <v>0</v>
      </c>
      <c r="K197" s="215" t="s">
        <v>19</v>
      </c>
      <c r="L197" s="45"/>
      <c r="M197" s="220" t="s">
        <v>19</v>
      </c>
      <c r="N197" s="221" t="s">
        <v>43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163</v>
      </c>
      <c r="AT197" s="224" t="s">
        <v>158</v>
      </c>
      <c r="AU197" s="224" t="s">
        <v>81</v>
      </c>
      <c r="AY197" s="18" t="s">
        <v>155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163</v>
      </c>
      <c r="BM197" s="224" t="s">
        <v>1294</v>
      </c>
    </row>
    <row r="198" spans="1:65" s="2" customFormat="1" ht="16.5" customHeight="1">
      <c r="A198" s="39"/>
      <c r="B198" s="40"/>
      <c r="C198" s="213" t="s">
        <v>520</v>
      </c>
      <c r="D198" s="213" t="s">
        <v>158</v>
      </c>
      <c r="E198" s="214" t="s">
        <v>1115</v>
      </c>
      <c r="F198" s="215" t="s">
        <v>1116</v>
      </c>
      <c r="G198" s="216" t="s">
        <v>171</v>
      </c>
      <c r="H198" s="217">
        <v>2</v>
      </c>
      <c r="I198" s="218"/>
      <c r="J198" s="219">
        <f>ROUND(I198*H198,2)</f>
        <v>0</v>
      </c>
      <c r="K198" s="215" t="s">
        <v>19</v>
      </c>
      <c r="L198" s="45"/>
      <c r="M198" s="220" t="s">
        <v>19</v>
      </c>
      <c r="N198" s="221" t="s">
        <v>43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163</v>
      </c>
      <c r="AT198" s="224" t="s">
        <v>158</v>
      </c>
      <c r="AU198" s="224" t="s">
        <v>81</v>
      </c>
      <c r="AY198" s="18" t="s">
        <v>155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79</v>
      </c>
      <c r="BK198" s="225">
        <f>ROUND(I198*H198,2)</f>
        <v>0</v>
      </c>
      <c r="BL198" s="18" t="s">
        <v>163</v>
      </c>
      <c r="BM198" s="224" t="s">
        <v>1295</v>
      </c>
    </row>
    <row r="199" spans="1:65" s="2" customFormat="1" ht="16.5" customHeight="1">
      <c r="A199" s="39"/>
      <c r="B199" s="40"/>
      <c r="C199" s="213" t="s">
        <v>524</v>
      </c>
      <c r="D199" s="213" t="s">
        <v>158</v>
      </c>
      <c r="E199" s="214" t="s">
        <v>1118</v>
      </c>
      <c r="F199" s="215" t="s">
        <v>1119</v>
      </c>
      <c r="G199" s="216" t="s">
        <v>171</v>
      </c>
      <c r="H199" s="217">
        <v>1</v>
      </c>
      <c r="I199" s="218"/>
      <c r="J199" s="219">
        <f>ROUND(I199*H199,2)</f>
        <v>0</v>
      </c>
      <c r="K199" s="215" t="s">
        <v>19</v>
      </c>
      <c r="L199" s="45"/>
      <c r="M199" s="220" t="s">
        <v>19</v>
      </c>
      <c r="N199" s="221" t="s">
        <v>43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163</v>
      </c>
      <c r="AT199" s="224" t="s">
        <v>158</v>
      </c>
      <c r="AU199" s="224" t="s">
        <v>81</v>
      </c>
      <c r="AY199" s="18" t="s">
        <v>155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163</v>
      </c>
      <c r="BM199" s="224" t="s">
        <v>1296</v>
      </c>
    </row>
    <row r="200" spans="1:65" s="2" customFormat="1" ht="12">
      <c r="A200" s="39"/>
      <c r="B200" s="40"/>
      <c r="C200" s="213" t="s">
        <v>528</v>
      </c>
      <c r="D200" s="213" t="s">
        <v>158</v>
      </c>
      <c r="E200" s="214" t="s">
        <v>878</v>
      </c>
      <c r="F200" s="215" t="s">
        <v>879</v>
      </c>
      <c r="G200" s="216" t="s">
        <v>226</v>
      </c>
      <c r="H200" s="217">
        <v>100</v>
      </c>
      <c r="I200" s="218"/>
      <c r="J200" s="219">
        <f>ROUND(I200*H200,2)</f>
        <v>0</v>
      </c>
      <c r="K200" s="215" t="s">
        <v>162</v>
      </c>
      <c r="L200" s="45"/>
      <c r="M200" s="220" t="s">
        <v>19</v>
      </c>
      <c r="N200" s="221" t="s">
        <v>43</v>
      </c>
      <c r="O200" s="85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163</v>
      </c>
      <c r="AT200" s="224" t="s">
        <v>158</v>
      </c>
      <c r="AU200" s="224" t="s">
        <v>81</v>
      </c>
      <c r="AY200" s="18" t="s">
        <v>155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79</v>
      </c>
      <c r="BK200" s="225">
        <f>ROUND(I200*H200,2)</f>
        <v>0</v>
      </c>
      <c r="BL200" s="18" t="s">
        <v>163</v>
      </c>
      <c r="BM200" s="224" t="s">
        <v>1297</v>
      </c>
    </row>
    <row r="201" spans="1:65" s="2" customFormat="1" ht="16.5" customHeight="1">
      <c r="A201" s="39"/>
      <c r="B201" s="40"/>
      <c r="C201" s="213" t="s">
        <v>532</v>
      </c>
      <c r="D201" s="213" t="s">
        <v>158</v>
      </c>
      <c r="E201" s="214" t="s">
        <v>1122</v>
      </c>
      <c r="F201" s="215" t="s">
        <v>1123</v>
      </c>
      <c r="G201" s="216" t="s">
        <v>226</v>
      </c>
      <c r="H201" s="217">
        <v>100</v>
      </c>
      <c r="I201" s="218"/>
      <c r="J201" s="219">
        <f>ROUND(I201*H201,2)</f>
        <v>0</v>
      </c>
      <c r="K201" s="215" t="s">
        <v>19</v>
      </c>
      <c r="L201" s="45"/>
      <c r="M201" s="239" t="s">
        <v>19</v>
      </c>
      <c r="N201" s="240" t="s">
        <v>43</v>
      </c>
      <c r="O201" s="241"/>
      <c r="P201" s="242">
        <f>O201*H201</f>
        <v>0</v>
      </c>
      <c r="Q201" s="242">
        <v>0</v>
      </c>
      <c r="R201" s="242">
        <f>Q201*H201</f>
        <v>0</v>
      </c>
      <c r="S201" s="242">
        <v>0</v>
      </c>
      <c r="T201" s="24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163</v>
      </c>
      <c r="AT201" s="224" t="s">
        <v>158</v>
      </c>
      <c r="AU201" s="224" t="s">
        <v>81</v>
      </c>
      <c r="AY201" s="18" t="s">
        <v>155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163</v>
      </c>
      <c r="BM201" s="224" t="s">
        <v>1298</v>
      </c>
    </row>
    <row r="202" spans="1:31" s="2" customFormat="1" ht="6.95" customHeight="1">
      <c r="A202" s="39"/>
      <c r="B202" s="60"/>
      <c r="C202" s="61"/>
      <c r="D202" s="61"/>
      <c r="E202" s="61"/>
      <c r="F202" s="61"/>
      <c r="G202" s="61"/>
      <c r="H202" s="61"/>
      <c r="I202" s="61"/>
      <c r="J202" s="61"/>
      <c r="K202" s="61"/>
      <c r="L202" s="45"/>
      <c r="M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</row>
  </sheetData>
  <sheetProtection password="CC35" sheet="1" objects="1" scenarios="1" formatColumns="0" formatRows="0" autoFilter="0"/>
  <autoFilter ref="C97:K2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120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MODERNIZACE ODBORNÝCH UČEBEN ZŠ ŠLUKNOVSKÁ, ČESKÁ LÍPA</v>
      </c>
      <c r="F7" s="143"/>
      <c r="G7" s="143"/>
      <c r="H7" s="143"/>
      <c r="L7" s="21"/>
    </row>
    <row r="8" spans="2:12" s="1" customFormat="1" ht="12" customHeight="1">
      <c r="B8" s="21"/>
      <c r="D8" s="143" t="s">
        <v>121</v>
      </c>
      <c r="L8" s="21"/>
    </row>
    <row r="9" spans="1:31" s="2" customFormat="1" ht="16.5" customHeight="1">
      <c r="A9" s="39"/>
      <c r="B9" s="45"/>
      <c r="C9" s="39"/>
      <c r="D9" s="39"/>
      <c r="E9" s="144" t="s">
        <v>1216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123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1299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4. 2. 2021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71.25" customHeight="1">
      <c r="A29" s="148"/>
      <c r="B29" s="149"/>
      <c r="C29" s="148"/>
      <c r="D29" s="148"/>
      <c r="E29" s="150" t="s">
        <v>768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ROUND(J99,2)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ROUND((SUM(BE99:BE208)),2)</f>
        <v>0</v>
      </c>
      <c r="G35" s="39"/>
      <c r="H35" s="39"/>
      <c r="I35" s="158">
        <v>0.21</v>
      </c>
      <c r="J35" s="157">
        <f>ROUND(((SUM(BE99:BE208))*I35),2)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ROUND((SUM(BF99:BF208)),2)</f>
        <v>0</v>
      </c>
      <c r="G36" s="39"/>
      <c r="H36" s="39"/>
      <c r="I36" s="158">
        <v>0.15</v>
      </c>
      <c r="J36" s="157">
        <f>ROUND(((SUM(BF99:BF208))*I36),2)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ROUND((SUM(BG99:BG208)),2)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ROUND((SUM(BH99:BH208)),2)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ROUND((SUM(BI99:BI208)),2)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MODERNIZACE ODBORNÝCH UČEBEN ZŠ ŠLUKNOVSKÁ, ČESKÁ LÍPA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121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1216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123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STAVBA - HRUBÉ STAVEBNÍ PRÁCE UČEBNY PC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ČESKÁ LÍPA</v>
      </c>
      <c r="G56" s="41"/>
      <c r="H56" s="41"/>
      <c r="I56" s="33" t="s">
        <v>23</v>
      </c>
      <c r="J56" s="73" t="str">
        <f>IF(J14="","",J14)</f>
        <v>4. 2. 2021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ČESKÁ LÍPA</v>
      </c>
      <c r="G58" s="41"/>
      <c r="H58" s="41"/>
      <c r="I58" s="33" t="s">
        <v>31</v>
      </c>
      <c r="J58" s="37" t="str">
        <f>E23</f>
        <v>Ing. Petr KUČERA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Jaroslav VALENTA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128</v>
      </c>
      <c r="E64" s="178"/>
      <c r="F64" s="178"/>
      <c r="G64" s="178"/>
      <c r="H64" s="178"/>
      <c r="I64" s="178"/>
      <c r="J64" s="179">
        <f>J100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129</v>
      </c>
      <c r="E65" s="183"/>
      <c r="F65" s="183"/>
      <c r="G65" s="183"/>
      <c r="H65" s="183"/>
      <c r="I65" s="183"/>
      <c r="J65" s="184">
        <f>J101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130</v>
      </c>
      <c r="E66" s="183"/>
      <c r="F66" s="183"/>
      <c r="G66" s="183"/>
      <c r="H66" s="183"/>
      <c r="I66" s="183"/>
      <c r="J66" s="184">
        <f>J114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131</v>
      </c>
      <c r="E67" s="183"/>
      <c r="F67" s="183"/>
      <c r="G67" s="183"/>
      <c r="H67" s="183"/>
      <c r="I67" s="183"/>
      <c r="J67" s="184">
        <f>J120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132</v>
      </c>
      <c r="E68" s="183"/>
      <c r="F68" s="183"/>
      <c r="G68" s="183"/>
      <c r="H68" s="183"/>
      <c r="I68" s="183"/>
      <c r="J68" s="184">
        <f>J126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5"/>
      <c r="C69" s="176"/>
      <c r="D69" s="177" t="s">
        <v>136</v>
      </c>
      <c r="E69" s="178"/>
      <c r="F69" s="178"/>
      <c r="G69" s="178"/>
      <c r="H69" s="178"/>
      <c r="I69" s="178"/>
      <c r="J69" s="179">
        <f>J128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1"/>
      <c r="C70" s="126"/>
      <c r="D70" s="182" t="s">
        <v>137</v>
      </c>
      <c r="E70" s="183"/>
      <c r="F70" s="183"/>
      <c r="G70" s="183"/>
      <c r="H70" s="183"/>
      <c r="I70" s="183"/>
      <c r="J70" s="184">
        <f>J129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592</v>
      </c>
      <c r="E71" s="183"/>
      <c r="F71" s="183"/>
      <c r="G71" s="183"/>
      <c r="H71" s="183"/>
      <c r="I71" s="183"/>
      <c r="J71" s="184">
        <f>J135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1300</v>
      </c>
      <c r="E72" s="183"/>
      <c r="F72" s="183"/>
      <c r="G72" s="183"/>
      <c r="H72" s="183"/>
      <c r="I72" s="183"/>
      <c r="J72" s="184">
        <f>J169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777</v>
      </c>
      <c r="E73" s="183"/>
      <c r="F73" s="183"/>
      <c r="G73" s="183"/>
      <c r="H73" s="183"/>
      <c r="I73" s="183"/>
      <c r="J73" s="184">
        <f>J172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139</v>
      </c>
      <c r="E74" s="183"/>
      <c r="F74" s="183"/>
      <c r="G74" s="183"/>
      <c r="H74" s="183"/>
      <c r="I74" s="183"/>
      <c r="J74" s="184">
        <f>J184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75"/>
      <c r="C75" s="176"/>
      <c r="D75" s="177" t="s">
        <v>593</v>
      </c>
      <c r="E75" s="178"/>
      <c r="F75" s="178"/>
      <c r="G75" s="178"/>
      <c r="H75" s="178"/>
      <c r="I75" s="178"/>
      <c r="J75" s="179">
        <f>J197</f>
        <v>0</v>
      </c>
      <c r="K75" s="176"/>
      <c r="L75" s="180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81"/>
      <c r="C76" s="126"/>
      <c r="D76" s="182" t="s">
        <v>778</v>
      </c>
      <c r="E76" s="183"/>
      <c r="F76" s="183"/>
      <c r="G76" s="183"/>
      <c r="H76" s="183"/>
      <c r="I76" s="183"/>
      <c r="J76" s="184">
        <f>J198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594</v>
      </c>
      <c r="E77" s="183"/>
      <c r="F77" s="183"/>
      <c r="G77" s="183"/>
      <c r="H77" s="183"/>
      <c r="I77" s="183"/>
      <c r="J77" s="184">
        <f>J201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pans="1:31" s="2" customFormat="1" ht="6.95" customHeight="1">
      <c r="A83" s="39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4.95" customHeight="1">
      <c r="A84" s="39"/>
      <c r="B84" s="40"/>
      <c r="C84" s="24" t="s">
        <v>140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6.25" customHeight="1">
      <c r="A87" s="39"/>
      <c r="B87" s="40"/>
      <c r="C87" s="41"/>
      <c r="D87" s="41"/>
      <c r="E87" s="170" t="str">
        <f>E7</f>
        <v>MODERNIZACE ODBORNÝCH UČEBEN ZŠ ŠLUKNOVSKÁ, ČESKÁ LÍPA</v>
      </c>
      <c r="F87" s="33"/>
      <c r="G87" s="33"/>
      <c r="H87" s="33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2:12" s="1" customFormat="1" ht="12" customHeight="1">
      <c r="B88" s="22"/>
      <c r="C88" s="33" t="s">
        <v>121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170" t="s">
        <v>1216</v>
      </c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123</v>
      </c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0" t="str">
        <f>E11</f>
        <v>STAVBA - HRUBÉ STAVEBNÍ PRÁCE UČEBNY PC</v>
      </c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21</v>
      </c>
      <c r="D93" s="41"/>
      <c r="E93" s="41"/>
      <c r="F93" s="28" t="str">
        <f>F14</f>
        <v>ČESKÁ LÍPA</v>
      </c>
      <c r="G93" s="41"/>
      <c r="H93" s="41"/>
      <c r="I93" s="33" t="s">
        <v>23</v>
      </c>
      <c r="J93" s="73" t="str">
        <f>IF(J14="","",J14)</f>
        <v>4. 2. 2021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25</v>
      </c>
      <c r="D95" s="41"/>
      <c r="E95" s="41"/>
      <c r="F95" s="28" t="str">
        <f>E17</f>
        <v>MĚSTO ČESKÁ LÍPA</v>
      </c>
      <c r="G95" s="41"/>
      <c r="H95" s="41"/>
      <c r="I95" s="33" t="s">
        <v>31</v>
      </c>
      <c r="J95" s="37" t="str">
        <f>E23</f>
        <v>Ing. Petr KUČERA</v>
      </c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29</v>
      </c>
      <c r="D96" s="41"/>
      <c r="E96" s="41"/>
      <c r="F96" s="28" t="str">
        <f>IF(E20="","",E20)</f>
        <v>Vyplň údaj</v>
      </c>
      <c r="G96" s="41"/>
      <c r="H96" s="41"/>
      <c r="I96" s="33" t="s">
        <v>34</v>
      </c>
      <c r="J96" s="37" t="str">
        <f>E26</f>
        <v>Jaroslav VALENTA</v>
      </c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11" customFormat="1" ht="29.25" customHeight="1">
      <c r="A98" s="186"/>
      <c r="B98" s="187"/>
      <c r="C98" s="188" t="s">
        <v>141</v>
      </c>
      <c r="D98" s="189" t="s">
        <v>57</v>
      </c>
      <c r="E98" s="189" t="s">
        <v>53</v>
      </c>
      <c r="F98" s="189" t="s">
        <v>54</v>
      </c>
      <c r="G98" s="189" t="s">
        <v>142</v>
      </c>
      <c r="H98" s="189" t="s">
        <v>143</v>
      </c>
      <c r="I98" s="189" t="s">
        <v>144</v>
      </c>
      <c r="J98" s="189" t="s">
        <v>126</v>
      </c>
      <c r="K98" s="190" t="s">
        <v>145</v>
      </c>
      <c r="L98" s="191"/>
      <c r="M98" s="93" t="s">
        <v>19</v>
      </c>
      <c r="N98" s="94" t="s">
        <v>42</v>
      </c>
      <c r="O98" s="94" t="s">
        <v>146</v>
      </c>
      <c r="P98" s="94" t="s">
        <v>147</v>
      </c>
      <c r="Q98" s="94" t="s">
        <v>148</v>
      </c>
      <c r="R98" s="94" t="s">
        <v>149</v>
      </c>
      <c r="S98" s="94" t="s">
        <v>150</v>
      </c>
      <c r="T98" s="95" t="s">
        <v>151</v>
      </c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</row>
    <row r="99" spans="1:63" s="2" customFormat="1" ht="22.8" customHeight="1">
      <c r="A99" s="39"/>
      <c r="B99" s="40"/>
      <c r="C99" s="100" t="s">
        <v>152</v>
      </c>
      <c r="D99" s="41"/>
      <c r="E99" s="41"/>
      <c r="F99" s="41"/>
      <c r="G99" s="41"/>
      <c r="H99" s="41"/>
      <c r="I99" s="41"/>
      <c r="J99" s="192">
        <f>BK99</f>
        <v>0</v>
      </c>
      <c r="K99" s="41"/>
      <c r="L99" s="45"/>
      <c r="M99" s="96"/>
      <c r="N99" s="193"/>
      <c r="O99" s="97"/>
      <c r="P99" s="194">
        <f>P100+P128+P197</f>
        <v>0</v>
      </c>
      <c r="Q99" s="97"/>
      <c r="R99" s="194">
        <f>R100+R128+R197</f>
        <v>1.76565896</v>
      </c>
      <c r="S99" s="97"/>
      <c r="T99" s="195">
        <f>T100+T128+T197</f>
        <v>2.31994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71</v>
      </c>
      <c r="AU99" s="18" t="s">
        <v>127</v>
      </c>
      <c r="BK99" s="196">
        <f>BK100+BK128+BK197</f>
        <v>0</v>
      </c>
    </row>
    <row r="100" spans="1:63" s="12" customFormat="1" ht="25.9" customHeight="1">
      <c r="A100" s="12"/>
      <c r="B100" s="197"/>
      <c r="C100" s="198"/>
      <c r="D100" s="199" t="s">
        <v>71</v>
      </c>
      <c r="E100" s="200" t="s">
        <v>153</v>
      </c>
      <c r="F100" s="200" t="s">
        <v>154</v>
      </c>
      <c r="G100" s="198"/>
      <c r="H100" s="198"/>
      <c r="I100" s="201"/>
      <c r="J100" s="202">
        <f>BK100</f>
        <v>0</v>
      </c>
      <c r="K100" s="198"/>
      <c r="L100" s="203"/>
      <c r="M100" s="204"/>
      <c r="N100" s="205"/>
      <c r="O100" s="205"/>
      <c r="P100" s="206">
        <f>P101+P114+P120+P126</f>
        <v>0</v>
      </c>
      <c r="Q100" s="205"/>
      <c r="R100" s="206">
        <f>R101+R114+R120+R126</f>
        <v>1.45036962</v>
      </c>
      <c r="S100" s="205"/>
      <c r="T100" s="207">
        <f>T101+T114+T120+T126</f>
        <v>2.12864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8" t="s">
        <v>79</v>
      </c>
      <c r="AT100" s="209" t="s">
        <v>71</v>
      </c>
      <c r="AU100" s="209" t="s">
        <v>72</v>
      </c>
      <c r="AY100" s="208" t="s">
        <v>155</v>
      </c>
      <c r="BK100" s="210">
        <f>BK101+BK114+BK120+BK126</f>
        <v>0</v>
      </c>
    </row>
    <row r="101" spans="1:63" s="12" customFormat="1" ht="22.8" customHeight="1">
      <c r="A101" s="12"/>
      <c r="B101" s="197"/>
      <c r="C101" s="198"/>
      <c r="D101" s="199" t="s">
        <v>71</v>
      </c>
      <c r="E101" s="211" t="s">
        <v>156</v>
      </c>
      <c r="F101" s="211" t="s">
        <v>157</v>
      </c>
      <c r="G101" s="198"/>
      <c r="H101" s="198"/>
      <c r="I101" s="201"/>
      <c r="J101" s="212">
        <f>BK101</f>
        <v>0</v>
      </c>
      <c r="K101" s="198"/>
      <c r="L101" s="203"/>
      <c r="M101" s="204"/>
      <c r="N101" s="205"/>
      <c r="O101" s="205"/>
      <c r="P101" s="206">
        <f>SUM(P102:P113)</f>
        <v>0</v>
      </c>
      <c r="Q101" s="205"/>
      <c r="R101" s="206">
        <f>SUM(R102:R113)</f>
        <v>1.45036962</v>
      </c>
      <c r="S101" s="205"/>
      <c r="T101" s="207">
        <f>SUM(T102:T113)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79</v>
      </c>
      <c r="AT101" s="209" t="s">
        <v>71</v>
      </c>
      <c r="AU101" s="209" t="s">
        <v>79</v>
      </c>
      <c r="AY101" s="208" t="s">
        <v>155</v>
      </c>
      <c r="BK101" s="210">
        <f>SUM(BK102:BK113)</f>
        <v>0</v>
      </c>
    </row>
    <row r="102" spans="1:65" s="2" customFormat="1" ht="12">
      <c r="A102" s="39"/>
      <c r="B102" s="40"/>
      <c r="C102" s="213" t="s">
        <v>79</v>
      </c>
      <c r="D102" s="213" t="s">
        <v>158</v>
      </c>
      <c r="E102" s="214" t="s">
        <v>784</v>
      </c>
      <c r="F102" s="215" t="s">
        <v>785</v>
      </c>
      <c r="G102" s="216" t="s">
        <v>161</v>
      </c>
      <c r="H102" s="217">
        <v>84.56</v>
      </c>
      <c r="I102" s="218"/>
      <c r="J102" s="219">
        <f>ROUND(I102*H102,2)</f>
        <v>0</v>
      </c>
      <c r="K102" s="215" t="s">
        <v>162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0.00438</v>
      </c>
      <c r="R102" s="222">
        <f>Q102*H102</f>
        <v>0.3703728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163</v>
      </c>
      <c r="AT102" s="224" t="s">
        <v>158</v>
      </c>
      <c r="AU102" s="224" t="s">
        <v>81</v>
      </c>
      <c r="AY102" s="18" t="s">
        <v>155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163</v>
      </c>
      <c r="BM102" s="224" t="s">
        <v>1301</v>
      </c>
    </row>
    <row r="103" spans="1:51" s="13" customFormat="1" ht="12">
      <c r="A103" s="13"/>
      <c r="B103" s="226"/>
      <c r="C103" s="227"/>
      <c r="D103" s="228" t="s">
        <v>184</v>
      </c>
      <c r="E103" s="229" t="s">
        <v>19</v>
      </c>
      <c r="F103" s="230" t="s">
        <v>1302</v>
      </c>
      <c r="G103" s="227"/>
      <c r="H103" s="231">
        <v>84.56</v>
      </c>
      <c r="I103" s="232"/>
      <c r="J103" s="227"/>
      <c r="K103" s="227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184</v>
      </c>
      <c r="AU103" s="237" t="s">
        <v>81</v>
      </c>
      <c r="AV103" s="13" t="s">
        <v>81</v>
      </c>
      <c r="AW103" s="13" t="s">
        <v>33</v>
      </c>
      <c r="AX103" s="13" t="s">
        <v>79</v>
      </c>
      <c r="AY103" s="237" t="s">
        <v>155</v>
      </c>
    </row>
    <row r="104" spans="1:65" s="2" customFormat="1" ht="12">
      <c r="A104" s="39"/>
      <c r="B104" s="40"/>
      <c r="C104" s="213" t="s">
        <v>81</v>
      </c>
      <c r="D104" s="213" t="s">
        <v>158</v>
      </c>
      <c r="E104" s="214" t="s">
        <v>788</v>
      </c>
      <c r="F104" s="215" t="s">
        <v>789</v>
      </c>
      <c r="G104" s="216" t="s">
        <v>161</v>
      </c>
      <c r="H104" s="217">
        <v>84.56</v>
      </c>
      <c r="I104" s="218"/>
      <c r="J104" s="219">
        <f>ROUND(I104*H104,2)</f>
        <v>0</v>
      </c>
      <c r="K104" s="215" t="s">
        <v>162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0.003</v>
      </c>
      <c r="R104" s="222">
        <f>Q104*H104</f>
        <v>0.25368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163</v>
      </c>
      <c r="AT104" s="224" t="s">
        <v>158</v>
      </c>
      <c r="AU104" s="224" t="s">
        <v>81</v>
      </c>
      <c r="AY104" s="18" t="s">
        <v>155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163</v>
      </c>
      <c r="BM104" s="224" t="s">
        <v>1303</v>
      </c>
    </row>
    <row r="105" spans="1:51" s="13" customFormat="1" ht="12">
      <c r="A105" s="13"/>
      <c r="B105" s="226"/>
      <c r="C105" s="227"/>
      <c r="D105" s="228" t="s">
        <v>184</v>
      </c>
      <c r="E105" s="229" t="s">
        <v>19</v>
      </c>
      <c r="F105" s="230" t="s">
        <v>1302</v>
      </c>
      <c r="G105" s="227"/>
      <c r="H105" s="231">
        <v>84.56</v>
      </c>
      <c r="I105" s="232"/>
      <c r="J105" s="227"/>
      <c r="K105" s="227"/>
      <c r="L105" s="233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7" t="s">
        <v>184</v>
      </c>
      <c r="AU105" s="237" t="s">
        <v>81</v>
      </c>
      <c r="AV105" s="13" t="s">
        <v>81</v>
      </c>
      <c r="AW105" s="13" t="s">
        <v>33</v>
      </c>
      <c r="AX105" s="13" t="s">
        <v>79</v>
      </c>
      <c r="AY105" s="237" t="s">
        <v>155</v>
      </c>
    </row>
    <row r="106" spans="1:65" s="2" customFormat="1" ht="33" customHeight="1">
      <c r="A106" s="39"/>
      <c r="B106" s="40"/>
      <c r="C106" s="213" t="s">
        <v>168</v>
      </c>
      <c r="D106" s="213" t="s">
        <v>158</v>
      </c>
      <c r="E106" s="214" t="s">
        <v>1132</v>
      </c>
      <c r="F106" s="215" t="s">
        <v>1133</v>
      </c>
      <c r="G106" s="216" t="s">
        <v>161</v>
      </c>
      <c r="H106" s="217">
        <v>4.98</v>
      </c>
      <c r="I106" s="218"/>
      <c r="J106" s="219">
        <f>ROUND(I106*H106,2)</f>
        <v>0</v>
      </c>
      <c r="K106" s="215" t="s">
        <v>162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0.0065</v>
      </c>
      <c r="R106" s="222">
        <f>Q106*H106</f>
        <v>0.03237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163</v>
      </c>
      <c r="AT106" s="224" t="s">
        <v>158</v>
      </c>
      <c r="AU106" s="224" t="s">
        <v>81</v>
      </c>
      <c r="AY106" s="18" t="s">
        <v>155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163</v>
      </c>
      <c r="BM106" s="224" t="s">
        <v>1304</v>
      </c>
    </row>
    <row r="107" spans="1:51" s="13" customFormat="1" ht="12">
      <c r="A107" s="13"/>
      <c r="B107" s="226"/>
      <c r="C107" s="227"/>
      <c r="D107" s="228" t="s">
        <v>184</v>
      </c>
      <c r="E107" s="229" t="s">
        <v>19</v>
      </c>
      <c r="F107" s="230" t="s">
        <v>1305</v>
      </c>
      <c r="G107" s="227"/>
      <c r="H107" s="231">
        <v>4.98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184</v>
      </c>
      <c r="AU107" s="237" t="s">
        <v>81</v>
      </c>
      <c r="AV107" s="13" t="s">
        <v>81</v>
      </c>
      <c r="AW107" s="13" t="s">
        <v>33</v>
      </c>
      <c r="AX107" s="13" t="s">
        <v>79</v>
      </c>
      <c r="AY107" s="237" t="s">
        <v>155</v>
      </c>
    </row>
    <row r="108" spans="1:65" s="2" customFormat="1" ht="12">
      <c r="A108" s="39"/>
      <c r="B108" s="40"/>
      <c r="C108" s="213" t="s">
        <v>163</v>
      </c>
      <c r="D108" s="213" t="s">
        <v>158</v>
      </c>
      <c r="E108" s="214" t="s">
        <v>791</v>
      </c>
      <c r="F108" s="215" t="s">
        <v>792</v>
      </c>
      <c r="G108" s="216" t="s">
        <v>161</v>
      </c>
      <c r="H108" s="217">
        <v>97.189</v>
      </c>
      <c r="I108" s="218"/>
      <c r="J108" s="219">
        <f>ROUND(I108*H108,2)</f>
        <v>0</v>
      </c>
      <c r="K108" s="215" t="s">
        <v>162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0.00438</v>
      </c>
      <c r="R108" s="222">
        <f>Q108*H108</f>
        <v>0.42568782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163</v>
      </c>
      <c r="AT108" s="224" t="s">
        <v>158</v>
      </c>
      <c r="AU108" s="224" t="s">
        <v>81</v>
      </c>
      <c r="AY108" s="18" t="s">
        <v>155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163</v>
      </c>
      <c r="BM108" s="224" t="s">
        <v>1306</v>
      </c>
    </row>
    <row r="109" spans="1:51" s="13" customFormat="1" ht="12">
      <c r="A109" s="13"/>
      <c r="B109" s="226"/>
      <c r="C109" s="227"/>
      <c r="D109" s="228" t="s">
        <v>184</v>
      </c>
      <c r="E109" s="229" t="s">
        <v>19</v>
      </c>
      <c r="F109" s="230" t="s">
        <v>1307</v>
      </c>
      <c r="G109" s="227"/>
      <c r="H109" s="231">
        <v>97.189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184</v>
      </c>
      <c r="AU109" s="237" t="s">
        <v>81</v>
      </c>
      <c r="AV109" s="13" t="s">
        <v>81</v>
      </c>
      <c r="AW109" s="13" t="s">
        <v>33</v>
      </c>
      <c r="AX109" s="13" t="s">
        <v>79</v>
      </c>
      <c r="AY109" s="237" t="s">
        <v>155</v>
      </c>
    </row>
    <row r="110" spans="1:65" s="2" customFormat="1" ht="12">
      <c r="A110" s="39"/>
      <c r="B110" s="40"/>
      <c r="C110" s="213" t="s">
        <v>176</v>
      </c>
      <c r="D110" s="213" t="s">
        <v>158</v>
      </c>
      <c r="E110" s="214" t="s">
        <v>795</v>
      </c>
      <c r="F110" s="215" t="s">
        <v>796</v>
      </c>
      <c r="G110" s="216" t="s">
        <v>161</v>
      </c>
      <c r="H110" s="217">
        <v>97.189</v>
      </c>
      <c r="I110" s="218"/>
      <c r="J110" s="219">
        <f>ROUND(I110*H110,2)</f>
        <v>0</v>
      </c>
      <c r="K110" s="215" t="s">
        <v>162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0.003</v>
      </c>
      <c r="R110" s="222">
        <f>Q110*H110</f>
        <v>0.29156699999999997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163</v>
      </c>
      <c r="AT110" s="224" t="s">
        <v>158</v>
      </c>
      <c r="AU110" s="224" t="s">
        <v>81</v>
      </c>
      <c r="AY110" s="18" t="s">
        <v>155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163</v>
      </c>
      <c r="BM110" s="224" t="s">
        <v>1308</v>
      </c>
    </row>
    <row r="111" spans="1:51" s="13" customFormat="1" ht="12">
      <c r="A111" s="13"/>
      <c r="B111" s="226"/>
      <c r="C111" s="227"/>
      <c r="D111" s="228" t="s">
        <v>184</v>
      </c>
      <c r="E111" s="229" t="s">
        <v>19</v>
      </c>
      <c r="F111" s="230" t="s">
        <v>1309</v>
      </c>
      <c r="G111" s="227"/>
      <c r="H111" s="231">
        <v>97.189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7" t="s">
        <v>184</v>
      </c>
      <c r="AU111" s="237" t="s">
        <v>81</v>
      </c>
      <c r="AV111" s="13" t="s">
        <v>81</v>
      </c>
      <c r="AW111" s="13" t="s">
        <v>33</v>
      </c>
      <c r="AX111" s="13" t="s">
        <v>79</v>
      </c>
      <c r="AY111" s="237" t="s">
        <v>155</v>
      </c>
    </row>
    <row r="112" spans="1:65" s="2" customFormat="1" ht="12">
      <c r="A112" s="39"/>
      <c r="B112" s="40"/>
      <c r="C112" s="213" t="s">
        <v>156</v>
      </c>
      <c r="D112" s="213" t="s">
        <v>158</v>
      </c>
      <c r="E112" s="214" t="s">
        <v>1139</v>
      </c>
      <c r="F112" s="215" t="s">
        <v>1140</v>
      </c>
      <c r="G112" s="216" t="s">
        <v>161</v>
      </c>
      <c r="H112" s="217">
        <v>4.98</v>
      </c>
      <c r="I112" s="218"/>
      <c r="J112" s="219">
        <f>ROUND(I112*H112,2)</f>
        <v>0</v>
      </c>
      <c r="K112" s="215" t="s">
        <v>162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0.0154</v>
      </c>
      <c r="R112" s="222">
        <f>Q112*H112</f>
        <v>0.07669200000000001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163</v>
      </c>
      <c r="AT112" s="224" t="s">
        <v>158</v>
      </c>
      <c r="AU112" s="224" t="s">
        <v>81</v>
      </c>
      <c r="AY112" s="18" t="s">
        <v>155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163</v>
      </c>
      <c r="BM112" s="224" t="s">
        <v>1310</v>
      </c>
    </row>
    <row r="113" spans="1:51" s="13" customFormat="1" ht="12">
      <c r="A113" s="13"/>
      <c r="B113" s="226"/>
      <c r="C113" s="227"/>
      <c r="D113" s="228" t="s">
        <v>184</v>
      </c>
      <c r="E113" s="229" t="s">
        <v>19</v>
      </c>
      <c r="F113" s="230" t="s">
        <v>1305</v>
      </c>
      <c r="G113" s="227"/>
      <c r="H113" s="231">
        <v>4.98</v>
      </c>
      <c r="I113" s="232"/>
      <c r="J113" s="227"/>
      <c r="K113" s="227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184</v>
      </c>
      <c r="AU113" s="237" t="s">
        <v>81</v>
      </c>
      <c r="AV113" s="13" t="s">
        <v>81</v>
      </c>
      <c r="AW113" s="13" t="s">
        <v>33</v>
      </c>
      <c r="AX113" s="13" t="s">
        <v>79</v>
      </c>
      <c r="AY113" s="237" t="s">
        <v>155</v>
      </c>
    </row>
    <row r="114" spans="1:63" s="12" customFormat="1" ht="22.8" customHeight="1">
      <c r="A114" s="12"/>
      <c r="B114" s="197"/>
      <c r="C114" s="198"/>
      <c r="D114" s="199" t="s">
        <v>71</v>
      </c>
      <c r="E114" s="211" t="s">
        <v>194</v>
      </c>
      <c r="F114" s="211" t="s">
        <v>195</v>
      </c>
      <c r="G114" s="198"/>
      <c r="H114" s="198"/>
      <c r="I114" s="201"/>
      <c r="J114" s="212">
        <f>BK114</f>
        <v>0</v>
      </c>
      <c r="K114" s="198"/>
      <c r="L114" s="203"/>
      <c r="M114" s="204"/>
      <c r="N114" s="205"/>
      <c r="O114" s="205"/>
      <c r="P114" s="206">
        <f>SUM(P115:P119)</f>
        <v>0</v>
      </c>
      <c r="Q114" s="205"/>
      <c r="R114" s="206">
        <f>SUM(R115:R119)</f>
        <v>0</v>
      </c>
      <c r="S114" s="205"/>
      <c r="T114" s="207">
        <f>SUM(T115:T119)</f>
        <v>2.12864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8" t="s">
        <v>79</v>
      </c>
      <c r="AT114" s="209" t="s">
        <v>71</v>
      </c>
      <c r="AU114" s="209" t="s">
        <v>79</v>
      </c>
      <c r="AY114" s="208" t="s">
        <v>155</v>
      </c>
      <c r="BK114" s="210">
        <f>SUM(BK115:BK119)</f>
        <v>0</v>
      </c>
    </row>
    <row r="115" spans="1:65" s="2" customFormat="1" ht="16.5" customHeight="1">
      <c r="A115" s="39"/>
      <c r="B115" s="40"/>
      <c r="C115" s="213" t="s">
        <v>186</v>
      </c>
      <c r="D115" s="213" t="s">
        <v>158</v>
      </c>
      <c r="E115" s="214" t="s">
        <v>196</v>
      </c>
      <c r="F115" s="215" t="s">
        <v>802</v>
      </c>
      <c r="G115" s="216" t="s">
        <v>198</v>
      </c>
      <c r="H115" s="217">
        <v>1</v>
      </c>
      <c r="I115" s="218"/>
      <c r="J115" s="219">
        <f>ROUND(I115*H115,2)</f>
        <v>0</v>
      </c>
      <c r="K115" s="215" t="s">
        <v>19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163</v>
      </c>
      <c r="AT115" s="224" t="s">
        <v>158</v>
      </c>
      <c r="AU115" s="224" t="s">
        <v>81</v>
      </c>
      <c r="AY115" s="18" t="s">
        <v>155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163</v>
      </c>
      <c r="BM115" s="224" t="s">
        <v>1311</v>
      </c>
    </row>
    <row r="116" spans="1:65" s="2" customFormat="1" ht="16.5" customHeight="1">
      <c r="A116" s="39"/>
      <c r="B116" s="40"/>
      <c r="C116" s="213" t="s">
        <v>190</v>
      </c>
      <c r="D116" s="213" t="s">
        <v>158</v>
      </c>
      <c r="E116" s="214" t="s">
        <v>1312</v>
      </c>
      <c r="F116" s="215" t="s">
        <v>1313</v>
      </c>
      <c r="G116" s="216" t="s">
        <v>182</v>
      </c>
      <c r="H116" s="217">
        <v>0.895</v>
      </c>
      <c r="I116" s="218"/>
      <c r="J116" s="219">
        <f>ROUND(I116*H116,2)</f>
        <v>0</v>
      </c>
      <c r="K116" s="215" t="s">
        <v>162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2</v>
      </c>
      <c r="T116" s="223">
        <f>S116*H116</f>
        <v>1.79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163</v>
      </c>
      <c r="AT116" s="224" t="s">
        <v>158</v>
      </c>
      <c r="AU116" s="224" t="s">
        <v>81</v>
      </c>
      <c r="AY116" s="18" t="s">
        <v>155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163</v>
      </c>
      <c r="BM116" s="224" t="s">
        <v>1314</v>
      </c>
    </row>
    <row r="117" spans="1:51" s="13" customFormat="1" ht="12">
      <c r="A117" s="13"/>
      <c r="B117" s="226"/>
      <c r="C117" s="227"/>
      <c r="D117" s="228" t="s">
        <v>184</v>
      </c>
      <c r="E117" s="229" t="s">
        <v>19</v>
      </c>
      <c r="F117" s="230" t="s">
        <v>1315</v>
      </c>
      <c r="G117" s="227"/>
      <c r="H117" s="231">
        <v>0.895</v>
      </c>
      <c r="I117" s="232"/>
      <c r="J117" s="227"/>
      <c r="K117" s="227"/>
      <c r="L117" s="233"/>
      <c r="M117" s="234"/>
      <c r="N117" s="235"/>
      <c r="O117" s="235"/>
      <c r="P117" s="235"/>
      <c r="Q117" s="235"/>
      <c r="R117" s="235"/>
      <c r="S117" s="235"/>
      <c r="T117" s="23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184</v>
      </c>
      <c r="AU117" s="237" t="s">
        <v>81</v>
      </c>
      <c r="AV117" s="13" t="s">
        <v>81</v>
      </c>
      <c r="AW117" s="13" t="s">
        <v>33</v>
      </c>
      <c r="AX117" s="13" t="s">
        <v>79</v>
      </c>
      <c r="AY117" s="237" t="s">
        <v>155</v>
      </c>
    </row>
    <row r="118" spans="1:65" s="2" customFormat="1" ht="12">
      <c r="A118" s="39"/>
      <c r="B118" s="40"/>
      <c r="C118" s="213" t="s">
        <v>194</v>
      </c>
      <c r="D118" s="213" t="s">
        <v>158</v>
      </c>
      <c r="E118" s="214" t="s">
        <v>1143</v>
      </c>
      <c r="F118" s="215" t="s">
        <v>1144</v>
      </c>
      <c r="G118" s="216" t="s">
        <v>161</v>
      </c>
      <c r="H118" s="217">
        <v>4.98</v>
      </c>
      <c r="I118" s="218"/>
      <c r="J118" s="219">
        <f>ROUND(I118*H118,2)</f>
        <v>0</v>
      </c>
      <c r="K118" s="215" t="s">
        <v>162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0.068</v>
      </c>
      <c r="T118" s="223">
        <f>S118*H118</f>
        <v>0.33864000000000005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163</v>
      </c>
      <c r="AT118" s="224" t="s">
        <v>158</v>
      </c>
      <c r="AU118" s="224" t="s">
        <v>81</v>
      </c>
      <c r="AY118" s="18" t="s">
        <v>155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163</v>
      </c>
      <c r="BM118" s="224" t="s">
        <v>1316</v>
      </c>
    </row>
    <row r="119" spans="1:51" s="13" customFormat="1" ht="12">
      <c r="A119" s="13"/>
      <c r="B119" s="226"/>
      <c r="C119" s="227"/>
      <c r="D119" s="228" t="s">
        <v>184</v>
      </c>
      <c r="E119" s="229" t="s">
        <v>19</v>
      </c>
      <c r="F119" s="230" t="s">
        <v>1317</v>
      </c>
      <c r="G119" s="227"/>
      <c r="H119" s="231">
        <v>4.98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184</v>
      </c>
      <c r="AU119" s="237" t="s">
        <v>81</v>
      </c>
      <c r="AV119" s="13" t="s">
        <v>81</v>
      </c>
      <c r="AW119" s="13" t="s">
        <v>33</v>
      </c>
      <c r="AX119" s="13" t="s">
        <v>79</v>
      </c>
      <c r="AY119" s="237" t="s">
        <v>155</v>
      </c>
    </row>
    <row r="120" spans="1:63" s="12" customFormat="1" ht="22.8" customHeight="1">
      <c r="A120" s="12"/>
      <c r="B120" s="197"/>
      <c r="C120" s="198"/>
      <c r="D120" s="199" t="s">
        <v>71</v>
      </c>
      <c r="E120" s="211" t="s">
        <v>259</v>
      </c>
      <c r="F120" s="211" t="s">
        <v>260</v>
      </c>
      <c r="G120" s="198"/>
      <c r="H120" s="198"/>
      <c r="I120" s="201"/>
      <c r="J120" s="212">
        <f>BK120</f>
        <v>0</v>
      </c>
      <c r="K120" s="198"/>
      <c r="L120" s="203"/>
      <c r="M120" s="204"/>
      <c r="N120" s="205"/>
      <c r="O120" s="205"/>
      <c r="P120" s="206">
        <f>SUM(P121:P125)</f>
        <v>0</v>
      </c>
      <c r="Q120" s="205"/>
      <c r="R120" s="206">
        <f>SUM(R121:R125)</f>
        <v>0</v>
      </c>
      <c r="S120" s="205"/>
      <c r="T120" s="207">
        <f>SUM(T121:T125)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8" t="s">
        <v>79</v>
      </c>
      <c r="AT120" s="209" t="s">
        <v>71</v>
      </c>
      <c r="AU120" s="209" t="s">
        <v>79</v>
      </c>
      <c r="AY120" s="208" t="s">
        <v>155</v>
      </c>
      <c r="BK120" s="210">
        <f>SUM(BK121:BK125)</f>
        <v>0</v>
      </c>
    </row>
    <row r="121" spans="1:65" s="2" customFormat="1" ht="12">
      <c r="A121" s="39"/>
      <c r="B121" s="40"/>
      <c r="C121" s="213" t="s">
        <v>200</v>
      </c>
      <c r="D121" s="213" t="s">
        <v>158</v>
      </c>
      <c r="E121" s="214" t="s">
        <v>262</v>
      </c>
      <c r="F121" s="215" t="s">
        <v>263</v>
      </c>
      <c r="G121" s="216" t="s">
        <v>264</v>
      </c>
      <c r="H121" s="217">
        <v>2.144</v>
      </c>
      <c r="I121" s="218"/>
      <c r="J121" s="219">
        <f>ROUND(I121*H121,2)</f>
        <v>0</v>
      </c>
      <c r="K121" s="215" t="s">
        <v>162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163</v>
      </c>
      <c r="AT121" s="224" t="s">
        <v>158</v>
      </c>
      <c r="AU121" s="224" t="s">
        <v>81</v>
      </c>
      <c r="AY121" s="18" t="s">
        <v>155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163</v>
      </c>
      <c r="BM121" s="224" t="s">
        <v>1318</v>
      </c>
    </row>
    <row r="122" spans="1:65" s="2" customFormat="1" ht="33" customHeight="1">
      <c r="A122" s="39"/>
      <c r="B122" s="40"/>
      <c r="C122" s="213" t="s">
        <v>204</v>
      </c>
      <c r="D122" s="213" t="s">
        <v>158</v>
      </c>
      <c r="E122" s="214" t="s">
        <v>267</v>
      </c>
      <c r="F122" s="215" t="s">
        <v>268</v>
      </c>
      <c r="G122" s="216" t="s">
        <v>264</v>
      </c>
      <c r="H122" s="217">
        <v>2.144</v>
      </c>
      <c r="I122" s="218"/>
      <c r="J122" s="219">
        <f>ROUND(I122*H122,2)</f>
        <v>0</v>
      </c>
      <c r="K122" s="215" t="s">
        <v>162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163</v>
      </c>
      <c r="AT122" s="224" t="s">
        <v>158</v>
      </c>
      <c r="AU122" s="224" t="s">
        <v>81</v>
      </c>
      <c r="AY122" s="18" t="s">
        <v>155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163</v>
      </c>
      <c r="BM122" s="224" t="s">
        <v>1319</v>
      </c>
    </row>
    <row r="123" spans="1:65" s="2" customFormat="1" ht="44.25" customHeight="1">
      <c r="A123" s="39"/>
      <c r="B123" s="40"/>
      <c r="C123" s="213" t="s">
        <v>208</v>
      </c>
      <c r="D123" s="213" t="s">
        <v>158</v>
      </c>
      <c r="E123" s="214" t="s">
        <v>271</v>
      </c>
      <c r="F123" s="215" t="s">
        <v>272</v>
      </c>
      <c r="G123" s="216" t="s">
        <v>264</v>
      </c>
      <c r="H123" s="217">
        <v>40.736</v>
      </c>
      <c r="I123" s="218"/>
      <c r="J123" s="219">
        <f>ROUND(I123*H123,2)</f>
        <v>0</v>
      </c>
      <c r="K123" s="215" t="s">
        <v>162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163</v>
      </c>
      <c r="AT123" s="224" t="s">
        <v>158</v>
      </c>
      <c r="AU123" s="224" t="s">
        <v>81</v>
      </c>
      <c r="AY123" s="18" t="s">
        <v>155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163</v>
      </c>
      <c r="BM123" s="224" t="s">
        <v>1320</v>
      </c>
    </row>
    <row r="124" spans="1:51" s="13" customFormat="1" ht="12">
      <c r="A124" s="13"/>
      <c r="B124" s="226"/>
      <c r="C124" s="227"/>
      <c r="D124" s="228" t="s">
        <v>184</v>
      </c>
      <c r="E124" s="229" t="s">
        <v>19</v>
      </c>
      <c r="F124" s="230" t="s">
        <v>1321</v>
      </c>
      <c r="G124" s="227"/>
      <c r="H124" s="231">
        <v>40.736</v>
      </c>
      <c r="I124" s="232"/>
      <c r="J124" s="227"/>
      <c r="K124" s="227"/>
      <c r="L124" s="233"/>
      <c r="M124" s="234"/>
      <c r="N124" s="235"/>
      <c r="O124" s="235"/>
      <c r="P124" s="235"/>
      <c r="Q124" s="235"/>
      <c r="R124" s="235"/>
      <c r="S124" s="235"/>
      <c r="T124" s="23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7" t="s">
        <v>184</v>
      </c>
      <c r="AU124" s="237" t="s">
        <v>81</v>
      </c>
      <c r="AV124" s="13" t="s">
        <v>81</v>
      </c>
      <c r="AW124" s="13" t="s">
        <v>33</v>
      </c>
      <c r="AX124" s="13" t="s">
        <v>79</v>
      </c>
      <c r="AY124" s="237" t="s">
        <v>155</v>
      </c>
    </row>
    <row r="125" spans="1:65" s="2" customFormat="1" ht="44.25" customHeight="1">
      <c r="A125" s="39"/>
      <c r="B125" s="40"/>
      <c r="C125" s="213" t="s">
        <v>212</v>
      </c>
      <c r="D125" s="213" t="s">
        <v>158</v>
      </c>
      <c r="E125" s="214" t="s">
        <v>812</v>
      </c>
      <c r="F125" s="215" t="s">
        <v>813</v>
      </c>
      <c r="G125" s="216" t="s">
        <v>264</v>
      </c>
      <c r="H125" s="217">
        <v>2.144</v>
      </c>
      <c r="I125" s="218"/>
      <c r="J125" s="219">
        <f>ROUND(I125*H125,2)</f>
        <v>0</v>
      </c>
      <c r="K125" s="215" t="s">
        <v>162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163</v>
      </c>
      <c r="AT125" s="224" t="s">
        <v>158</v>
      </c>
      <c r="AU125" s="224" t="s">
        <v>81</v>
      </c>
      <c r="AY125" s="18" t="s">
        <v>155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163</v>
      </c>
      <c r="BM125" s="224" t="s">
        <v>1322</v>
      </c>
    </row>
    <row r="126" spans="1:63" s="12" customFormat="1" ht="22.8" customHeight="1">
      <c r="A126" s="12"/>
      <c r="B126" s="197"/>
      <c r="C126" s="198"/>
      <c r="D126" s="199" t="s">
        <v>71</v>
      </c>
      <c r="E126" s="211" t="s">
        <v>283</v>
      </c>
      <c r="F126" s="211" t="s">
        <v>284</v>
      </c>
      <c r="G126" s="198"/>
      <c r="H126" s="198"/>
      <c r="I126" s="201"/>
      <c r="J126" s="212">
        <f>BK126</f>
        <v>0</v>
      </c>
      <c r="K126" s="198"/>
      <c r="L126" s="203"/>
      <c r="M126" s="204"/>
      <c r="N126" s="205"/>
      <c r="O126" s="205"/>
      <c r="P126" s="206">
        <f>P127</f>
        <v>0</v>
      </c>
      <c r="Q126" s="205"/>
      <c r="R126" s="206">
        <f>R127</f>
        <v>0</v>
      </c>
      <c r="S126" s="205"/>
      <c r="T126" s="207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8" t="s">
        <v>79</v>
      </c>
      <c r="AT126" s="209" t="s">
        <v>71</v>
      </c>
      <c r="AU126" s="209" t="s">
        <v>79</v>
      </c>
      <c r="AY126" s="208" t="s">
        <v>155</v>
      </c>
      <c r="BK126" s="210">
        <f>BK127</f>
        <v>0</v>
      </c>
    </row>
    <row r="127" spans="1:65" s="2" customFormat="1" ht="55.5" customHeight="1">
      <c r="A127" s="39"/>
      <c r="B127" s="40"/>
      <c r="C127" s="213" t="s">
        <v>216</v>
      </c>
      <c r="D127" s="213" t="s">
        <v>158</v>
      </c>
      <c r="E127" s="214" t="s">
        <v>286</v>
      </c>
      <c r="F127" s="215" t="s">
        <v>287</v>
      </c>
      <c r="G127" s="216" t="s">
        <v>264</v>
      </c>
      <c r="H127" s="217">
        <v>1.45</v>
      </c>
      <c r="I127" s="218"/>
      <c r="J127" s="219">
        <f>ROUND(I127*H127,2)</f>
        <v>0</v>
      </c>
      <c r="K127" s="215" t="s">
        <v>162</v>
      </c>
      <c r="L127" s="45"/>
      <c r="M127" s="220" t="s">
        <v>19</v>
      </c>
      <c r="N127" s="221" t="s">
        <v>43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163</v>
      </c>
      <c r="AT127" s="224" t="s">
        <v>158</v>
      </c>
      <c r="AU127" s="224" t="s">
        <v>81</v>
      </c>
      <c r="AY127" s="18" t="s">
        <v>155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163</v>
      </c>
      <c r="BM127" s="224" t="s">
        <v>1323</v>
      </c>
    </row>
    <row r="128" spans="1:63" s="12" customFormat="1" ht="25.9" customHeight="1">
      <c r="A128" s="12"/>
      <c r="B128" s="197"/>
      <c r="C128" s="198"/>
      <c r="D128" s="199" t="s">
        <v>71</v>
      </c>
      <c r="E128" s="200" t="s">
        <v>481</v>
      </c>
      <c r="F128" s="200" t="s">
        <v>482</v>
      </c>
      <c r="G128" s="198"/>
      <c r="H128" s="198"/>
      <c r="I128" s="201"/>
      <c r="J128" s="202">
        <f>BK128</f>
        <v>0</v>
      </c>
      <c r="K128" s="198"/>
      <c r="L128" s="203"/>
      <c r="M128" s="204"/>
      <c r="N128" s="205"/>
      <c r="O128" s="205"/>
      <c r="P128" s="206">
        <f>P129+P135+P169+P172+P184</f>
        <v>0</v>
      </c>
      <c r="Q128" s="205"/>
      <c r="R128" s="206">
        <f>R129+R135+R169+R172+R184</f>
        <v>0.30383934</v>
      </c>
      <c r="S128" s="205"/>
      <c r="T128" s="207">
        <f>T129+T135+T169+T172+T184</f>
        <v>0.0156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81</v>
      </c>
      <c r="AT128" s="209" t="s">
        <v>71</v>
      </c>
      <c r="AU128" s="209" t="s">
        <v>72</v>
      </c>
      <c r="AY128" s="208" t="s">
        <v>155</v>
      </c>
      <c r="BK128" s="210">
        <f>BK129+BK135+BK169+BK172+BK184</f>
        <v>0</v>
      </c>
    </row>
    <row r="129" spans="1:63" s="12" customFormat="1" ht="22.8" customHeight="1">
      <c r="A129" s="12"/>
      <c r="B129" s="197"/>
      <c r="C129" s="198"/>
      <c r="D129" s="199" t="s">
        <v>71</v>
      </c>
      <c r="E129" s="211" t="s">
        <v>483</v>
      </c>
      <c r="F129" s="211" t="s">
        <v>484</v>
      </c>
      <c r="G129" s="198"/>
      <c r="H129" s="198"/>
      <c r="I129" s="201"/>
      <c r="J129" s="212">
        <f>BK129</f>
        <v>0</v>
      </c>
      <c r="K129" s="198"/>
      <c r="L129" s="203"/>
      <c r="M129" s="204"/>
      <c r="N129" s="205"/>
      <c r="O129" s="205"/>
      <c r="P129" s="206">
        <f>SUM(P130:P134)</f>
        <v>0</v>
      </c>
      <c r="Q129" s="205"/>
      <c r="R129" s="206">
        <f>SUM(R130:R134)</f>
        <v>0.024390000000000002</v>
      </c>
      <c r="S129" s="205"/>
      <c r="T129" s="207">
        <f>SUM(T130:T134)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8" t="s">
        <v>81</v>
      </c>
      <c r="AT129" s="209" t="s">
        <v>71</v>
      </c>
      <c r="AU129" s="209" t="s">
        <v>79</v>
      </c>
      <c r="AY129" s="208" t="s">
        <v>155</v>
      </c>
      <c r="BK129" s="210">
        <f>SUM(BK130:BK134)</f>
        <v>0</v>
      </c>
    </row>
    <row r="130" spans="1:65" s="2" customFormat="1" ht="12">
      <c r="A130" s="39"/>
      <c r="B130" s="40"/>
      <c r="C130" s="213" t="s">
        <v>8</v>
      </c>
      <c r="D130" s="213" t="s">
        <v>158</v>
      </c>
      <c r="E130" s="214" t="s">
        <v>1324</v>
      </c>
      <c r="F130" s="215" t="s">
        <v>1325</v>
      </c>
      <c r="G130" s="216" t="s">
        <v>488</v>
      </c>
      <c r="H130" s="217">
        <v>1</v>
      </c>
      <c r="I130" s="218"/>
      <c r="J130" s="219">
        <f>ROUND(I130*H130,2)</f>
        <v>0</v>
      </c>
      <c r="K130" s="215" t="s">
        <v>162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0.02223</v>
      </c>
      <c r="R130" s="222">
        <f>Q130*H130</f>
        <v>0.02223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223</v>
      </c>
      <c r="AT130" s="224" t="s">
        <v>158</v>
      </c>
      <c r="AU130" s="224" t="s">
        <v>81</v>
      </c>
      <c r="AY130" s="18" t="s">
        <v>155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223</v>
      </c>
      <c r="BM130" s="224" t="s">
        <v>1326</v>
      </c>
    </row>
    <row r="131" spans="1:51" s="13" customFormat="1" ht="12">
      <c r="A131" s="13"/>
      <c r="B131" s="226"/>
      <c r="C131" s="227"/>
      <c r="D131" s="228" t="s">
        <v>184</v>
      </c>
      <c r="E131" s="229" t="s">
        <v>19</v>
      </c>
      <c r="F131" s="230" t="s">
        <v>79</v>
      </c>
      <c r="G131" s="227"/>
      <c r="H131" s="231">
        <v>1</v>
      </c>
      <c r="I131" s="232"/>
      <c r="J131" s="227"/>
      <c r="K131" s="227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184</v>
      </c>
      <c r="AU131" s="237" t="s">
        <v>81</v>
      </c>
      <c r="AV131" s="13" t="s">
        <v>81</v>
      </c>
      <c r="AW131" s="13" t="s">
        <v>33</v>
      </c>
      <c r="AX131" s="13" t="s">
        <v>79</v>
      </c>
      <c r="AY131" s="237" t="s">
        <v>155</v>
      </c>
    </row>
    <row r="132" spans="1:65" s="2" customFormat="1" ht="12">
      <c r="A132" s="39"/>
      <c r="B132" s="40"/>
      <c r="C132" s="213" t="s">
        <v>223</v>
      </c>
      <c r="D132" s="213" t="s">
        <v>158</v>
      </c>
      <c r="E132" s="214" t="s">
        <v>695</v>
      </c>
      <c r="F132" s="215" t="s">
        <v>696</v>
      </c>
      <c r="G132" s="216" t="s">
        <v>171</v>
      </c>
      <c r="H132" s="217">
        <v>1</v>
      </c>
      <c r="I132" s="218"/>
      <c r="J132" s="219">
        <f>ROUND(I132*H132,2)</f>
        <v>0</v>
      </c>
      <c r="K132" s="215" t="s">
        <v>162</v>
      </c>
      <c r="L132" s="45"/>
      <c r="M132" s="220" t="s">
        <v>19</v>
      </c>
      <c r="N132" s="221" t="s">
        <v>43</v>
      </c>
      <c r="O132" s="85"/>
      <c r="P132" s="222">
        <f>O132*H132</f>
        <v>0</v>
      </c>
      <c r="Q132" s="222">
        <v>0.00016</v>
      </c>
      <c r="R132" s="222">
        <f>Q132*H132</f>
        <v>0.00016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223</v>
      </c>
      <c r="AT132" s="224" t="s">
        <v>158</v>
      </c>
      <c r="AU132" s="224" t="s">
        <v>81</v>
      </c>
      <c r="AY132" s="18" t="s">
        <v>155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223</v>
      </c>
      <c r="BM132" s="224" t="s">
        <v>1327</v>
      </c>
    </row>
    <row r="133" spans="1:65" s="2" customFormat="1" ht="21.75" customHeight="1">
      <c r="A133" s="39"/>
      <c r="B133" s="40"/>
      <c r="C133" s="244" t="s">
        <v>228</v>
      </c>
      <c r="D133" s="244" t="s">
        <v>599</v>
      </c>
      <c r="E133" s="245" t="s">
        <v>687</v>
      </c>
      <c r="F133" s="246" t="s">
        <v>1328</v>
      </c>
      <c r="G133" s="247" t="s">
        <v>171</v>
      </c>
      <c r="H133" s="248">
        <v>1</v>
      </c>
      <c r="I133" s="249"/>
      <c r="J133" s="250">
        <f>ROUND(I133*H133,2)</f>
        <v>0</v>
      </c>
      <c r="K133" s="246" t="s">
        <v>162</v>
      </c>
      <c r="L133" s="251"/>
      <c r="M133" s="252" t="s">
        <v>19</v>
      </c>
      <c r="N133" s="253" t="s">
        <v>43</v>
      </c>
      <c r="O133" s="85"/>
      <c r="P133" s="222">
        <f>O133*H133</f>
        <v>0</v>
      </c>
      <c r="Q133" s="222">
        <v>0.002</v>
      </c>
      <c r="R133" s="222">
        <f>Q133*H133</f>
        <v>0.002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297</v>
      </c>
      <c r="AT133" s="224" t="s">
        <v>599</v>
      </c>
      <c r="AU133" s="224" t="s">
        <v>81</v>
      </c>
      <c r="AY133" s="18" t="s">
        <v>155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223</v>
      </c>
      <c r="BM133" s="224" t="s">
        <v>1329</v>
      </c>
    </row>
    <row r="134" spans="1:65" s="2" customFormat="1" ht="44.25" customHeight="1">
      <c r="A134" s="39"/>
      <c r="B134" s="40"/>
      <c r="C134" s="213" t="s">
        <v>232</v>
      </c>
      <c r="D134" s="213" t="s">
        <v>158</v>
      </c>
      <c r="E134" s="214" t="s">
        <v>1330</v>
      </c>
      <c r="F134" s="215" t="s">
        <v>1331</v>
      </c>
      <c r="G134" s="216" t="s">
        <v>555</v>
      </c>
      <c r="H134" s="238"/>
      <c r="I134" s="218"/>
      <c r="J134" s="219">
        <f>ROUND(I134*H134,2)</f>
        <v>0</v>
      </c>
      <c r="K134" s="215" t="s">
        <v>162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223</v>
      </c>
      <c r="AT134" s="224" t="s">
        <v>158</v>
      </c>
      <c r="AU134" s="224" t="s">
        <v>81</v>
      </c>
      <c r="AY134" s="18" t="s">
        <v>155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223</v>
      </c>
      <c r="BM134" s="224" t="s">
        <v>1332</v>
      </c>
    </row>
    <row r="135" spans="1:63" s="12" customFormat="1" ht="22.8" customHeight="1">
      <c r="A135" s="12"/>
      <c r="B135" s="197"/>
      <c r="C135" s="198"/>
      <c r="D135" s="199" t="s">
        <v>71</v>
      </c>
      <c r="E135" s="211" t="s">
        <v>291</v>
      </c>
      <c r="F135" s="211" t="s">
        <v>595</v>
      </c>
      <c r="G135" s="198"/>
      <c r="H135" s="198"/>
      <c r="I135" s="201"/>
      <c r="J135" s="212">
        <f>BK135</f>
        <v>0</v>
      </c>
      <c r="K135" s="198"/>
      <c r="L135" s="203"/>
      <c r="M135" s="204"/>
      <c r="N135" s="205"/>
      <c r="O135" s="205"/>
      <c r="P135" s="206">
        <f>SUM(P136:P168)</f>
        <v>0</v>
      </c>
      <c r="Q135" s="205"/>
      <c r="R135" s="206">
        <f>SUM(R136:R168)</f>
        <v>0.091962</v>
      </c>
      <c r="S135" s="205"/>
      <c r="T135" s="207">
        <f>SUM(T136:T168)</f>
        <v>0.0156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8" t="s">
        <v>81</v>
      </c>
      <c r="AT135" s="209" t="s">
        <v>71</v>
      </c>
      <c r="AU135" s="209" t="s">
        <v>79</v>
      </c>
      <c r="AY135" s="208" t="s">
        <v>155</v>
      </c>
      <c r="BK135" s="210">
        <f>SUM(BK136:BK168)</f>
        <v>0</v>
      </c>
    </row>
    <row r="136" spans="1:65" s="2" customFormat="1" ht="12">
      <c r="A136" s="39"/>
      <c r="B136" s="40"/>
      <c r="C136" s="213" t="s">
        <v>236</v>
      </c>
      <c r="D136" s="213" t="s">
        <v>158</v>
      </c>
      <c r="E136" s="214" t="s">
        <v>596</v>
      </c>
      <c r="F136" s="215" t="s">
        <v>597</v>
      </c>
      <c r="G136" s="216" t="s">
        <v>226</v>
      </c>
      <c r="H136" s="217">
        <v>15</v>
      </c>
      <c r="I136" s="218"/>
      <c r="J136" s="219">
        <f>ROUND(I136*H136,2)</f>
        <v>0</v>
      </c>
      <c r="K136" s="215" t="s">
        <v>162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223</v>
      </c>
      <c r="AT136" s="224" t="s">
        <v>158</v>
      </c>
      <c r="AU136" s="224" t="s">
        <v>81</v>
      </c>
      <c r="AY136" s="18" t="s">
        <v>155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223</v>
      </c>
      <c r="BM136" s="224" t="s">
        <v>1333</v>
      </c>
    </row>
    <row r="137" spans="1:65" s="2" customFormat="1" ht="16.5" customHeight="1">
      <c r="A137" s="39"/>
      <c r="B137" s="40"/>
      <c r="C137" s="244" t="s">
        <v>240</v>
      </c>
      <c r="D137" s="244" t="s">
        <v>599</v>
      </c>
      <c r="E137" s="245" t="s">
        <v>600</v>
      </c>
      <c r="F137" s="246" t="s">
        <v>601</v>
      </c>
      <c r="G137" s="247" t="s">
        <v>226</v>
      </c>
      <c r="H137" s="248">
        <v>15.75</v>
      </c>
      <c r="I137" s="249"/>
      <c r="J137" s="250">
        <f>ROUND(I137*H137,2)</f>
        <v>0</v>
      </c>
      <c r="K137" s="246" t="s">
        <v>19</v>
      </c>
      <c r="L137" s="251"/>
      <c r="M137" s="252" t="s">
        <v>19</v>
      </c>
      <c r="N137" s="253" t="s">
        <v>43</v>
      </c>
      <c r="O137" s="85"/>
      <c r="P137" s="222">
        <f>O137*H137</f>
        <v>0</v>
      </c>
      <c r="Q137" s="222">
        <v>0.00018</v>
      </c>
      <c r="R137" s="222">
        <f>Q137*H137</f>
        <v>0.0028350000000000003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297</v>
      </c>
      <c r="AT137" s="224" t="s">
        <v>599</v>
      </c>
      <c r="AU137" s="224" t="s">
        <v>81</v>
      </c>
      <c r="AY137" s="18" t="s">
        <v>155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223</v>
      </c>
      <c r="BM137" s="224" t="s">
        <v>1334</v>
      </c>
    </row>
    <row r="138" spans="1:51" s="13" customFormat="1" ht="12">
      <c r="A138" s="13"/>
      <c r="B138" s="226"/>
      <c r="C138" s="227"/>
      <c r="D138" s="228" t="s">
        <v>184</v>
      </c>
      <c r="E138" s="227"/>
      <c r="F138" s="230" t="s">
        <v>1335</v>
      </c>
      <c r="G138" s="227"/>
      <c r="H138" s="231">
        <v>15.75</v>
      </c>
      <c r="I138" s="232"/>
      <c r="J138" s="227"/>
      <c r="K138" s="227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184</v>
      </c>
      <c r="AU138" s="237" t="s">
        <v>81</v>
      </c>
      <c r="AV138" s="13" t="s">
        <v>81</v>
      </c>
      <c r="AW138" s="13" t="s">
        <v>4</v>
      </c>
      <c r="AX138" s="13" t="s">
        <v>79</v>
      </c>
      <c r="AY138" s="237" t="s">
        <v>155</v>
      </c>
    </row>
    <row r="139" spans="1:65" s="2" customFormat="1" ht="12">
      <c r="A139" s="39"/>
      <c r="B139" s="40"/>
      <c r="C139" s="213" t="s">
        <v>7</v>
      </c>
      <c r="D139" s="213" t="s">
        <v>158</v>
      </c>
      <c r="E139" s="214" t="s">
        <v>865</v>
      </c>
      <c r="F139" s="215" t="s">
        <v>866</v>
      </c>
      <c r="G139" s="216" t="s">
        <v>171</v>
      </c>
      <c r="H139" s="217">
        <v>2</v>
      </c>
      <c r="I139" s="218"/>
      <c r="J139" s="219">
        <f>ROUND(I139*H139,2)</f>
        <v>0</v>
      </c>
      <c r="K139" s="215" t="s">
        <v>162</v>
      </c>
      <c r="L139" s="45"/>
      <c r="M139" s="220" t="s">
        <v>19</v>
      </c>
      <c r="N139" s="221" t="s">
        <v>43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223</v>
      </c>
      <c r="AT139" s="224" t="s">
        <v>158</v>
      </c>
      <c r="AU139" s="224" t="s">
        <v>81</v>
      </c>
      <c r="AY139" s="18" t="s">
        <v>155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223</v>
      </c>
      <c r="BM139" s="224" t="s">
        <v>1336</v>
      </c>
    </row>
    <row r="140" spans="1:65" s="2" customFormat="1" ht="12">
      <c r="A140" s="39"/>
      <c r="B140" s="40"/>
      <c r="C140" s="244" t="s">
        <v>247</v>
      </c>
      <c r="D140" s="244" t="s">
        <v>599</v>
      </c>
      <c r="E140" s="245" t="s">
        <v>868</v>
      </c>
      <c r="F140" s="246" t="s">
        <v>869</v>
      </c>
      <c r="G140" s="247" t="s">
        <v>171</v>
      </c>
      <c r="H140" s="248">
        <v>2</v>
      </c>
      <c r="I140" s="249"/>
      <c r="J140" s="250">
        <f>ROUND(I140*H140,2)</f>
        <v>0</v>
      </c>
      <c r="K140" s="246" t="s">
        <v>609</v>
      </c>
      <c r="L140" s="251"/>
      <c r="M140" s="252" t="s">
        <v>19</v>
      </c>
      <c r="N140" s="253" t="s">
        <v>43</v>
      </c>
      <c r="O140" s="85"/>
      <c r="P140" s="222">
        <f>O140*H140</f>
        <v>0</v>
      </c>
      <c r="Q140" s="222">
        <v>4E-05</v>
      </c>
      <c r="R140" s="222">
        <f>Q140*H140</f>
        <v>8E-05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297</v>
      </c>
      <c r="AT140" s="224" t="s">
        <v>599</v>
      </c>
      <c r="AU140" s="224" t="s">
        <v>81</v>
      </c>
      <c r="AY140" s="18" t="s">
        <v>155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223</v>
      </c>
      <c r="BM140" s="224" t="s">
        <v>1337</v>
      </c>
    </row>
    <row r="141" spans="1:65" s="2" customFormat="1" ht="44.25" customHeight="1">
      <c r="A141" s="39"/>
      <c r="B141" s="40"/>
      <c r="C141" s="213" t="s">
        <v>251</v>
      </c>
      <c r="D141" s="213" t="s">
        <v>158</v>
      </c>
      <c r="E141" s="214" t="s">
        <v>390</v>
      </c>
      <c r="F141" s="215" t="s">
        <v>391</v>
      </c>
      <c r="G141" s="216" t="s">
        <v>171</v>
      </c>
      <c r="H141" s="217">
        <v>4</v>
      </c>
      <c r="I141" s="218"/>
      <c r="J141" s="219">
        <f>ROUND(I141*H141,2)</f>
        <v>0</v>
      </c>
      <c r="K141" s="215" t="s">
        <v>162</v>
      </c>
      <c r="L141" s="45"/>
      <c r="M141" s="220" t="s">
        <v>19</v>
      </c>
      <c r="N141" s="221" t="s">
        <v>43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223</v>
      </c>
      <c r="AT141" s="224" t="s">
        <v>158</v>
      </c>
      <c r="AU141" s="224" t="s">
        <v>81</v>
      </c>
      <c r="AY141" s="18" t="s">
        <v>155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223</v>
      </c>
      <c r="BM141" s="224" t="s">
        <v>1338</v>
      </c>
    </row>
    <row r="142" spans="1:65" s="2" customFormat="1" ht="12">
      <c r="A142" s="39"/>
      <c r="B142" s="40"/>
      <c r="C142" s="244" t="s">
        <v>255</v>
      </c>
      <c r="D142" s="244" t="s">
        <v>599</v>
      </c>
      <c r="E142" s="245" t="s">
        <v>872</v>
      </c>
      <c r="F142" s="246" t="s">
        <v>873</v>
      </c>
      <c r="G142" s="247" t="s">
        <v>171</v>
      </c>
      <c r="H142" s="248">
        <v>4</v>
      </c>
      <c r="I142" s="249"/>
      <c r="J142" s="250">
        <f>ROUND(I142*H142,2)</f>
        <v>0</v>
      </c>
      <c r="K142" s="246" t="s">
        <v>609</v>
      </c>
      <c r="L142" s="251"/>
      <c r="M142" s="252" t="s">
        <v>19</v>
      </c>
      <c r="N142" s="253" t="s">
        <v>43</v>
      </c>
      <c r="O142" s="85"/>
      <c r="P142" s="222">
        <f>O142*H142</f>
        <v>0</v>
      </c>
      <c r="Q142" s="222">
        <v>5E-05</v>
      </c>
      <c r="R142" s="222">
        <f>Q142*H142</f>
        <v>0.0002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297</v>
      </c>
      <c r="AT142" s="224" t="s">
        <v>599</v>
      </c>
      <c r="AU142" s="224" t="s">
        <v>81</v>
      </c>
      <c r="AY142" s="18" t="s">
        <v>155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223</v>
      </c>
      <c r="BM142" s="224" t="s">
        <v>1339</v>
      </c>
    </row>
    <row r="143" spans="1:65" s="2" customFormat="1" ht="12">
      <c r="A143" s="39"/>
      <c r="B143" s="40"/>
      <c r="C143" s="213" t="s">
        <v>261</v>
      </c>
      <c r="D143" s="213" t="s">
        <v>158</v>
      </c>
      <c r="E143" s="214" t="s">
        <v>604</v>
      </c>
      <c r="F143" s="215" t="s">
        <v>605</v>
      </c>
      <c r="G143" s="216" t="s">
        <v>226</v>
      </c>
      <c r="H143" s="217">
        <v>35</v>
      </c>
      <c r="I143" s="218"/>
      <c r="J143" s="219">
        <f>ROUND(I143*H143,2)</f>
        <v>0</v>
      </c>
      <c r="K143" s="215" t="s">
        <v>162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223</v>
      </c>
      <c r="AT143" s="224" t="s">
        <v>158</v>
      </c>
      <c r="AU143" s="224" t="s">
        <v>81</v>
      </c>
      <c r="AY143" s="18" t="s">
        <v>155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223</v>
      </c>
      <c r="BM143" s="224" t="s">
        <v>1340</v>
      </c>
    </row>
    <row r="144" spans="1:65" s="2" customFormat="1" ht="12">
      <c r="A144" s="39"/>
      <c r="B144" s="40"/>
      <c r="C144" s="244" t="s">
        <v>266</v>
      </c>
      <c r="D144" s="244" t="s">
        <v>599</v>
      </c>
      <c r="E144" s="245" t="s">
        <v>607</v>
      </c>
      <c r="F144" s="246" t="s">
        <v>608</v>
      </c>
      <c r="G144" s="247" t="s">
        <v>226</v>
      </c>
      <c r="H144" s="248">
        <v>40.25</v>
      </c>
      <c r="I144" s="249"/>
      <c r="J144" s="250">
        <f>ROUND(I144*H144,2)</f>
        <v>0</v>
      </c>
      <c r="K144" s="246" t="s">
        <v>609</v>
      </c>
      <c r="L144" s="251"/>
      <c r="M144" s="252" t="s">
        <v>19</v>
      </c>
      <c r="N144" s="253" t="s">
        <v>43</v>
      </c>
      <c r="O144" s="85"/>
      <c r="P144" s="222">
        <f>O144*H144</f>
        <v>0</v>
      </c>
      <c r="Q144" s="222">
        <v>0.00017</v>
      </c>
      <c r="R144" s="222">
        <f>Q144*H144</f>
        <v>0.0068425000000000005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297</v>
      </c>
      <c r="AT144" s="224" t="s">
        <v>599</v>
      </c>
      <c r="AU144" s="224" t="s">
        <v>81</v>
      </c>
      <c r="AY144" s="18" t="s">
        <v>155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223</v>
      </c>
      <c r="BM144" s="224" t="s">
        <v>1341</v>
      </c>
    </row>
    <row r="145" spans="1:51" s="13" customFormat="1" ht="12">
      <c r="A145" s="13"/>
      <c r="B145" s="226"/>
      <c r="C145" s="227"/>
      <c r="D145" s="228" t="s">
        <v>184</v>
      </c>
      <c r="E145" s="227"/>
      <c r="F145" s="230" t="s">
        <v>611</v>
      </c>
      <c r="G145" s="227"/>
      <c r="H145" s="231">
        <v>40.25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184</v>
      </c>
      <c r="AU145" s="237" t="s">
        <v>81</v>
      </c>
      <c r="AV145" s="13" t="s">
        <v>81</v>
      </c>
      <c r="AW145" s="13" t="s">
        <v>4</v>
      </c>
      <c r="AX145" s="13" t="s">
        <v>79</v>
      </c>
      <c r="AY145" s="237" t="s">
        <v>155</v>
      </c>
    </row>
    <row r="146" spans="1:65" s="2" customFormat="1" ht="12">
      <c r="A146" s="39"/>
      <c r="B146" s="40"/>
      <c r="C146" s="213" t="s">
        <v>270</v>
      </c>
      <c r="D146" s="213" t="s">
        <v>158</v>
      </c>
      <c r="E146" s="214" t="s">
        <v>878</v>
      </c>
      <c r="F146" s="215" t="s">
        <v>879</v>
      </c>
      <c r="G146" s="216" t="s">
        <v>226</v>
      </c>
      <c r="H146" s="217">
        <v>50</v>
      </c>
      <c r="I146" s="218"/>
      <c r="J146" s="219">
        <f>ROUND(I146*H146,2)</f>
        <v>0</v>
      </c>
      <c r="K146" s="215" t="s">
        <v>162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223</v>
      </c>
      <c r="AT146" s="224" t="s">
        <v>158</v>
      </c>
      <c r="AU146" s="224" t="s">
        <v>81</v>
      </c>
      <c r="AY146" s="18" t="s">
        <v>155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223</v>
      </c>
      <c r="BM146" s="224" t="s">
        <v>1342</v>
      </c>
    </row>
    <row r="147" spans="1:65" s="2" customFormat="1" ht="16.5" customHeight="1">
      <c r="A147" s="39"/>
      <c r="B147" s="40"/>
      <c r="C147" s="244" t="s">
        <v>275</v>
      </c>
      <c r="D147" s="244" t="s">
        <v>599</v>
      </c>
      <c r="E147" s="245" t="s">
        <v>881</v>
      </c>
      <c r="F147" s="246" t="s">
        <v>882</v>
      </c>
      <c r="G147" s="247" t="s">
        <v>226</v>
      </c>
      <c r="H147" s="248">
        <v>57.5</v>
      </c>
      <c r="I147" s="249"/>
      <c r="J147" s="250">
        <f>ROUND(I147*H147,2)</f>
        <v>0</v>
      </c>
      <c r="K147" s="246" t="s">
        <v>162</v>
      </c>
      <c r="L147" s="251"/>
      <c r="M147" s="252" t="s">
        <v>19</v>
      </c>
      <c r="N147" s="253" t="s">
        <v>43</v>
      </c>
      <c r="O147" s="85"/>
      <c r="P147" s="222">
        <f>O147*H147</f>
        <v>0</v>
      </c>
      <c r="Q147" s="222">
        <v>0.00012</v>
      </c>
      <c r="R147" s="222">
        <f>Q147*H147</f>
        <v>0.0069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297</v>
      </c>
      <c r="AT147" s="224" t="s">
        <v>599</v>
      </c>
      <c r="AU147" s="224" t="s">
        <v>81</v>
      </c>
      <c r="AY147" s="18" t="s">
        <v>155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223</v>
      </c>
      <c r="BM147" s="224" t="s">
        <v>1343</v>
      </c>
    </row>
    <row r="148" spans="1:51" s="13" customFormat="1" ht="12">
      <c r="A148" s="13"/>
      <c r="B148" s="226"/>
      <c r="C148" s="227"/>
      <c r="D148" s="228" t="s">
        <v>184</v>
      </c>
      <c r="E148" s="227"/>
      <c r="F148" s="230" t="s">
        <v>884</v>
      </c>
      <c r="G148" s="227"/>
      <c r="H148" s="231">
        <v>57.5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7" t="s">
        <v>184</v>
      </c>
      <c r="AU148" s="237" t="s">
        <v>81</v>
      </c>
      <c r="AV148" s="13" t="s">
        <v>81</v>
      </c>
      <c r="AW148" s="13" t="s">
        <v>4</v>
      </c>
      <c r="AX148" s="13" t="s">
        <v>79</v>
      </c>
      <c r="AY148" s="237" t="s">
        <v>155</v>
      </c>
    </row>
    <row r="149" spans="1:65" s="2" customFormat="1" ht="12">
      <c r="A149" s="39"/>
      <c r="B149" s="40"/>
      <c r="C149" s="213" t="s">
        <v>279</v>
      </c>
      <c r="D149" s="213" t="s">
        <v>158</v>
      </c>
      <c r="E149" s="214" t="s">
        <v>885</v>
      </c>
      <c r="F149" s="215" t="s">
        <v>886</v>
      </c>
      <c r="G149" s="216" t="s">
        <v>226</v>
      </c>
      <c r="H149" s="217">
        <v>18</v>
      </c>
      <c r="I149" s="218"/>
      <c r="J149" s="219">
        <f>ROUND(I149*H149,2)</f>
        <v>0</v>
      </c>
      <c r="K149" s="215" t="s">
        <v>162</v>
      </c>
      <c r="L149" s="45"/>
      <c r="M149" s="220" t="s">
        <v>19</v>
      </c>
      <c r="N149" s="221" t="s">
        <v>43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223</v>
      </c>
      <c r="AT149" s="224" t="s">
        <v>158</v>
      </c>
      <c r="AU149" s="224" t="s">
        <v>81</v>
      </c>
      <c r="AY149" s="18" t="s">
        <v>155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223</v>
      </c>
      <c r="BM149" s="224" t="s">
        <v>1344</v>
      </c>
    </row>
    <row r="150" spans="1:65" s="2" customFormat="1" ht="16.5" customHeight="1">
      <c r="A150" s="39"/>
      <c r="B150" s="40"/>
      <c r="C150" s="244" t="s">
        <v>285</v>
      </c>
      <c r="D150" s="244" t="s">
        <v>599</v>
      </c>
      <c r="E150" s="245" t="s">
        <v>888</v>
      </c>
      <c r="F150" s="246" t="s">
        <v>889</v>
      </c>
      <c r="G150" s="247" t="s">
        <v>226</v>
      </c>
      <c r="H150" s="248">
        <v>20.7</v>
      </c>
      <c r="I150" s="249"/>
      <c r="J150" s="250">
        <f>ROUND(I150*H150,2)</f>
        <v>0</v>
      </c>
      <c r="K150" s="246" t="s">
        <v>162</v>
      </c>
      <c r="L150" s="251"/>
      <c r="M150" s="252" t="s">
        <v>19</v>
      </c>
      <c r="N150" s="253" t="s">
        <v>43</v>
      </c>
      <c r="O150" s="85"/>
      <c r="P150" s="222">
        <f>O150*H150</f>
        <v>0</v>
      </c>
      <c r="Q150" s="222">
        <v>0.00016</v>
      </c>
      <c r="R150" s="222">
        <f>Q150*H150</f>
        <v>0.0033120000000000003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297</v>
      </c>
      <c r="AT150" s="224" t="s">
        <v>599</v>
      </c>
      <c r="AU150" s="224" t="s">
        <v>81</v>
      </c>
      <c r="AY150" s="18" t="s">
        <v>155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223</v>
      </c>
      <c r="BM150" s="224" t="s">
        <v>1345</v>
      </c>
    </row>
    <row r="151" spans="1:51" s="13" customFormat="1" ht="12">
      <c r="A151" s="13"/>
      <c r="B151" s="226"/>
      <c r="C151" s="227"/>
      <c r="D151" s="228" t="s">
        <v>184</v>
      </c>
      <c r="E151" s="227"/>
      <c r="F151" s="230" t="s">
        <v>1169</v>
      </c>
      <c r="G151" s="227"/>
      <c r="H151" s="231">
        <v>20.7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184</v>
      </c>
      <c r="AU151" s="237" t="s">
        <v>81</v>
      </c>
      <c r="AV151" s="13" t="s">
        <v>81</v>
      </c>
      <c r="AW151" s="13" t="s">
        <v>4</v>
      </c>
      <c r="AX151" s="13" t="s">
        <v>79</v>
      </c>
      <c r="AY151" s="237" t="s">
        <v>155</v>
      </c>
    </row>
    <row r="152" spans="1:65" s="2" customFormat="1" ht="12">
      <c r="A152" s="39"/>
      <c r="B152" s="40"/>
      <c r="C152" s="213" t="s">
        <v>293</v>
      </c>
      <c r="D152" s="213" t="s">
        <v>158</v>
      </c>
      <c r="E152" s="214" t="s">
        <v>612</v>
      </c>
      <c r="F152" s="215" t="s">
        <v>613</v>
      </c>
      <c r="G152" s="216" t="s">
        <v>226</v>
      </c>
      <c r="H152" s="217">
        <v>15</v>
      </c>
      <c r="I152" s="218"/>
      <c r="J152" s="219">
        <f>ROUND(I152*H152,2)</f>
        <v>0</v>
      </c>
      <c r="K152" s="215" t="s">
        <v>162</v>
      </c>
      <c r="L152" s="45"/>
      <c r="M152" s="220" t="s">
        <v>19</v>
      </c>
      <c r="N152" s="221" t="s">
        <v>43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223</v>
      </c>
      <c r="AT152" s="224" t="s">
        <v>158</v>
      </c>
      <c r="AU152" s="224" t="s">
        <v>81</v>
      </c>
      <c r="AY152" s="18" t="s">
        <v>155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223</v>
      </c>
      <c r="BM152" s="224" t="s">
        <v>1346</v>
      </c>
    </row>
    <row r="153" spans="1:65" s="2" customFormat="1" ht="16.5" customHeight="1">
      <c r="A153" s="39"/>
      <c r="B153" s="40"/>
      <c r="C153" s="244" t="s">
        <v>297</v>
      </c>
      <c r="D153" s="244" t="s">
        <v>599</v>
      </c>
      <c r="E153" s="245" t="s">
        <v>615</v>
      </c>
      <c r="F153" s="246" t="s">
        <v>616</v>
      </c>
      <c r="G153" s="247" t="s">
        <v>226</v>
      </c>
      <c r="H153" s="248">
        <v>17.25</v>
      </c>
      <c r="I153" s="249"/>
      <c r="J153" s="250">
        <f>ROUND(I153*H153,2)</f>
        <v>0</v>
      </c>
      <c r="K153" s="246" t="s">
        <v>162</v>
      </c>
      <c r="L153" s="251"/>
      <c r="M153" s="252" t="s">
        <v>19</v>
      </c>
      <c r="N153" s="253" t="s">
        <v>43</v>
      </c>
      <c r="O153" s="85"/>
      <c r="P153" s="222">
        <f>O153*H153</f>
        <v>0</v>
      </c>
      <c r="Q153" s="222">
        <v>0.00053</v>
      </c>
      <c r="R153" s="222">
        <f>Q153*H153</f>
        <v>0.0091425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297</v>
      </c>
      <c r="AT153" s="224" t="s">
        <v>599</v>
      </c>
      <c r="AU153" s="224" t="s">
        <v>81</v>
      </c>
      <c r="AY153" s="18" t="s">
        <v>155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223</v>
      </c>
      <c r="BM153" s="224" t="s">
        <v>1347</v>
      </c>
    </row>
    <row r="154" spans="1:51" s="13" customFormat="1" ht="12">
      <c r="A154" s="13"/>
      <c r="B154" s="226"/>
      <c r="C154" s="227"/>
      <c r="D154" s="228" t="s">
        <v>184</v>
      </c>
      <c r="E154" s="227"/>
      <c r="F154" s="230" t="s">
        <v>1348</v>
      </c>
      <c r="G154" s="227"/>
      <c r="H154" s="231">
        <v>17.25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184</v>
      </c>
      <c r="AU154" s="237" t="s">
        <v>81</v>
      </c>
      <c r="AV154" s="13" t="s">
        <v>81</v>
      </c>
      <c r="AW154" s="13" t="s">
        <v>4</v>
      </c>
      <c r="AX154" s="13" t="s">
        <v>79</v>
      </c>
      <c r="AY154" s="237" t="s">
        <v>155</v>
      </c>
    </row>
    <row r="155" spans="1:65" s="2" customFormat="1" ht="12">
      <c r="A155" s="39"/>
      <c r="B155" s="40"/>
      <c r="C155" s="213" t="s">
        <v>301</v>
      </c>
      <c r="D155" s="213" t="s">
        <v>158</v>
      </c>
      <c r="E155" s="214" t="s">
        <v>895</v>
      </c>
      <c r="F155" s="215" t="s">
        <v>896</v>
      </c>
      <c r="G155" s="216" t="s">
        <v>171</v>
      </c>
      <c r="H155" s="217">
        <v>20</v>
      </c>
      <c r="I155" s="218"/>
      <c r="J155" s="219">
        <f>ROUND(I155*H155,2)</f>
        <v>0</v>
      </c>
      <c r="K155" s="215" t="s">
        <v>162</v>
      </c>
      <c r="L155" s="45"/>
      <c r="M155" s="220" t="s">
        <v>19</v>
      </c>
      <c r="N155" s="221" t="s">
        <v>43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223</v>
      </c>
      <c r="AT155" s="224" t="s">
        <v>158</v>
      </c>
      <c r="AU155" s="224" t="s">
        <v>81</v>
      </c>
      <c r="AY155" s="18" t="s">
        <v>155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223</v>
      </c>
      <c r="BM155" s="224" t="s">
        <v>1349</v>
      </c>
    </row>
    <row r="156" spans="1:65" s="2" customFormat="1" ht="12">
      <c r="A156" s="39"/>
      <c r="B156" s="40"/>
      <c r="C156" s="213" t="s">
        <v>305</v>
      </c>
      <c r="D156" s="213" t="s">
        <v>158</v>
      </c>
      <c r="E156" s="214" t="s">
        <v>619</v>
      </c>
      <c r="F156" s="215" t="s">
        <v>620</v>
      </c>
      <c r="G156" s="216" t="s">
        <v>171</v>
      </c>
      <c r="H156" s="217">
        <v>10</v>
      </c>
      <c r="I156" s="218"/>
      <c r="J156" s="219">
        <f>ROUND(I156*H156,2)</f>
        <v>0</v>
      </c>
      <c r="K156" s="215" t="s">
        <v>162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223</v>
      </c>
      <c r="AT156" s="224" t="s">
        <v>158</v>
      </c>
      <c r="AU156" s="224" t="s">
        <v>81</v>
      </c>
      <c r="AY156" s="18" t="s">
        <v>155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223</v>
      </c>
      <c r="BM156" s="224" t="s">
        <v>1350</v>
      </c>
    </row>
    <row r="157" spans="1:65" s="2" customFormat="1" ht="12">
      <c r="A157" s="39"/>
      <c r="B157" s="40"/>
      <c r="C157" s="244" t="s">
        <v>309</v>
      </c>
      <c r="D157" s="244" t="s">
        <v>599</v>
      </c>
      <c r="E157" s="245" t="s">
        <v>625</v>
      </c>
      <c r="F157" s="246" t="s">
        <v>626</v>
      </c>
      <c r="G157" s="247" t="s">
        <v>171</v>
      </c>
      <c r="H157" s="248">
        <v>1</v>
      </c>
      <c r="I157" s="249"/>
      <c r="J157" s="250">
        <f>ROUND(I157*H157,2)</f>
        <v>0</v>
      </c>
      <c r="K157" s="246" t="s">
        <v>162</v>
      </c>
      <c r="L157" s="251"/>
      <c r="M157" s="252" t="s">
        <v>19</v>
      </c>
      <c r="N157" s="253" t="s">
        <v>43</v>
      </c>
      <c r="O157" s="85"/>
      <c r="P157" s="222">
        <f>O157*H157</f>
        <v>0</v>
      </c>
      <c r="Q157" s="222">
        <v>0.00301</v>
      </c>
      <c r="R157" s="222">
        <f>Q157*H157</f>
        <v>0.00301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297</v>
      </c>
      <c r="AT157" s="224" t="s">
        <v>599</v>
      </c>
      <c r="AU157" s="224" t="s">
        <v>81</v>
      </c>
      <c r="AY157" s="18" t="s">
        <v>155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223</v>
      </c>
      <c r="BM157" s="224" t="s">
        <v>1351</v>
      </c>
    </row>
    <row r="158" spans="1:65" s="2" customFormat="1" ht="12">
      <c r="A158" s="39"/>
      <c r="B158" s="40"/>
      <c r="C158" s="213" t="s">
        <v>313</v>
      </c>
      <c r="D158" s="213" t="s">
        <v>158</v>
      </c>
      <c r="E158" s="214" t="s">
        <v>904</v>
      </c>
      <c r="F158" s="215" t="s">
        <v>905</v>
      </c>
      <c r="G158" s="216" t="s">
        <v>171</v>
      </c>
      <c r="H158" s="217">
        <v>4</v>
      </c>
      <c r="I158" s="218"/>
      <c r="J158" s="219">
        <f>ROUND(I158*H158,2)</f>
        <v>0</v>
      </c>
      <c r="K158" s="215" t="s">
        <v>162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223</v>
      </c>
      <c r="AT158" s="224" t="s">
        <v>158</v>
      </c>
      <c r="AU158" s="224" t="s">
        <v>81</v>
      </c>
      <c r="AY158" s="18" t="s">
        <v>155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223</v>
      </c>
      <c r="BM158" s="224" t="s">
        <v>1352</v>
      </c>
    </row>
    <row r="159" spans="1:65" s="2" customFormat="1" ht="12">
      <c r="A159" s="39"/>
      <c r="B159" s="40"/>
      <c r="C159" s="244" t="s">
        <v>317</v>
      </c>
      <c r="D159" s="244" t="s">
        <v>599</v>
      </c>
      <c r="E159" s="245" t="s">
        <v>907</v>
      </c>
      <c r="F159" s="246" t="s">
        <v>908</v>
      </c>
      <c r="G159" s="247" t="s">
        <v>171</v>
      </c>
      <c r="H159" s="248">
        <v>4</v>
      </c>
      <c r="I159" s="249"/>
      <c r="J159" s="250">
        <f>ROUND(I159*H159,2)</f>
        <v>0</v>
      </c>
      <c r="K159" s="246" t="s">
        <v>609</v>
      </c>
      <c r="L159" s="251"/>
      <c r="M159" s="252" t="s">
        <v>19</v>
      </c>
      <c r="N159" s="253" t="s">
        <v>43</v>
      </c>
      <c r="O159" s="85"/>
      <c r="P159" s="222">
        <f>O159*H159</f>
        <v>0</v>
      </c>
      <c r="Q159" s="222">
        <v>4E-05</v>
      </c>
      <c r="R159" s="222">
        <f>Q159*H159</f>
        <v>0.00016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297</v>
      </c>
      <c r="AT159" s="224" t="s">
        <v>599</v>
      </c>
      <c r="AU159" s="224" t="s">
        <v>81</v>
      </c>
      <c r="AY159" s="18" t="s">
        <v>155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223</v>
      </c>
      <c r="BM159" s="224" t="s">
        <v>1353</v>
      </c>
    </row>
    <row r="160" spans="1:65" s="2" customFormat="1" ht="21.75" customHeight="1">
      <c r="A160" s="39"/>
      <c r="B160" s="40"/>
      <c r="C160" s="244" t="s">
        <v>321</v>
      </c>
      <c r="D160" s="244" t="s">
        <v>599</v>
      </c>
      <c r="E160" s="245" t="s">
        <v>910</v>
      </c>
      <c r="F160" s="246" t="s">
        <v>911</v>
      </c>
      <c r="G160" s="247" t="s">
        <v>171</v>
      </c>
      <c r="H160" s="248">
        <v>4</v>
      </c>
      <c r="I160" s="249"/>
      <c r="J160" s="250">
        <f>ROUND(I160*H160,2)</f>
        <v>0</v>
      </c>
      <c r="K160" s="246" t="s">
        <v>19</v>
      </c>
      <c r="L160" s="251"/>
      <c r="M160" s="252" t="s">
        <v>19</v>
      </c>
      <c r="N160" s="253" t="s">
        <v>43</v>
      </c>
      <c r="O160" s="85"/>
      <c r="P160" s="222">
        <f>O160*H160</f>
        <v>0</v>
      </c>
      <c r="Q160" s="222">
        <v>2E-05</v>
      </c>
      <c r="R160" s="222">
        <f>Q160*H160</f>
        <v>8E-05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297</v>
      </c>
      <c r="AT160" s="224" t="s">
        <v>599</v>
      </c>
      <c r="AU160" s="224" t="s">
        <v>81</v>
      </c>
      <c r="AY160" s="18" t="s">
        <v>155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223</v>
      </c>
      <c r="BM160" s="224" t="s">
        <v>1354</v>
      </c>
    </row>
    <row r="161" spans="1:65" s="2" customFormat="1" ht="12">
      <c r="A161" s="39"/>
      <c r="B161" s="40"/>
      <c r="C161" s="213" t="s">
        <v>325</v>
      </c>
      <c r="D161" s="213" t="s">
        <v>158</v>
      </c>
      <c r="E161" s="214" t="s">
        <v>913</v>
      </c>
      <c r="F161" s="215" t="s">
        <v>914</v>
      </c>
      <c r="G161" s="216" t="s">
        <v>171</v>
      </c>
      <c r="H161" s="217">
        <v>1</v>
      </c>
      <c r="I161" s="218"/>
      <c r="J161" s="219">
        <f>ROUND(I161*H161,2)</f>
        <v>0</v>
      </c>
      <c r="K161" s="215" t="s">
        <v>162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223</v>
      </c>
      <c r="AT161" s="224" t="s">
        <v>158</v>
      </c>
      <c r="AU161" s="224" t="s">
        <v>81</v>
      </c>
      <c r="AY161" s="18" t="s">
        <v>155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223</v>
      </c>
      <c r="BM161" s="224" t="s">
        <v>1355</v>
      </c>
    </row>
    <row r="162" spans="1:65" s="2" customFormat="1" ht="16.5" customHeight="1">
      <c r="A162" s="39"/>
      <c r="B162" s="40"/>
      <c r="C162" s="244" t="s">
        <v>329</v>
      </c>
      <c r="D162" s="244" t="s">
        <v>599</v>
      </c>
      <c r="E162" s="245" t="s">
        <v>916</v>
      </c>
      <c r="F162" s="246" t="s">
        <v>917</v>
      </c>
      <c r="G162" s="247" t="s">
        <v>171</v>
      </c>
      <c r="H162" s="248">
        <v>1</v>
      </c>
      <c r="I162" s="249"/>
      <c r="J162" s="250">
        <f>ROUND(I162*H162,2)</f>
        <v>0</v>
      </c>
      <c r="K162" s="246" t="s">
        <v>19</v>
      </c>
      <c r="L162" s="251"/>
      <c r="M162" s="252" t="s">
        <v>19</v>
      </c>
      <c r="N162" s="253" t="s">
        <v>43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297</v>
      </c>
      <c r="AT162" s="224" t="s">
        <v>599</v>
      </c>
      <c r="AU162" s="224" t="s">
        <v>81</v>
      </c>
      <c r="AY162" s="18" t="s">
        <v>155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223</v>
      </c>
      <c r="BM162" s="224" t="s">
        <v>1356</v>
      </c>
    </row>
    <row r="163" spans="1:65" s="2" customFormat="1" ht="44.25" customHeight="1">
      <c r="A163" s="39"/>
      <c r="B163" s="40"/>
      <c r="C163" s="213" t="s">
        <v>333</v>
      </c>
      <c r="D163" s="213" t="s">
        <v>158</v>
      </c>
      <c r="E163" s="214" t="s">
        <v>919</v>
      </c>
      <c r="F163" s="215" t="s">
        <v>920</v>
      </c>
      <c r="G163" s="216" t="s">
        <v>171</v>
      </c>
      <c r="H163" s="217">
        <v>12</v>
      </c>
      <c r="I163" s="218"/>
      <c r="J163" s="219">
        <f>ROUND(I163*H163,2)</f>
        <v>0</v>
      </c>
      <c r="K163" s="215" t="s">
        <v>162</v>
      </c>
      <c r="L163" s="45"/>
      <c r="M163" s="220" t="s">
        <v>19</v>
      </c>
      <c r="N163" s="221" t="s">
        <v>43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0.0013</v>
      </c>
      <c r="T163" s="223">
        <f>S163*H163</f>
        <v>0.0156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223</v>
      </c>
      <c r="AT163" s="224" t="s">
        <v>158</v>
      </c>
      <c r="AU163" s="224" t="s">
        <v>81</v>
      </c>
      <c r="AY163" s="18" t="s">
        <v>155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223</v>
      </c>
      <c r="BM163" s="224" t="s">
        <v>1357</v>
      </c>
    </row>
    <row r="164" spans="1:65" s="2" customFormat="1" ht="44.25" customHeight="1">
      <c r="A164" s="39"/>
      <c r="B164" s="40"/>
      <c r="C164" s="213" t="s">
        <v>337</v>
      </c>
      <c r="D164" s="213" t="s">
        <v>158</v>
      </c>
      <c r="E164" s="214" t="s">
        <v>922</v>
      </c>
      <c r="F164" s="215" t="s">
        <v>923</v>
      </c>
      <c r="G164" s="216" t="s">
        <v>171</v>
      </c>
      <c r="H164" s="217">
        <v>12</v>
      </c>
      <c r="I164" s="218"/>
      <c r="J164" s="219">
        <f>ROUND(I164*H164,2)</f>
        <v>0</v>
      </c>
      <c r="K164" s="215" t="s">
        <v>162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223</v>
      </c>
      <c r="AT164" s="224" t="s">
        <v>158</v>
      </c>
      <c r="AU164" s="224" t="s">
        <v>81</v>
      </c>
      <c r="AY164" s="18" t="s">
        <v>155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223</v>
      </c>
      <c r="BM164" s="224" t="s">
        <v>1358</v>
      </c>
    </row>
    <row r="165" spans="1:65" s="2" customFormat="1" ht="12">
      <c r="A165" s="39"/>
      <c r="B165" s="40"/>
      <c r="C165" s="244" t="s">
        <v>341</v>
      </c>
      <c r="D165" s="244" t="s">
        <v>599</v>
      </c>
      <c r="E165" s="245" t="s">
        <v>925</v>
      </c>
      <c r="F165" s="246" t="s">
        <v>926</v>
      </c>
      <c r="G165" s="247" t="s">
        <v>171</v>
      </c>
      <c r="H165" s="248">
        <v>12</v>
      </c>
      <c r="I165" s="249"/>
      <c r="J165" s="250">
        <f>ROUND(I165*H165,2)</f>
        <v>0</v>
      </c>
      <c r="K165" s="246" t="s">
        <v>19</v>
      </c>
      <c r="L165" s="251"/>
      <c r="M165" s="252" t="s">
        <v>19</v>
      </c>
      <c r="N165" s="253" t="s">
        <v>43</v>
      </c>
      <c r="O165" s="85"/>
      <c r="P165" s="222">
        <f>O165*H165</f>
        <v>0</v>
      </c>
      <c r="Q165" s="222">
        <v>0.0048</v>
      </c>
      <c r="R165" s="222">
        <f>Q165*H165</f>
        <v>0.0576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297</v>
      </c>
      <c r="AT165" s="224" t="s">
        <v>599</v>
      </c>
      <c r="AU165" s="224" t="s">
        <v>81</v>
      </c>
      <c r="AY165" s="18" t="s">
        <v>155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223</v>
      </c>
      <c r="BM165" s="224" t="s">
        <v>1359</v>
      </c>
    </row>
    <row r="166" spans="1:65" s="2" customFormat="1" ht="44.25" customHeight="1">
      <c r="A166" s="39"/>
      <c r="B166" s="40"/>
      <c r="C166" s="213" t="s">
        <v>345</v>
      </c>
      <c r="D166" s="213" t="s">
        <v>158</v>
      </c>
      <c r="E166" s="214" t="s">
        <v>628</v>
      </c>
      <c r="F166" s="215" t="s">
        <v>629</v>
      </c>
      <c r="G166" s="216" t="s">
        <v>171</v>
      </c>
      <c r="H166" s="217">
        <v>1</v>
      </c>
      <c r="I166" s="218"/>
      <c r="J166" s="219">
        <f>ROUND(I166*H166,2)</f>
        <v>0</v>
      </c>
      <c r="K166" s="215" t="s">
        <v>162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223</v>
      </c>
      <c r="AT166" s="224" t="s">
        <v>158</v>
      </c>
      <c r="AU166" s="224" t="s">
        <v>81</v>
      </c>
      <c r="AY166" s="18" t="s">
        <v>155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223</v>
      </c>
      <c r="BM166" s="224" t="s">
        <v>1360</v>
      </c>
    </row>
    <row r="167" spans="1:65" s="2" customFormat="1" ht="12">
      <c r="A167" s="39"/>
      <c r="B167" s="40"/>
      <c r="C167" s="213" t="s">
        <v>349</v>
      </c>
      <c r="D167" s="213" t="s">
        <v>158</v>
      </c>
      <c r="E167" s="214" t="s">
        <v>631</v>
      </c>
      <c r="F167" s="215" t="s">
        <v>632</v>
      </c>
      <c r="G167" s="216" t="s">
        <v>161</v>
      </c>
      <c r="H167" s="217">
        <v>0.3</v>
      </c>
      <c r="I167" s="218"/>
      <c r="J167" s="219">
        <f>ROUND(I167*H167,2)</f>
        <v>0</v>
      </c>
      <c r="K167" s="215" t="s">
        <v>162</v>
      </c>
      <c r="L167" s="45"/>
      <c r="M167" s="220" t="s">
        <v>19</v>
      </c>
      <c r="N167" s="221" t="s">
        <v>43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223</v>
      </c>
      <c r="AT167" s="224" t="s">
        <v>158</v>
      </c>
      <c r="AU167" s="224" t="s">
        <v>81</v>
      </c>
      <c r="AY167" s="18" t="s">
        <v>155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223</v>
      </c>
      <c r="BM167" s="224" t="s">
        <v>1361</v>
      </c>
    </row>
    <row r="168" spans="1:65" s="2" customFormat="1" ht="16.5" customHeight="1">
      <c r="A168" s="39"/>
      <c r="B168" s="40"/>
      <c r="C168" s="244" t="s">
        <v>353</v>
      </c>
      <c r="D168" s="244" t="s">
        <v>599</v>
      </c>
      <c r="E168" s="245" t="s">
        <v>634</v>
      </c>
      <c r="F168" s="246" t="s">
        <v>635</v>
      </c>
      <c r="G168" s="247" t="s">
        <v>636</v>
      </c>
      <c r="H168" s="248">
        <v>1</v>
      </c>
      <c r="I168" s="249"/>
      <c r="J168" s="250">
        <f>ROUND(I168*H168,2)</f>
        <v>0</v>
      </c>
      <c r="K168" s="246" t="s">
        <v>162</v>
      </c>
      <c r="L168" s="251"/>
      <c r="M168" s="252" t="s">
        <v>19</v>
      </c>
      <c r="N168" s="253" t="s">
        <v>43</v>
      </c>
      <c r="O168" s="85"/>
      <c r="P168" s="222">
        <f>O168*H168</f>
        <v>0</v>
      </c>
      <c r="Q168" s="222">
        <v>0.0018</v>
      </c>
      <c r="R168" s="222">
        <f>Q168*H168</f>
        <v>0.0018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297</v>
      </c>
      <c r="AT168" s="224" t="s">
        <v>599</v>
      </c>
      <c r="AU168" s="224" t="s">
        <v>81</v>
      </c>
      <c r="AY168" s="18" t="s">
        <v>155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223</v>
      </c>
      <c r="BM168" s="224" t="s">
        <v>1362</v>
      </c>
    </row>
    <row r="169" spans="1:63" s="12" customFormat="1" ht="22.8" customHeight="1">
      <c r="A169" s="12"/>
      <c r="B169" s="197"/>
      <c r="C169" s="198"/>
      <c r="D169" s="199" t="s">
        <v>71</v>
      </c>
      <c r="E169" s="211" t="s">
        <v>437</v>
      </c>
      <c r="F169" s="211" t="s">
        <v>1363</v>
      </c>
      <c r="G169" s="198"/>
      <c r="H169" s="198"/>
      <c r="I169" s="201"/>
      <c r="J169" s="212">
        <f>BK169</f>
        <v>0</v>
      </c>
      <c r="K169" s="198"/>
      <c r="L169" s="203"/>
      <c r="M169" s="204"/>
      <c r="N169" s="205"/>
      <c r="O169" s="205"/>
      <c r="P169" s="206">
        <f>SUM(P170:P171)</f>
        <v>0</v>
      </c>
      <c r="Q169" s="205"/>
      <c r="R169" s="206">
        <f>SUM(R170:R171)</f>
        <v>0</v>
      </c>
      <c r="S169" s="205"/>
      <c r="T169" s="207">
        <f>SUM(T170:T171)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8" t="s">
        <v>81</v>
      </c>
      <c r="AT169" s="209" t="s">
        <v>71</v>
      </c>
      <c r="AU169" s="209" t="s">
        <v>79</v>
      </c>
      <c r="AY169" s="208" t="s">
        <v>155</v>
      </c>
      <c r="BK169" s="210">
        <f>SUM(BK170:BK171)</f>
        <v>0</v>
      </c>
    </row>
    <row r="170" spans="1:65" s="2" customFormat="1" ht="21.75" customHeight="1">
      <c r="A170" s="39"/>
      <c r="B170" s="40"/>
      <c r="C170" s="213" t="s">
        <v>357</v>
      </c>
      <c r="D170" s="213" t="s">
        <v>158</v>
      </c>
      <c r="E170" s="214" t="s">
        <v>460</v>
      </c>
      <c r="F170" s="215" t="s">
        <v>461</v>
      </c>
      <c r="G170" s="216" t="s">
        <v>171</v>
      </c>
      <c r="H170" s="217">
        <v>10</v>
      </c>
      <c r="I170" s="218"/>
      <c r="J170" s="219">
        <f>ROUND(I170*H170,2)</f>
        <v>0</v>
      </c>
      <c r="K170" s="215" t="s">
        <v>162</v>
      </c>
      <c r="L170" s="45"/>
      <c r="M170" s="220" t="s">
        <v>19</v>
      </c>
      <c r="N170" s="221" t="s">
        <v>43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223</v>
      </c>
      <c r="AT170" s="224" t="s">
        <v>158</v>
      </c>
      <c r="AU170" s="224" t="s">
        <v>81</v>
      </c>
      <c r="AY170" s="18" t="s">
        <v>155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223</v>
      </c>
      <c r="BM170" s="224" t="s">
        <v>1364</v>
      </c>
    </row>
    <row r="171" spans="1:65" s="2" customFormat="1" ht="12">
      <c r="A171" s="39"/>
      <c r="B171" s="40"/>
      <c r="C171" s="244" t="s">
        <v>361</v>
      </c>
      <c r="D171" s="244" t="s">
        <v>599</v>
      </c>
      <c r="E171" s="245" t="s">
        <v>1365</v>
      </c>
      <c r="F171" s="246" t="s">
        <v>1366</v>
      </c>
      <c r="G171" s="247" t="s">
        <v>1367</v>
      </c>
      <c r="H171" s="248">
        <v>10</v>
      </c>
      <c r="I171" s="249"/>
      <c r="J171" s="250">
        <f>ROUND(I171*H171,2)</f>
        <v>0</v>
      </c>
      <c r="K171" s="246" t="s">
        <v>19</v>
      </c>
      <c r="L171" s="251"/>
      <c r="M171" s="252" t="s">
        <v>19</v>
      </c>
      <c r="N171" s="253" t="s">
        <v>43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297</v>
      </c>
      <c r="AT171" s="224" t="s">
        <v>599</v>
      </c>
      <c r="AU171" s="224" t="s">
        <v>81</v>
      </c>
      <c r="AY171" s="18" t="s">
        <v>155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223</v>
      </c>
      <c r="BM171" s="224" t="s">
        <v>1368</v>
      </c>
    </row>
    <row r="172" spans="1:63" s="12" customFormat="1" ht="22.8" customHeight="1">
      <c r="A172" s="12"/>
      <c r="B172" s="197"/>
      <c r="C172" s="198"/>
      <c r="D172" s="199" t="s">
        <v>71</v>
      </c>
      <c r="E172" s="211" t="s">
        <v>995</v>
      </c>
      <c r="F172" s="211" t="s">
        <v>996</v>
      </c>
      <c r="G172" s="198"/>
      <c r="H172" s="198"/>
      <c r="I172" s="201"/>
      <c r="J172" s="212">
        <f>BK172</f>
        <v>0</v>
      </c>
      <c r="K172" s="198"/>
      <c r="L172" s="203"/>
      <c r="M172" s="204"/>
      <c r="N172" s="205"/>
      <c r="O172" s="205"/>
      <c r="P172" s="206">
        <f>SUM(P173:P183)</f>
        <v>0</v>
      </c>
      <c r="Q172" s="205"/>
      <c r="R172" s="206">
        <f>SUM(R173:R183)</f>
        <v>0.1038828</v>
      </c>
      <c r="S172" s="205"/>
      <c r="T172" s="207">
        <f>SUM(T173:T183)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8" t="s">
        <v>81</v>
      </c>
      <c r="AT172" s="209" t="s">
        <v>71</v>
      </c>
      <c r="AU172" s="209" t="s">
        <v>79</v>
      </c>
      <c r="AY172" s="208" t="s">
        <v>155</v>
      </c>
      <c r="BK172" s="210">
        <f>SUM(BK173:BK183)</f>
        <v>0</v>
      </c>
    </row>
    <row r="173" spans="1:65" s="2" customFormat="1" ht="12">
      <c r="A173" s="39"/>
      <c r="B173" s="40"/>
      <c r="C173" s="213" t="s">
        <v>365</v>
      </c>
      <c r="D173" s="213" t="s">
        <v>158</v>
      </c>
      <c r="E173" s="214" t="s">
        <v>997</v>
      </c>
      <c r="F173" s="215" t="s">
        <v>998</v>
      </c>
      <c r="G173" s="216" t="s">
        <v>161</v>
      </c>
      <c r="H173" s="217">
        <v>4.98</v>
      </c>
      <c r="I173" s="218"/>
      <c r="J173" s="219">
        <f>ROUND(I173*H173,2)</f>
        <v>0</v>
      </c>
      <c r="K173" s="215" t="s">
        <v>162</v>
      </c>
      <c r="L173" s="45"/>
      <c r="M173" s="220" t="s">
        <v>19</v>
      </c>
      <c r="N173" s="221" t="s">
        <v>43</v>
      </c>
      <c r="O173" s="85"/>
      <c r="P173" s="222">
        <f>O173*H173</f>
        <v>0</v>
      </c>
      <c r="Q173" s="222">
        <v>0.0003</v>
      </c>
      <c r="R173" s="222">
        <f>Q173*H173</f>
        <v>0.001494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223</v>
      </c>
      <c r="AT173" s="224" t="s">
        <v>158</v>
      </c>
      <c r="AU173" s="224" t="s">
        <v>81</v>
      </c>
      <c r="AY173" s="18" t="s">
        <v>155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223</v>
      </c>
      <c r="BM173" s="224" t="s">
        <v>1369</v>
      </c>
    </row>
    <row r="174" spans="1:51" s="13" customFormat="1" ht="12">
      <c r="A174" s="13"/>
      <c r="B174" s="226"/>
      <c r="C174" s="227"/>
      <c r="D174" s="228" t="s">
        <v>184</v>
      </c>
      <c r="E174" s="229" t="s">
        <v>19</v>
      </c>
      <c r="F174" s="230" t="s">
        <v>1305</v>
      </c>
      <c r="G174" s="227"/>
      <c r="H174" s="231">
        <v>4.98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184</v>
      </c>
      <c r="AU174" s="237" t="s">
        <v>81</v>
      </c>
      <c r="AV174" s="13" t="s">
        <v>81</v>
      </c>
      <c r="AW174" s="13" t="s">
        <v>33</v>
      </c>
      <c r="AX174" s="13" t="s">
        <v>79</v>
      </c>
      <c r="AY174" s="237" t="s">
        <v>155</v>
      </c>
    </row>
    <row r="175" spans="1:65" s="2" customFormat="1" ht="12">
      <c r="A175" s="39"/>
      <c r="B175" s="40"/>
      <c r="C175" s="213" t="s">
        <v>369</v>
      </c>
      <c r="D175" s="213" t="s">
        <v>158</v>
      </c>
      <c r="E175" s="214" t="s">
        <v>1001</v>
      </c>
      <c r="F175" s="215" t="s">
        <v>1002</v>
      </c>
      <c r="G175" s="216" t="s">
        <v>161</v>
      </c>
      <c r="H175" s="217">
        <v>4.98</v>
      </c>
      <c r="I175" s="218"/>
      <c r="J175" s="219">
        <f>ROUND(I175*H175,2)</f>
        <v>0</v>
      </c>
      <c r="K175" s="215" t="s">
        <v>162</v>
      </c>
      <c r="L175" s="45"/>
      <c r="M175" s="220" t="s">
        <v>19</v>
      </c>
      <c r="N175" s="221" t="s">
        <v>43</v>
      </c>
      <c r="O175" s="85"/>
      <c r="P175" s="222">
        <f>O175*H175</f>
        <v>0</v>
      </c>
      <c r="Q175" s="222">
        <v>0.0015</v>
      </c>
      <c r="R175" s="222">
        <f>Q175*H175</f>
        <v>0.007470000000000001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223</v>
      </c>
      <c r="AT175" s="224" t="s">
        <v>158</v>
      </c>
      <c r="AU175" s="224" t="s">
        <v>81</v>
      </c>
      <c r="AY175" s="18" t="s">
        <v>155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223</v>
      </c>
      <c r="BM175" s="224" t="s">
        <v>1370</v>
      </c>
    </row>
    <row r="176" spans="1:51" s="13" customFormat="1" ht="12">
      <c r="A176" s="13"/>
      <c r="B176" s="226"/>
      <c r="C176" s="227"/>
      <c r="D176" s="228" t="s">
        <v>184</v>
      </c>
      <c r="E176" s="229" t="s">
        <v>19</v>
      </c>
      <c r="F176" s="230" t="s">
        <v>1305</v>
      </c>
      <c r="G176" s="227"/>
      <c r="H176" s="231">
        <v>4.98</v>
      </c>
      <c r="I176" s="232"/>
      <c r="J176" s="227"/>
      <c r="K176" s="227"/>
      <c r="L176" s="233"/>
      <c r="M176" s="234"/>
      <c r="N176" s="235"/>
      <c r="O176" s="235"/>
      <c r="P176" s="235"/>
      <c r="Q176" s="235"/>
      <c r="R176" s="235"/>
      <c r="S176" s="235"/>
      <c r="T176" s="23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7" t="s">
        <v>184</v>
      </c>
      <c r="AU176" s="237" t="s">
        <v>81</v>
      </c>
      <c r="AV176" s="13" t="s">
        <v>81</v>
      </c>
      <c r="AW176" s="13" t="s">
        <v>33</v>
      </c>
      <c r="AX176" s="13" t="s">
        <v>79</v>
      </c>
      <c r="AY176" s="237" t="s">
        <v>155</v>
      </c>
    </row>
    <row r="177" spans="1:65" s="2" customFormat="1" ht="12">
      <c r="A177" s="39"/>
      <c r="B177" s="40"/>
      <c r="C177" s="213" t="s">
        <v>373</v>
      </c>
      <c r="D177" s="213" t="s">
        <v>158</v>
      </c>
      <c r="E177" s="214" t="s">
        <v>1004</v>
      </c>
      <c r="F177" s="215" t="s">
        <v>1005</v>
      </c>
      <c r="G177" s="216" t="s">
        <v>161</v>
      </c>
      <c r="H177" s="217">
        <v>4.98</v>
      </c>
      <c r="I177" s="218"/>
      <c r="J177" s="219">
        <f>ROUND(I177*H177,2)</f>
        <v>0</v>
      </c>
      <c r="K177" s="215" t="s">
        <v>162</v>
      </c>
      <c r="L177" s="45"/>
      <c r="M177" s="220" t="s">
        <v>19</v>
      </c>
      <c r="N177" s="221" t="s">
        <v>43</v>
      </c>
      <c r="O177" s="85"/>
      <c r="P177" s="222">
        <f>O177*H177</f>
        <v>0</v>
      </c>
      <c r="Q177" s="222">
        <v>0.0052</v>
      </c>
      <c r="R177" s="222">
        <f>Q177*H177</f>
        <v>0.025896000000000002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223</v>
      </c>
      <c r="AT177" s="224" t="s">
        <v>158</v>
      </c>
      <c r="AU177" s="224" t="s">
        <v>81</v>
      </c>
      <c r="AY177" s="18" t="s">
        <v>155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223</v>
      </c>
      <c r="BM177" s="224" t="s">
        <v>1371</v>
      </c>
    </row>
    <row r="178" spans="1:51" s="13" customFormat="1" ht="12">
      <c r="A178" s="13"/>
      <c r="B178" s="226"/>
      <c r="C178" s="227"/>
      <c r="D178" s="228" t="s">
        <v>184</v>
      </c>
      <c r="E178" s="229" t="s">
        <v>19</v>
      </c>
      <c r="F178" s="230" t="s">
        <v>1372</v>
      </c>
      <c r="G178" s="227"/>
      <c r="H178" s="231">
        <v>4.98</v>
      </c>
      <c r="I178" s="232"/>
      <c r="J178" s="227"/>
      <c r="K178" s="227"/>
      <c r="L178" s="233"/>
      <c r="M178" s="234"/>
      <c r="N178" s="235"/>
      <c r="O178" s="235"/>
      <c r="P178" s="235"/>
      <c r="Q178" s="235"/>
      <c r="R178" s="235"/>
      <c r="S178" s="235"/>
      <c r="T178" s="23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7" t="s">
        <v>184</v>
      </c>
      <c r="AU178" s="237" t="s">
        <v>81</v>
      </c>
      <c r="AV178" s="13" t="s">
        <v>81</v>
      </c>
      <c r="AW178" s="13" t="s">
        <v>33</v>
      </c>
      <c r="AX178" s="13" t="s">
        <v>79</v>
      </c>
      <c r="AY178" s="237" t="s">
        <v>155</v>
      </c>
    </row>
    <row r="179" spans="1:65" s="2" customFormat="1" ht="16.5" customHeight="1">
      <c r="A179" s="39"/>
      <c r="B179" s="40"/>
      <c r="C179" s="244" t="s">
        <v>377</v>
      </c>
      <c r="D179" s="244" t="s">
        <v>599</v>
      </c>
      <c r="E179" s="245" t="s">
        <v>1007</v>
      </c>
      <c r="F179" s="246" t="s">
        <v>1008</v>
      </c>
      <c r="G179" s="247" t="s">
        <v>161</v>
      </c>
      <c r="H179" s="248">
        <v>5.478</v>
      </c>
      <c r="I179" s="249"/>
      <c r="J179" s="250">
        <f>ROUND(I179*H179,2)</f>
        <v>0</v>
      </c>
      <c r="K179" s="246" t="s">
        <v>162</v>
      </c>
      <c r="L179" s="251"/>
      <c r="M179" s="252" t="s">
        <v>19</v>
      </c>
      <c r="N179" s="253" t="s">
        <v>43</v>
      </c>
      <c r="O179" s="85"/>
      <c r="P179" s="222">
        <f>O179*H179</f>
        <v>0</v>
      </c>
      <c r="Q179" s="222">
        <v>0.0126</v>
      </c>
      <c r="R179" s="222">
        <f>Q179*H179</f>
        <v>0.0690228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297</v>
      </c>
      <c r="AT179" s="224" t="s">
        <v>599</v>
      </c>
      <c r="AU179" s="224" t="s">
        <v>81</v>
      </c>
      <c r="AY179" s="18" t="s">
        <v>155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223</v>
      </c>
      <c r="BM179" s="224" t="s">
        <v>1373</v>
      </c>
    </row>
    <row r="180" spans="1:51" s="13" customFormat="1" ht="12">
      <c r="A180" s="13"/>
      <c r="B180" s="226"/>
      <c r="C180" s="227"/>
      <c r="D180" s="228" t="s">
        <v>184</v>
      </c>
      <c r="E180" s="229" t="s">
        <v>19</v>
      </c>
      <c r="F180" s="230" t="s">
        <v>1374</v>
      </c>
      <c r="G180" s="227"/>
      <c r="H180" s="231">
        <v>5.478</v>
      </c>
      <c r="I180" s="232"/>
      <c r="J180" s="227"/>
      <c r="K180" s="227"/>
      <c r="L180" s="233"/>
      <c r="M180" s="234"/>
      <c r="N180" s="235"/>
      <c r="O180" s="235"/>
      <c r="P180" s="235"/>
      <c r="Q180" s="235"/>
      <c r="R180" s="235"/>
      <c r="S180" s="235"/>
      <c r="T180" s="23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7" t="s">
        <v>184</v>
      </c>
      <c r="AU180" s="237" t="s">
        <v>81</v>
      </c>
      <c r="AV180" s="13" t="s">
        <v>81</v>
      </c>
      <c r="AW180" s="13" t="s">
        <v>33</v>
      </c>
      <c r="AX180" s="13" t="s">
        <v>79</v>
      </c>
      <c r="AY180" s="237" t="s">
        <v>155</v>
      </c>
    </row>
    <row r="181" spans="1:65" s="2" customFormat="1" ht="33" customHeight="1">
      <c r="A181" s="39"/>
      <c r="B181" s="40"/>
      <c r="C181" s="213" t="s">
        <v>381</v>
      </c>
      <c r="D181" s="213" t="s">
        <v>158</v>
      </c>
      <c r="E181" s="214" t="s">
        <v>1011</v>
      </c>
      <c r="F181" s="215" t="s">
        <v>1012</v>
      </c>
      <c r="G181" s="216" t="s">
        <v>161</v>
      </c>
      <c r="H181" s="217">
        <v>4.98</v>
      </c>
      <c r="I181" s="218"/>
      <c r="J181" s="219">
        <f>ROUND(I181*H181,2)</f>
        <v>0</v>
      </c>
      <c r="K181" s="215" t="s">
        <v>162</v>
      </c>
      <c r="L181" s="45"/>
      <c r="M181" s="220" t="s">
        <v>19</v>
      </c>
      <c r="N181" s="221" t="s">
        <v>43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223</v>
      </c>
      <c r="AT181" s="224" t="s">
        <v>158</v>
      </c>
      <c r="AU181" s="224" t="s">
        <v>81</v>
      </c>
      <c r="AY181" s="18" t="s">
        <v>155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223</v>
      </c>
      <c r="BM181" s="224" t="s">
        <v>1375</v>
      </c>
    </row>
    <row r="182" spans="1:51" s="13" customFormat="1" ht="12">
      <c r="A182" s="13"/>
      <c r="B182" s="226"/>
      <c r="C182" s="227"/>
      <c r="D182" s="228" t="s">
        <v>184</v>
      </c>
      <c r="E182" s="229" t="s">
        <v>19</v>
      </c>
      <c r="F182" s="230" t="s">
        <v>1372</v>
      </c>
      <c r="G182" s="227"/>
      <c r="H182" s="231">
        <v>4.98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7" t="s">
        <v>184</v>
      </c>
      <c r="AU182" s="237" t="s">
        <v>81</v>
      </c>
      <c r="AV182" s="13" t="s">
        <v>81</v>
      </c>
      <c r="AW182" s="13" t="s">
        <v>33</v>
      </c>
      <c r="AX182" s="13" t="s">
        <v>79</v>
      </c>
      <c r="AY182" s="237" t="s">
        <v>155</v>
      </c>
    </row>
    <row r="183" spans="1:65" s="2" customFormat="1" ht="44.25" customHeight="1">
      <c r="A183" s="39"/>
      <c r="B183" s="40"/>
      <c r="C183" s="213" t="s">
        <v>385</v>
      </c>
      <c r="D183" s="213" t="s">
        <v>158</v>
      </c>
      <c r="E183" s="214" t="s">
        <v>1014</v>
      </c>
      <c r="F183" s="215" t="s">
        <v>1015</v>
      </c>
      <c r="G183" s="216" t="s">
        <v>555</v>
      </c>
      <c r="H183" s="238"/>
      <c r="I183" s="218"/>
      <c r="J183" s="219">
        <f>ROUND(I183*H183,2)</f>
        <v>0</v>
      </c>
      <c r="K183" s="215" t="s">
        <v>162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223</v>
      </c>
      <c r="AT183" s="224" t="s">
        <v>158</v>
      </c>
      <c r="AU183" s="224" t="s">
        <v>81</v>
      </c>
      <c r="AY183" s="18" t="s">
        <v>155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223</v>
      </c>
      <c r="BM183" s="224" t="s">
        <v>1376</v>
      </c>
    </row>
    <row r="184" spans="1:63" s="12" customFormat="1" ht="22.8" customHeight="1">
      <c r="A184" s="12"/>
      <c r="B184" s="197"/>
      <c r="C184" s="198"/>
      <c r="D184" s="199" t="s">
        <v>71</v>
      </c>
      <c r="E184" s="211" t="s">
        <v>557</v>
      </c>
      <c r="F184" s="211" t="s">
        <v>558</v>
      </c>
      <c r="G184" s="198"/>
      <c r="H184" s="198"/>
      <c r="I184" s="201"/>
      <c r="J184" s="212">
        <f>BK184</f>
        <v>0</v>
      </c>
      <c r="K184" s="198"/>
      <c r="L184" s="203"/>
      <c r="M184" s="204"/>
      <c r="N184" s="205"/>
      <c r="O184" s="205"/>
      <c r="P184" s="206">
        <f>SUM(P185:P196)</f>
        <v>0</v>
      </c>
      <c r="Q184" s="205"/>
      <c r="R184" s="206">
        <f>SUM(R185:R196)</f>
        <v>0.08360454</v>
      </c>
      <c r="S184" s="205"/>
      <c r="T184" s="207">
        <f>SUM(T185:T196)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8" t="s">
        <v>81</v>
      </c>
      <c r="AT184" s="209" t="s">
        <v>71</v>
      </c>
      <c r="AU184" s="209" t="s">
        <v>79</v>
      </c>
      <c r="AY184" s="208" t="s">
        <v>155</v>
      </c>
      <c r="BK184" s="210">
        <f>SUM(BK185:BK196)</f>
        <v>0</v>
      </c>
    </row>
    <row r="185" spans="1:65" s="2" customFormat="1" ht="12">
      <c r="A185" s="39"/>
      <c r="B185" s="40"/>
      <c r="C185" s="213" t="s">
        <v>389</v>
      </c>
      <c r="D185" s="213" t="s">
        <v>158</v>
      </c>
      <c r="E185" s="214" t="s">
        <v>1017</v>
      </c>
      <c r="F185" s="215" t="s">
        <v>1018</v>
      </c>
      <c r="G185" s="216" t="s">
        <v>161</v>
      </c>
      <c r="H185" s="217">
        <v>181.749</v>
      </c>
      <c r="I185" s="218"/>
      <c r="J185" s="219">
        <f>ROUND(I185*H185,2)</f>
        <v>0</v>
      </c>
      <c r="K185" s="215" t="s">
        <v>162</v>
      </c>
      <c r="L185" s="45"/>
      <c r="M185" s="220" t="s">
        <v>19</v>
      </c>
      <c r="N185" s="221" t="s">
        <v>43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223</v>
      </c>
      <c r="AT185" s="224" t="s">
        <v>158</v>
      </c>
      <c r="AU185" s="224" t="s">
        <v>81</v>
      </c>
      <c r="AY185" s="18" t="s">
        <v>155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223</v>
      </c>
      <c r="BM185" s="224" t="s">
        <v>1377</v>
      </c>
    </row>
    <row r="186" spans="1:51" s="13" customFormat="1" ht="12">
      <c r="A186" s="13"/>
      <c r="B186" s="226"/>
      <c r="C186" s="227"/>
      <c r="D186" s="228" t="s">
        <v>184</v>
      </c>
      <c r="E186" s="229" t="s">
        <v>19</v>
      </c>
      <c r="F186" s="230" t="s">
        <v>1307</v>
      </c>
      <c r="G186" s="227"/>
      <c r="H186" s="231">
        <v>97.189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184</v>
      </c>
      <c r="AU186" s="237" t="s">
        <v>81</v>
      </c>
      <c r="AV186" s="13" t="s">
        <v>81</v>
      </c>
      <c r="AW186" s="13" t="s">
        <v>33</v>
      </c>
      <c r="AX186" s="13" t="s">
        <v>72</v>
      </c>
      <c r="AY186" s="237" t="s">
        <v>155</v>
      </c>
    </row>
    <row r="187" spans="1:51" s="13" customFormat="1" ht="12">
      <c r="A187" s="13"/>
      <c r="B187" s="226"/>
      <c r="C187" s="227"/>
      <c r="D187" s="228" t="s">
        <v>184</v>
      </c>
      <c r="E187" s="229" t="s">
        <v>19</v>
      </c>
      <c r="F187" s="230" t="s">
        <v>1378</v>
      </c>
      <c r="G187" s="227"/>
      <c r="H187" s="231">
        <v>84.56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184</v>
      </c>
      <c r="AU187" s="237" t="s">
        <v>81</v>
      </c>
      <c r="AV187" s="13" t="s">
        <v>81</v>
      </c>
      <c r="AW187" s="13" t="s">
        <v>33</v>
      </c>
      <c r="AX187" s="13" t="s">
        <v>72</v>
      </c>
      <c r="AY187" s="237" t="s">
        <v>155</v>
      </c>
    </row>
    <row r="188" spans="1:51" s="14" customFormat="1" ht="12">
      <c r="A188" s="14"/>
      <c r="B188" s="254"/>
      <c r="C188" s="255"/>
      <c r="D188" s="228" t="s">
        <v>184</v>
      </c>
      <c r="E188" s="256" t="s">
        <v>19</v>
      </c>
      <c r="F188" s="257" t="s">
        <v>1022</v>
      </c>
      <c r="G188" s="255"/>
      <c r="H188" s="258">
        <v>181.749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4" t="s">
        <v>184</v>
      </c>
      <c r="AU188" s="264" t="s">
        <v>81</v>
      </c>
      <c r="AV188" s="14" t="s">
        <v>163</v>
      </c>
      <c r="AW188" s="14" t="s">
        <v>33</v>
      </c>
      <c r="AX188" s="14" t="s">
        <v>79</v>
      </c>
      <c r="AY188" s="264" t="s">
        <v>155</v>
      </c>
    </row>
    <row r="189" spans="1:65" s="2" customFormat="1" ht="12">
      <c r="A189" s="39"/>
      <c r="B189" s="40"/>
      <c r="C189" s="213" t="s">
        <v>393</v>
      </c>
      <c r="D189" s="213" t="s">
        <v>158</v>
      </c>
      <c r="E189" s="214" t="s">
        <v>572</v>
      </c>
      <c r="F189" s="215" t="s">
        <v>573</v>
      </c>
      <c r="G189" s="216" t="s">
        <v>161</v>
      </c>
      <c r="H189" s="217">
        <v>181.749</v>
      </c>
      <c r="I189" s="218"/>
      <c r="J189" s="219">
        <f>ROUND(I189*H189,2)</f>
        <v>0</v>
      </c>
      <c r="K189" s="215" t="s">
        <v>162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0.0002</v>
      </c>
      <c r="R189" s="222">
        <f>Q189*H189</f>
        <v>0.0363498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223</v>
      </c>
      <c r="AT189" s="224" t="s">
        <v>158</v>
      </c>
      <c r="AU189" s="224" t="s">
        <v>81</v>
      </c>
      <c r="AY189" s="18" t="s">
        <v>155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223</v>
      </c>
      <c r="BM189" s="224" t="s">
        <v>1379</v>
      </c>
    </row>
    <row r="190" spans="1:51" s="13" customFormat="1" ht="12">
      <c r="A190" s="13"/>
      <c r="B190" s="226"/>
      <c r="C190" s="227"/>
      <c r="D190" s="228" t="s">
        <v>184</v>
      </c>
      <c r="E190" s="229" t="s">
        <v>19</v>
      </c>
      <c r="F190" s="230" t="s">
        <v>1307</v>
      </c>
      <c r="G190" s="227"/>
      <c r="H190" s="231">
        <v>97.189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184</v>
      </c>
      <c r="AU190" s="237" t="s">
        <v>81</v>
      </c>
      <c r="AV190" s="13" t="s">
        <v>81</v>
      </c>
      <c r="AW190" s="13" t="s">
        <v>33</v>
      </c>
      <c r="AX190" s="13" t="s">
        <v>72</v>
      </c>
      <c r="AY190" s="237" t="s">
        <v>155</v>
      </c>
    </row>
    <row r="191" spans="1:51" s="13" customFormat="1" ht="12">
      <c r="A191" s="13"/>
      <c r="B191" s="226"/>
      <c r="C191" s="227"/>
      <c r="D191" s="228" t="s">
        <v>184</v>
      </c>
      <c r="E191" s="229" t="s">
        <v>19</v>
      </c>
      <c r="F191" s="230" t="s">
        <v>1378</v>
      </c>
      <c r="G191" s="227"/>
      <c r="H191" s="231">
        <v>84.56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184</v>
      </c>
      <c r="AU191" s="237" t="s">
        <v>81</v>
      </c>
      <c r="AV191" s="13" t="s">
        <v>81</v>
      </c>
      <c r="AW191" s="13" t="s">
        <v>33</v>
      </c>
      <c r="AX191" s="13" t="s">
        <v>72</v>
      </c>
      <c r="AY191" s="237" t="s">
        <v>155</v>
      </c>
    </row>
    <row r="192" spans="1:51" s="14" customFormat="1" ht="12">
      <c r="A192" s="14"/>
      <c r="B192" s="254"/>
      <c r="C192" s="255"/>
      <c r="D192" s="228" t="s">
        <v>184</v>
      </c>
      <c r="E192" s="256" t="s">
        <v>19</v>
      </c>
      <c r="F192" s="257" t="s">
        <v>1022</v>
      </c>
      <c r="G192" s="255"/>
      <c r="H192" s="258">
        <v>181.749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4" t="s">
        <v>184</v>
      </c>
      <c r="AU192" s="264" t="s">
        <v>81</v>
      </c>
      <c r="AV192" s="14" t="s">
        <v>163</v>
      </c>
      <c r="AW192" s="14" t="s">
        <v>33</v>
      </c>
      <c r="AX192" s="14" t="s">
        <v>79</v>
      </c>
      <c r="AY192" s="264" t="s">
        <v>155</v>
      </c>
    </row>
    <row r="193" spans="1:65" s="2" customFormat="1" ht="12">
      <c r="A193" s="39"/>
      <c r="B193" s="40"/>
      <c r="C193" s="213" t="s">
        <v>397</v>
      </c>
      <c r="D193" s="213" t="s">
        <v>158</v>
      </c>
      <c r="E193" s="214" t="s">
        <v>1024</v>
      </c>
      <c r="F193" s="215" t="s">
        <v>1025</v>
      </c>
      <c r="G193" s="216" t="s">
        <v>161</v>
      </c>
      <c r="H193" s="217">
        <v>181.749</v>
      </c>
      <c r="I193" s="218"/>
      <c r="J193" s="219">
        <f>ROUND(I193*H193,2)</f>
        <v>0</v>
      </c>
      <c r="K193" s="215" t="s">
        <v>162</v>
      </c>
      <c r="L193" s="45"/>
      <c r="M193" s="220" t="s">
        <v>19</v>
      </c>
      <c r="N193" s="221" t="s">
        <v>43</v>
      </c>
      <c r="O193" s="85"/>
      <c r="P193" s="222">
        <f>O193*H193</f>
        <v>0</v>
      </c>
      <c r="Q193" s="222">
        <v>0.00026</v>
      </c>
      <c r="R193" s="222">
        <f>Q193*H193</f>
        <v>0.047254739999999996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223</v>
      </c>
      <c r="AT193" s="224" t="s">
        <v>158</v>
      </c>
      <c r="AU193" s="224" t="s">
        <v>81</v>
      </c>
      <c r="AY193" s="18" t="s">
        <v>155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223</v>
      </c>
      <c r="BM193" s="224" t="s">
        <v>1380</v>
      </c>
    </row>
    <row r="194" spans="1:51" s="13" customFormat="1" ht="12">
      <c r="A194" s="13"/>
      <c r="B194" s="226"/>
      <c r="C194" s="227"/>
      <c r="D194" s="228" t="s">
        <v>184</v>
      </c>
      <c r="E194" s="229" t="s">
        <v>19</v>
      </c>
      <c r="F194" s="230" t="s">
        <v>1307</v>
      </c>
      <c r="G194" s="227"/>
      <c r="H194" s="231">
        <v>97.189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184</v>
      </c>
      <c r="AU194" s="237" t="s">
        <v>81</v>
      </c>
      <c r="AV194" s="13" t="s">
        <v>81</v>
      </c>
      <c r="AW194" s="13" t="s">
        <v>33</v>
      </c>
      <c r="AX194" s="13" t="s">
        <v>72</v>
      </c>
      <c r="AY194" s="237" t="s">
        <v>155</v>
      </c>
    </row>
    <row r="195" spans="1:51" s="13" customFormat="1" ht="12">
      <c r="A195" s="13"/>
      <c r="B195" s="226"/>
      <c r="C195" s="227"/>
      <c r="D195" s="228" t="s">
        <v>184</v>
      </c>
      <c r="E195" s="229" t="s">
        <v>19</v>
      </c>
      <c r="F195" s="230" t="s">
        <v>1378</v>
      </c>
      <c r="G195" s="227"/>
      <c r="H195" s="231">
        <v>84.56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184</v>
      </c>
      <c r="AU195" s="237" t="s">
        <v>81</v>
      </c>
      <c r="AV195" s="13" t="s">
        <v>81</v>
      </c>
      <c r="AW195" s="13" t="s">
        <v>33</v>
      </c>
      <c r="AX195" s="13" t="s">
        <v>72</v>
      </c>
      <c r="AY195" s="237" t="s">
        <v>155</v>
      </c>
    </row>
    <row r="196" spans="1:51" s="14" customFormat="1" ht="12">
      <c r="A196" s="14"/>
      <c r="B196" s="254"/>
      <c r="C196" s="255"/>
      <c r="D196" s="228" t="s">
        <v>184</v>
      </c>
      <c r="E196" s="256" t="s">
        <v>19</v>
      </c>
      <c r="F196" s="257" t="s">
        <v>1022</v>
      </c>
      <c r="G196" s="255"/>
      <c r="H196" s="258">
        <v>181.749</v>
      </c>
      <c r="I196" s="259"/>
      <c r="J196" s="255"/>
      <c r="K196" s="255"/>
      <c r="L196" s="260"/>
      <c r="M196" s="261"/>
      <c r="N196" s="262"/>
      <c r="O196" s="262"/>
      <c r="P196" s="262"/>
      <c r="Q196" s="262"/>
      <c r="R196" s="262"/>
      <c r="S196" s="262"/>
      <c r="T196" s="26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4" t="s">
        <v>184</v>
      </c>
      <c r="AU196" s="264" t="s">
        <v>81</v>
      </c>
      <c r="AV196" s="14" t="s">
        <v>163</v>
      </c>
      <c r="AW196" s="14" t="s">
        <v>33</v>
      </c>
      <c r="AX196" s="14" t="s">
        <v>79</v>
      </c>
      <c r="AY196" s="264" t="s">
        <v>155</v>
      </c>
    </row>
    <row r="197" spans="1:63" s="12" customFormat="1" ht="25.9" customHeight="1">
      <c r="A197" s="12"/>
      <c r="B197" s="197"/>
      <c r="C197" s="198"/>
      <c r="D197" s="199" t="s">
        <v>71</v>
      </c>
      <c r="E197" s="200" t="s">
        <v>599</v>
      </c>
      <c r="F197" s="200" t="s">
        <v>638</v>
      </c>
      <c r="G197" s="198"/>
      <c r="H197" s="198"/>
      <c r="I197" s="201"/>
      <c r="J197" s="202">
        <f>BK197</f>
        <v>0</v>
      </c>
      <c r="K197" s="198"/>
      <c r="L197" s="203"/>
      <c r="M197" s="204"/>
      <c r="N197" s="205"/>
      <c r="O197" s="205"/>
      <c r="P197" s="206">
        <f>P198+P201</f>
        <v>0</v>
      </c>
      <c r="Q197" s="205"/>
      <c r="R197" s="206">
        <f>R198+R201</f>
        <v>0.01145</v>
      </c>
      <c r="S197" s="205"/>
      <c r="T197" s="207">
        <f>T198+T201</f>
        <v>0.1757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8" t="s">
        <v>168</v>
      </c>
      <c r="AT197" s="209" t="s">
        <v>71</v>
      </c>
      <c r="AU197" s="209" t="s">
        <v>72</v>
      </c>
      <c r="AY197" s="208" t="s">
        <v>155</v>
      </c>
      <c r="BK197" s="210">
        <f>BK198+BK201</f>
        <v>0</v>
      </c>
    </row>
    <row r="198" spans="1:63" s="12" customFormat="1" ht="22.8" customHeight="1">
      <c r="A198" s="12"/>
      <c r="B198" s="197"/>
      <c r="C198" s="198"/>
      <c r="D198" s="199" t="s">
        <v>71</v>
      </c>
      <c r="E198" s="211" t="s">
        <v>1027</v>
      </c>
      <c r="F198" s="211" t="s">
        <v>1028</v>
      </c>
      <c r="G198" s="198"/>
      <c r="H198" s="198"/>
      <c r="I198" s="201"/>
      <c r="J198" s="212">
        <f>BK198</f>
        <v>0</v>
      </c>
      <c r="K198" s="198"/>
      <c r="L198" s="203"/>
      <c r="M198" s="204"/>
      <c r="N198" s="205"/>
      <c r="O198" s="205"/>
      <c r="P198" s="206">
        <f>SUM(P199:P200)</f>
        <v>0</v>
      </c>
      <c r="Q198" s="205"/>
      <c r="R198" s="206">
        <f>SUM(R199:R200)</f>
        <v>0.0025</v>
      </c>
      <c r="S198" s="205"/>
      <c r="T198" s="207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8" t="s">
        <v>168</v>
      </c>
      <c r="AT198" s="209" t="s">
        <v>71</v>
      </c>
      <c r="AU198" s="209" t="s">
        <v>79</v>
      </c>
      <c r="AY198" s="208" t="s">
        <v>155</v>
      </c>
      <c r="BK198" s="210">
        <f>SUM(BK199:BK200)</f>
        <v>0</v>
      </c>
    </row>
    <row r="199" spans="1:65" s="2" customFormat="1" ht="12">
      <c r="A199" s="39"/>
      <c r="B199" s="40"/>
      <c r="C199" s="213" t="s">
        <v>401</v>
      </c>
      <c r="D199" s="213" t="s">
        <v>158</v>
      </c>
      <c r="E199" s="214" t="s">
        <v>1029</v>
      </c>
      <c r="F199" s="215" t="s">
        <v>1030</v>
      </c>
      <c r="G199" s="216" t="s">
        <v>171</v>
      </c>
      <c r="H199" s="217">
        <v>50</v>
      </c>
      <c r="I199" s="218"/>
      <c r="J199" s="219">
        <f>ROUND(I199*H199,2)</f>
        <v>0</v>
      </c>
      <c r="K199" s="215" t="s">
        <v>609</v>
      </c>
      <c r="L199" s="45"/>
      <c r="M199" s="220" t="s">
        <v>19</v>
      </c>
      <c r="N199" s="221" t="s">
        <v>43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423</v>
      </c>
      <c r="AT199" s="224" t="s">
        <v>158</v>
      </c>
      <c r="AU199" s="224" t="s">
        <v>81</v>
      </c>
      <c r="AY199" s="18" t="s">
        <v>155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423</v>
      </c>
      <c r="BM199" s="224" t="s">
        <v>1381</v>
      </c>
    </row>
    <row r="200" spans="1:65" s="2" customFormat="1" ht="12">
      <c r="A200" s="39"/>
      <c r="B200" s="40"/>
      <c r="C200" s="244" t="s">
        <v>403</v>
      </c>
      <c r="D200" s="244" t="s">
        <v>599</v>
      </c>
      <c r="E200" s="245" t="s">
        <v>1032</v>
      </c>
      <c r="F200" s="246" t="s">
        <v>1033</v>
      </c>
      <c r="G200" s="247" t="s">
        <v>1034</v>
      </c>
      <c r="H200" s="248">
        <v>0.5</v>
      </c>
      <c r="I200" s="249"/>
      <c r="J200" s="250">
        <f>ROUND(I200*H200,2)</f>
        <v>0</v>
      </c>
      <c r="K200" s="246" t="s">
        <v>162</v>
      </c>
      <c r="L200" s="251"/>
      <c r="M200" s="252" t="s">
        <v>19</v>
      </c>
      <c r="N200" s="253" t="s">
        <v>43</v>
      </c>
      <c r="O200" s="85"/>
      <c r="P200" s="222">
        <f>O200*H200</f>
        <v>0</v>
      </c>
      <c r="Q200" s="222">
        <v>0.005</v>
      </c>
      <c r="R200" s="222">
        <f>Q200*H200</f>
        <v>0.0025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1035</v>
      </c>
      <c r="AT200" s="224" t="s">
        <v>599</v>
      </c>
      <c r="AU200" s="224" t="s">
        <v>81</v>
      </c>
      <c r="AY200" s="18" t="s">
        <v>155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79</v>
      </c>
      <c r="BK200" s="225">
        <f>ROUND(I200*H200,2)</f>
        <v>0</v>
      </c>
      <c r="BL200" s="18" t="s">
        <v>1035</v>
      </c>
      <c r="BM200" s="224" t="s">
        <v>1382</v>
      </c>
    </row>
    <row r="201" spans="1:63" s="12" customFormat="1" ht="22.8" customHeight="1">
      <c r="A201" s="12"/>
      <c r="B201" s="197"/>
      <c r="C201" s="198"/>
      <c r="D201" s="199" t="s">
        <v>71</v>
      </c>
      <c r="E201" s="211" t="s">
        <v>639</v>
      </c>
      <c r="F201" s="211" t="s">
        <v>640</v>
      </c>
      <c r="G201" s="198"/>
      <c r="H201" s="198"/>
      <c r="I201" s="201"/>
      <c r="J201" s="212">
        <f>BK201</f>
        <v>0</v>
      </c>
      <c r="K201" s="198"/>
      <c r="L201" s="203"/>
      <c r="M201" s="204"/>
      <c r="N201" s="205"/>
      <c r="O201" s="205"/>
      <c r="P201" s="206">
        <f>SUM(P202:P208)</f>
        <v>0</v>
      </c>
      <c r="Q201" s="205"/>
      <c r="R201" s="206">
        <f>SUM(R202:R208)</f>
        <v>0.00895</v>
      </c>
      <c r="S201" s="205"/>
      <c r="T201" s="207">
        <f>SUM(T202:T208)</f>
        <v>0.1757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8" t="s">
        <v>168</v>
      </c>
      <c r="AT201" s="209" t="s">
        <v>71</v>
      </c>
      <c r="AU201" s="209" t="s">
        <v>79</v>
      </c>
      <c r="AY201" s="208" t="s">
        <v>155</v>
      </c>
      <c r="BK201" s="210">
        <f>SUM(BK202:BK208)</f>
        <v>0</v>
      </c>
    </row>
    <row r="202" spans="1:65" s="2" customFormat="1" ht="12">
      <c r="A202" s="39"/>
      <c r="B202" s="40"/>
      <c r="C202" s="213" t="s">
        <v>407</v>
      </c>
      <c r="D202" s="213" t="s">
        <v>158</v>
      </c>
      <c r="E202" s="214" t="s">
        <v>1037</v>
      </c>
      <c r="F202" s="215" t="s">
        <v>1038</v>
      </c>
      <c r="G202" s="216" t="s">
        <v>226</v>
      </c>
      <c r="H202" s="217">
        <v>5</v>
      </c>
      <c r="I202" s="218"/>
      <c r="J202" s="219">
        <f>ROUND(I202*H202,2)</f>
        <v>0</v>
      </c>
      <c r="K202" s="215" t="s">
        <v>609</v>
      </c>
      <c r="L202" s="45"/>
      <c r="M202" s="220" t="s">
        <v>19</v>
      </c>
      <c r="N202" s="221" t="s">
        <v>43</v>
      </c>
      <c r="O202" s="85"/>
      <c r="P202" s="222">
        <f>O202*H202</f>
        <v>0</v>
      </c>
      <c r="Q202" s="222">
        <v>0.00026</v>
      </c>
      <c r="R202" s="222">
        <f>Q202*H202</f>
        <v>0.0013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423</v>
      </c>
      <c r="AT202" s="224" t="s">
        <v>158</v>
      </c>
      <c r="AU202" s="224" t="s">
        <v>81</v>
      </c>
      <c r="AY202" s="18" t="s">
        <v>155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79</v>
      </c>
      <c r="BK202" s="225">
        <f>ROUND(I202*H202,2)</f>
        <v>0</v>
      </c>
      <c r="BL202" s="18" t="s">
        <v>423</v>
      </c>
      <c r="BM202" s="224" t="s">
        <v>1383</v>
      </c>
    </row>
    <row r="203" spans="1:65" s="2" customFormat="1" ht="12">
      <c r="A203" s="39"/>
      <c r="B203" s="40"/>
      <c r="C203" s="213" t="s">
        <v>411</v>
      </c>
      <c r="D203" s="213" t="s">
        <v>158</v>
      </c>
      <c r="E203" s="214" t="s">
        <v>1040</v>
      </c>
      <c r="F203" s="215" t="s">
        <v>1041</v>
      </c>
      <c r="G203" s="216" t="s">
        <v>226</v>
      </c>
      <c r="H203" s="217">
        <v>15</v>
      </c>
      <c r="I203" s="218"/>
      <c r="J203" s="219">
        <f>ROUND(I203*H203,2)</f>
        <v>0</v>
      </c>
      <c r="K203" s="215" t="s">
        <v>609</v>
      </c>
      <c r="L203" s="45"/>
      <c r="M203" s="220" t="s">
        <v>19</v>
      </c>
      <c r="N203" s="221" t="s">
        <v>43</v>
      </c>
      <c r="O203" s="85"/>
      <c r="P203" s="222">
        <f>O203*H203</f>
        <v>0</v>
      </c>
      <c r="Q203" s="222">
        <v>0.00051</v>
      </c>
      <c r="R203" s="222">
        <f>Q203*H203</f>
        <v>0.0076500000000000005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423</v>
      </c>
      <c r="AT203" s="224" t="s">
        <v>158</v>
      </c>
      <c r="AU203" s="224" t="s">
        <v>81</v>
      </c>
      <c r="AY203" s="18" t="s">
        <v>155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79</v>
      </c>
      <c r="BK203" s="225">
        <f>ROUND(I203*H203,2)</f>
        <v>0</v>
      </c>
      <c r="BL203" s="18" t="s">
        <v>423</v>
      </c>
      <c r="BM203" s="224" t="s">
        <v>1384</v>
      </c>
    </row>
    <row r="204" spans="1:65" s="2" customFormat="1" ht="33" customHeight="1">
      <c r="A204" s="39"/>
      <c r="B204" s="40"/>
      <c r="C204" s="213" t="s">
        <v>415</v>
      </c>
      <c r="D204" s="213" t="s">
        <v>158</v>
      </c>
      <c r="E204" s="214" t="s">
        <v>641</v>
      </c>
      <c r="F204" s="215" t="s">
        <v>642</v>
      </c>
      <c r="G204" s="216" t="s">
        <v>171</v>
      </c>
      <c r="H204" s="217">
        <v>1</v>
      </c>
      <c r="I204" s="218"/>
      <c r="J204" s="219">
        <f>ROUND(I204*H204,2)</f>
        <v>0</v>
      </c>
      <c r="K204" s="215" t="s">
        <v>609</v>
      </c>
      <c r="L204" s="45"/>
      <c r="M204" s="220" t="s">
        <v>19</v>
      </c>
      <c r="N204" s="221" t="s">
        <v>43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0.002</v>
      </c>
      <c r="T204" s="223">
        <f>S204*H204</f>
        <v>0.002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423</v>
      </c>
      <c r="AT204" s="224" t="s">
        <v>158</v>
      </c>
      <c r="AU204" s="224" t="s">
        <v>81</v>
      </c>
      <c r="AY204" s="18" t="s">
        <v>155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423</v>
      </c>
      <c r="BM204" s="224" t="s">
        <v>1385</v>
      </c>
    </row>
    <row r="205" spans="1:65" s="2" customFormat="1" ht="12">
      <c r="A205" s="39"/>
      <c r="B205" s="40"/>
      <c r="C205" s="213" t="s">
        <v>419</v>
      </c>
      <c r="D205" s="213" t="s">
        <v>158</v>
      </c>
      <c r="E205" s="214" t="s">
        <v>1044</v>
      </c>
      <c r="F205" s="215" t="s">
        <v>1045</v>
      </c>
      <c r="G205" s="216" t="s">
        <v>171</v>
      </c>
      <c r="H205" s="217">
        <v>4</v>
      </c>
      <c r="I205" s="218"/>
      <c r="J205" s="219">
        <f>ROUND(I205*H205,2)</f>
        <v>0</v>
      </c>
      <c r="K205" s="215" t="s">
        <v>609</v>
      </c>
      <c r="L205" s="45"/>
      <c r="M205" s="220" t="s">
        <v>19</v>
      </c>
      <c r="N205" s="221" t="s">
        <v>43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5E-05</v>
      </c>
      <c r="T205" s="223">
        <f>S205*H205</f>
        <v>0.0002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423</v>
      </c>
      <c r="AT205" s="224" t="s">
        <v>158</v>
      </c>
      <c r="AU205" s="224" t="s">
        <v>81</v>
      </c>
      <c r="AY205" s="18" t="s">
        <v>155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423</v>
      </c>
      <c r="BM205" s="224" t="s">
        <v>1386</v>
      </c>
    </row>
    <row r="206" spans="1:65" s="2" customFormat="1" ht="12">
      <c r="A206" s="39"/>
      <c r="B206" s="40"/>
      <c r="C206" s="213" t="s">
        <v>423</v>
      </c>
      <c r="D206" s="213" t="s">
        <v>158</v>
      </c>
      <c r="E206" s="214" t="s">
        <v>1047</v>
      </c>
      <c r="F206" s="215" t="s">
        <v>1048</v>
      </c>
      <c r="G206" s="216" t="s">
        <v>171</v>
      </c>
      <c r="H206" s="217">
        <v>2</v>
      </c>
      <c r="I206" s="218"/>
      <c r="J206" s="219">
        <f>ROUND(I206*H206,2)</f>
        <v>0</v>
      </c>
      <c r="K206" s="215" t="s">
        <v>609</v>
      </c>
      <c r="L206" s="45"/>
      <c r="M206" s="220" t="s">
        <v>19</v>
      </c>
      <c r="N206" s="221" t="s">
        <v>43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0.003</v>
      </c>
      <c r="T206" s="223">
        <f>S206*H206</f>
        <v>0.006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423</v>
      </c>
      <c r="AT206" s="224" t="s">
        <v>158</v>
      </c>
      <c r="AU206" s="224" t="s">
        <v>81</v>
      </c>
      <c r="AY206" s="18" t="s">
        <v>155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79</v>
      </c>
      <c r="BK206" s="225">
        <f>ROUND(I206*H206,2)</f>
        <v>0</v>
      </c>
      <c r="BL206" s="18" t="s">
        <v>423</v>
      </c>
      <c r="BM206" s="224" t="s">
        <v>1387</v>
      </c>
    </row>
    <row r="207" spans="1:65" s="2" customFormat="1" ht="12">
      <c r="A207" s="39"/>
      <c r="B207" s="40"/>
      <c r="C207" s="213" t="s">
        <v>425</v>
      </c>
      <c r="D207" s="213" t="s">
        <v>158</v>
      </c>
      <c r="E207" s="214" t="s">
        <v>1050</v>
      </c>
      <c r="F207" s="215" t="s">
        <v>1051</v>
      </c>
      <c r="G207" s="216" t="s">
        <v>226</v>
      </c>
      <c r="H207" s="217">
        <v>5</v>
      </c>
      <c r="I207" s="218"/>
      <c r="J207" s="219">
        <f>ROUND(I207*H207,2)</f>
        <v>0</v>
      </c>
      <c r="K207" s="215" t="s">
        <v>609</v>
      </c>
      <c r="L207" s="45"/>
      <c r="M207" s="220" t="s">
        <v>19</v>
      </c>
      <c r="N207" s="221" t="s">
        <v>43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0.0035</v>
      </c>
      <c r="T207" s="223">
        <f>S207*H207</f>
        <v>0.0175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423</v>
      </c>
      <c r="AT207" s="224" t="s">
        <v>158</v>
      </c>
      <c r="AU207" s="224" t="s">
        <v>81</v>
      </c>
      <c r="AY207" s="18" t="s">
        <v>155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79</v>
      </c>
      <c r="BK207" s="225">
        <f>ROUND(I207*H207,2)</f>
        <v>0</v>
      </c>
      <c r="BL207" s="18" t="s">
        <v>423</v>
      </c>
      <c r="BM207" s="224" t="s">
        <v>1388</v>
      </c>
    </row>
    <row r="208" spans="1:65" s="2" customFormat="1" ht="12">
      <c r="A208" s="39"/>
      <c r="B208" s="40"/>
      <c r="C208" s="213" t="s">
        <v>429</v>
      </c>
      <c r="D208" s="213" t="s">
        <v>158</v>
      </c>
      <c r="E208" s="214" t="s">
        <v>644</v>
      </c>
      <c r="F208" s="215" t="s">
        <v>645</v>
      </c>
      <c r="G208" s="216" t="s">
        <v>226</v>
      </c>
      <c r="H208" s="217">
        <v>15</v>
      </c>
      <c r="I208" s="218"/>
      <c r="J208" s="219">
        <f>ROUND(I208*H208,2)</f>
        <v>0</v>
      </c>
      <c r="K208" s="215" t="s">
        <v>609</v>
      </c>
      <c r="L208" s="45"/>
      <c r="M208" s="239" t="s">
        <v>19</v>
      </c>
      <c r="N208" s="240" t="s">
        <v>43</v>
      </c>
      <c r="O208" s="241"/>
      <c r="P208" s="242">
        <f>O208*H208</f>
        <v>0</v>
      </c>
      <c r="Q208" s="242">
        <v>0</v>
      </c>
      <c r="R208" s="242">
        <f>Q208*H208</f>
        <v>0</v>
      </c>
      <c r="S208" s="242">
        <v>0.01</v>
      </c>
      <c r="T208" s="243">
        <f>S208*H208</f>
        <v>0.15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423</v>
      </c>
      <c r="AT208" s="224" t="s">
        <v>158</v>
      </c>
      <c r="AU208" s="224" t="s">
        <v>81</v>
      </c>
      <c r="AY208" s="18" t="s">
        <v>155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79</v>
      </c>
      <c r="BK208" s="225">
        <f>ROUND(I208*H208,2)</f>
        <v>0</v>
      </c>
      <c r="BL208" s="18" t="s">
        <v>423</v>
      </c>
      <c r="BM208" s="224" t="s">
        <v>1389</v>
      </c>
    </row>
    <row r="209" spans="1:31" s="2" customFormat="1" ht="6.95" customHeight="1">
      <c r="A209" s="39"/>
      <c r="B209" s="60"/>
      <c r="C209" s="61"/>
      <c r="D209" s="61"/>
      <c r="E209" s="61"/>
      <c r="F209" s="61"/>
      <c r="G209" s="61"/>
      <c r="H209" s="61"/>
      <c r="I209" s="61"/>
      <c r="J209" s="61"/>
      <c r="K209" s="61"/>
      <c r="L209" s="45"/>
      <c r="M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</row>
  </sheetData>
  <sheetProtection password="CC35" sheet="1" objects="1" scenarios="1" formatColumns="0" formatRows="0" autoFilter="0"/>
  <autoFilter ref="C98:K20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DESKTOP-OPNKMIN\Jaroslav</dc:creator>
  <cp:keywords/>
  <dc:description/>
  <cp:lastModifiedBy>DESKTOP-OPNKMIN\Jaroslav</cp:lastModifiedBy>
  <dcterms:created xsi:type="dcterms:W3CDTF">2021-03-10T09:19:48Z</dcterms:created>
  <dcterms:modified xsi:type="dcterms:W3CDTF">2021-03-10T09:20:04Z</dcterms:modified>
  <cp:category/>
  <cp:version/>
  <cp:contentType/>
  <cp:contentStatus/>
</cp:coreProperties>
</file>