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65416" yWindow="65416" windowWidth="19440" windowHeight="11040" activeTab="0"/>
  </bookViews>
  <sheets>
    <sheet name="Rekapitulace" sheetId="8" r:id="rId1"/>
    <sheet name="Učebna cizích jazyků" sheetId="3" r:id="rId2"/>
    <sheet name="PC učebna" sheetId="5" r:id="rId3"/>
    <sheet name="Učebna fyziky" sheetId="6" r:id="rId4"/>
    <sheet name="Učebna chemie" sheetId="7" r:id="rId5"/>
    <sheet name="#Figury" sheetId="4" state="hidden" r:id="rId6"/>
  </sheets>
  <externalReferences>
    <externalReference r:id="rId9"/>
    <externalReference r:id="rId10"/>
  </externalReferences>
  <definedNames>
    <definedName name="_xlnm.Print_Area" localSheetId="1">'Učebna cizích jazyků'!$A$9:$J$160</definedName>
    <definedName name="Z_65E3123D_ED26_44E3_A414_09EEEF825484_.wvu.Cols" localSheetId="1" hidden="1">#REF!,#REF!,#REF!</definedName>
    <definedName name="Z_65E3123D_ED26_44E3_A414_09EEEF825484_.wvu.PrintArea" localSheetId="1" hidden="1">'Učebna cizích jazyků'!$A$9:$J$160</definedName>
    <definedName name="Z_65E3123D_ED26_44E3_A414_09EEEF825484_.wvu.PrintTitles" localSheetId="1" hidden="1">'Učebna cizích jazyků'!$10:$12</definedName>
    <definedName name="Z_65E3123D_ED26_44E3_A414_09EEEF825484_.wvu.Rows" localSheetId="1" hidden="1">#REF!,#REF!,#REF!,#REF!,#REF!,#REF!,#REF!,#REF!,#REF!,#REF!,#REF!,#REF!,#REF!,#REF!,#REF!,#REF!,#REF!,#REF!,#REF!,#REF!,#REF!,#REF!,#REF!,#REF!,#REF!,#REF!,#REF!,#REF!,#REF!,#REF!,#REF!,#REF!,#REF!,#REF!,#REF!,#REF!,#REF!,#REF!,#REF!,#REF!,#REF!</definedName>
    <definedName name="Z_82B4F4D9_5370_4303_A97E_2A49E01AF629_.wvu.Cols" localSheetId="1" hidden="1">#REF!,#REF!,#REF!</definedName>
    <definedName name="Z_82B4F4D9_5370_4303_A97E_2A49E01AF629_.wvu.PrintArea" localSheetId="1" hidden="1">'Učebna cizích jazyků'!$A$9:$J$160</definedName>
    <definedName name="Z_82B4F4D9_5370_4303_A97E_2A49E01AF629_.wvu.PrintTitles" localSheetId="1" hidden="1">'Učebna cizích jazyků'!$10:$12</definedName>
    <definedName name="Z_82B4F4D9_5370_4303_A97E_2A49E01AF629_.wvu.Rows" localSheetId="1" hidden="1">#REF!,#REF!,#REF!,#REF!,#REF!,#REF!,#REF!,#REF!,#REF!,#REF!,#REF!,#REF!,#REF!,#REF!,#REF!,#REF!,#REF!,#REF!,#REF!,#REF!,#REF!,#REF!,#REF!,#REF!,#REF!,#REF!,#REF!,#REF!,#REF!,#REF!,#REF!,#REF!,#REF!,#REF!,#REF!,#REF!,#REF!,#REF!,#REF!,#REF!,#REF!</definedName>
    <definedName name="Z_D6CFA044_0C8C_4ECE_96A2_AFF3DD5E0425_.wvu.Cols" localSheetId="1" hidden="1">#REF!,#REF!,#REF!</definedName>
    <definedName name="Z_D6CFA044_0C8C_4ECE_96A2_AFF3DD5E0425_.wvu.PrintArea" localSheetId="1" hidden="1">'Učebna cizích jazyků'!$A$9:$J$160</definedName>
    <definedName name="Z_D6CFA044_0C8C_4ECE_96A2_AFF3DD5E0425_.wvu.PrintTitles" localSheetId="1" hidden="1">'Učebna cizích jazyků'!$10:$12</definedName>
    <definedName name="Z_D6CFA044_0C8C_4ECE_96A2_AFF3DD5E0425_.wvu.Rows" localSheetId="1" hidden="1">#REF!,#REF!,#REF!,#REF!,#REF!,#REF!,#REF!,#REF!,#REF!,#REF!,#REF!,#REF!,#REF!,#REF!,#REF!,#REF!,#REF!,#REF!,#REF!,#REF!,#REF!,#REF!,#REF!,#REF!,#REF!,#REF!,#REF!,#REF!,#REF!,#REF!,#REF!,#REF!,#REF!,#REF!,#REF!,#REF!,#REF!,#REF!,#REF!,#REF!,#REF!</definedName>
    <definedName name="_xlnm.Print_Titles" localSheetId="1">'Učebna cizích jazyků'!$10:$12</definedName>
  </definedNames>
  <calcPr calcId="145621"/>
  <extLst/>
</workbook>
</file>

<file path=xl/sharedStrings.xml><?xml version="1.0" encoding="utf-8"?>
<sst xmlns="http://schemas.openxmlformats.org/spreadsheetml/2006/main" count="499" uniqueCount="184">
  <si>
    <t>Základní škola, Česká Lípa, Šluknovská 2904</t>
  </si>
  <si>
    <t>Stavba:</t>
  </si>
  <si>
    <t>Objekt:</t>
  </si>
  <si>
    <t>Objednatel:</t>
  </si>
  <si>
    <t>Datum:</t>
  </si>
  <si>
    <t>P.Č.</t>
  </si>
  <si>
    <t>TV</t>
  </si>
  <si>
    <t>KCN</t>
  </si>
  <si>
    <t>Kód položky / název</t>
  </si>
  <si>
    <t>Popis / minimální technické parametry</t>
  </si>
  <si>
    <t>MJ</t>
  </si>
  <si>
    <t>Množství celkem</t>
  </si>
  <si>
    <t>Cena jednotková bez DPH</t>
  </si>
  <si>
    <t>Cena celkem bez DPH</t>
  </si>
  <si>
    <t>Sazba DPH</t>
  </si>
  <si>
    <t>Cena celkem s DPH</t>
  </si>
  <si>
    <t>kus</t>
  </si>
  <si>
    <t>vlastní</t>
  </si>
  <si>
    <t>soubor</t>
  </si>
  <si>
    <t>AVT</t>
  </si>
  <si>
    <t>Koncové prvky, nábytek</t>
  </si>
  <si>
    <t>Interaktivní tabule</t>
  </si>
  <si>
    <t>Prezentační SW</t>
  </si>
  <si>
    <t>Projektor</t>
  </si>
  <si>
    <t>Držák projektoru</t>
  </si>
  <si>
    <t xml:space="preserve">Ramenný držák ultrakrátkého projektoru pro instalaci na pylonový pojezd. Cena včetně dopravy, instalace.
</t>
  </si>
  <si>
    <t>Přídavné reproduktory</t>
  </si>
  <si>
    <t>Pylonový pojezd s křídly</t>
  </si>
  <si>
    <t>HDMI rozbočovač</t>
  </si>
  <si>
    <t>Technologie jazykové laboratoře se sdílením obrazu a zvuku</t>
  </si>
  <si>
    <t>Ovládácí SW pro organizaci aktivit v labotatoři</t>
  </si>
  <si>
    <t>Ovládací SW jazykové laboratoře pro mediální aktivity</t>
  </si>
  <si>
    <t>Učitelský SW</t>
  </si>
  <si>
    <t xml:space="preserve">LAN přístup učitele do databáze studijních materiálů, mimo jazykovou laboratoř. Příprava cvičení, kontrola vyplněných úloh. Cena včetně dopravy, instalace, nastavení.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</si>
  <si>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</si>
  <si>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</si>
  <si>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</si>
  <si>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</si>
  <si>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</si>
  <si>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</si>
  <si>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</si>
  <si>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</si>
  <si>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PC ovládací a prezentační stanice pro učitele</t>
  </si>
  <si>
    <t>Zvuková karta</t>
  </si>
  <si>
    <t xml:space="preserve">Zvuková karta, vstup pro mikrofon 1x 3,5mm konektor, 4pólový výstup pro sluchátka s mikrofonem 1 x 3,5mm, stereo výstup, kompatibilita s USB 2.0 / 3.0. Cena včetně dopravy, instalace.
</t>
  </si>
  <si>
    <t>Kontrolní a prezentační monitor</t>
  </si>
  <si>
    <t>PC stanice pro studenty</t>
  </si>
  <si>
    <t>USB HUB</t>
  </si>
  <si>
    <t>NAS úložiště</t>
  </si>
  <si>
    <t>HDD pro úložiště</t>
  </si>
  <si>
    <t xml:space="preserve">Pevný disk pro provoz 24/7 a RAID kompatibilní, min. kapacita 2TB s 7.200ot/s, rozhraní SATA s přenosovou rychlosti 6Gb/s, formátu 3.5“, cena včetně dopravy, instalace, nastavení.
</t>
  </si>
  <si>
    <t>Datový switch</t>
  </si>
  <si>
    <t>Technologie jazykové laboratoře pro vzdálený přístup ke studijním materiálům</t>
  </si>
  <si>
    <t>PC Media server</t>
  </si>
  <si>
    <t>UPS</t>
  </si>
  <si>
    <t>19" rozvaděč</t>
  </si>
  <si>
    <t>SW modul pro internetový přístup</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</si>
  <si>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 Cena včetně dopravy, instalace, nastavení a systémového zaškolení obsluhy.
</t>
  </si>
  <si>
    <t>Nábytek</t>
  </si>
  <si>
    <t>Katedra učitele</t>
  </si>
  <si>
    <t>Stůl jazykové laboratoře pro 4 studenty</t>
  </si>
  <si>
    <t>Držák PC</t>
  </si>
  <si>
    <t xml:space="preserve">Držák PC plechový, šířkově nastavitelný. Držák je určen pro instalaci počítače s maximálními rozměry š. 220mm × v. 450mm x h. 480 mm. Cena včetně dopravy a instalace.
</t>
  </si>
  <si>
    <t>Hák na zavěšení sluchátek</t>
  </si>
  <si>
    <t xml:space="preserve">Standardní hák pro žákovské lavice - možnost nainstalovat jako hák pro zavěšení sluchátek. Cena včetně dopravy a instalace.
</t>
  </si>
  <si>
    <t>Výsuv pro klávesnici</t>
  </si>
  <si>
    <t xml:space="preserve">Židle učitelská </t>
  </si>
  <si>
    <t>Židle studentská</t>
  </si>
  <si>
    <t xml:space="preserve">Židle studentská - Židle s dynamickou podnoží z ocelové silnostěnné trubky o průměru 22 mm a plastovým šálovým sedákem se vzduchovým polštářem. Výšky sedáku dle normy ČSN EN 1729-1 Nábytek - Židle a stoly pro vzdělávací instituce - Část 1: Funkční rozměry. Volba barvy plastového sedáku alespoň ze čtyř barevných variant. Cena včetně dopravy, instalace.
</t>
  </si>
  <si>
    <t>Celkem bez DPH</t>
  </si>
  <si>
    <t>Interaktivní tabule s poměrem stran 16:10. Úhlopříčka obrazu min. 220 cm. Dotyková technologie založená na principu 4 kamer pro přesné a intuitivní ovládání rozpozná automaticky dotyk prstem pro ovládání, dotyk popisovačem pro zápis digitálním inkoustem a houbičkou nebo dlaní pro mazaní.. Multidotyk min. 4 současné dotyky a gesta. Odolný povrch s úpravou pro projekci obrazu bez odlesků. Dodávka včetně min. 2 popisovačů s přepínáním 4 barev, mazací houbičky. Cena včetně dopravy, instalace.</t>
  </si>
  <si>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Školní licence pro min. 10 učitelů. Cena včetně dopravy, instalace.</t>
  </si>
  <si>
    <t>Projektor s ultrakrátkou projekční vzdáleností. Svítivost min. 3500 lm, rozlišení min. 1280x800, lampa s životností min. 9000 hodin nebo laser zdroj světla. Cena včetně dopravy, instalace.</t>
  </si>
  <si>
    <t>Přídavné reproduktory s ovládáním hlasitosti, výkon min. 20W. Cena včetně dopravy, instalace.</t>
  </si>
  <si>
    <t>Pylonový pojezd s křídly. Stabilní konstrukce z hliníkových profilů o výšce min.250cm.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</si>
  <si>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t>
  </si>
  <si>
    <t>min. 7-Port Hi-speed USB 2.0 Hub, min. 6x USB portů typu A pro downstream, 1x USB port pro upstream. Cena včetně dopravy, instalace.</t>
  </si>
  <si>
    <t>Uložiště dat, min. dvoudiskové, min. dvoujádrový procesor, rychlosti šifrovaného čtení min. 113MB/s, rychlost šifrovaného zápisu min. 112 MB/s, min. 1x jedno Gbit síťové rozhraní, min. 2x USB 3.0, hardwarové šifrování, možnost výměny disků za provozu, přihlášení uživatelů domény, včetně softwarového vybavení pro zálohování dat, cena včetně dopravy, instalace, nastavení.</t>
  </si>
  <si>
    <t xml:space="preserve">datový přepínač s min. 24 porty 10/100/1000Mbit, s rychlosti přepnutí až 35.7Mpps, buffer pro 525tis. packetu, podporou až 8tis. MAC adres, s pasivním chlazením, setem pro instalaci do rack, s napájecím zdrojem, cena včetně dopravy, instalace, nastavení.
</t>
  </si>
  <si>
    <t>Záložní zdroj napájení s výstupním výkonem min. 720W / 1200VA, min. 3x CEE zásuvka s ochranným kolíkem zajišťující napájení v případě výpadku proudu, min. 3x CEE zásuvka s ochranným kolíkem s přepěťovou ochranou, s přepěťovou ochranou datové linky RJ45, cena včetně dopravy, instalace, nastavení.</t>
  </si>
  <si>
    <t xml:space="preserve">Datový switch s min. 5 porty 10/100/1000Mbit, s pasivním chlazením, s napájecím zdrojem, cena včetně dopravy, instalace, nastavení
</t>
  </si>
  <si>
    <t xml:space="preserve">19" rozvaděč stojanový 15U/600x600 skleněné dveře, šedý, včetně polic, rozvodného panelu 230V montážní sady a záslepky 19" 1U. Cena včetně dopravy, instalace.
</t>
  </si>
  <si>
    <t>Kabel DisplayPort (M/M), min. rozlišení 4K*2K@60Hz, 2 m. Cena včetně dopravy, instalace.</t>
  </si>
  <si>
    <t xml:space="preserve">Kabel </t>
  </si>
  <si>
    <t>Monitor s viditelnou úhlopříčkou min. 23,8 palců, rozlišení 1920x1080, panel IPS s LED podsvícením, micro rámeček, jas 250 cd/m2, statický kontrast 1000:1, odezva 5 ms g/g, matný panel, výškově nastavitelný, pivot rotace, usb hub, konektory VGA, DP 1.2, HDMI 1.4, USB3.0, bez integrovaných reproduktorů. Cena včetně dopravy a instalace.</t>
  </si>
  <si>
    <t xml:space="preserve">Katedra profesora jazykové laboratoře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Možnost napojení katedry na kabelové žlaby pro studentské stoly.  Konstrukce nábytku je z oboustranně laminované dřevotřískové desky min. 19mm.Korpus osazen na nepohledových hranách ABS hranou tloušťky min. 1 mm a na pohledových hranách ABS hranou tloušťky min. 2 mm.  Hrany lepeny voděodolným PUR lepidlem. Možnost výběru barevného provedení alespoň ze čtyř základních typů dekorů/barev. Cena včetně dopravy a instalace.
</t>
  </si>
  <si>
    <t xml:space="preserve">Stůl jazykové laboratoře pro 4 studenty přizpůsobený pro osazení techniky jazykové laboratoře. Půdorysné rozměry stolu 1400×1400mm se zkosenými hranami o délce 375mm, výška stolové desky 760mm. Uprostřed stolu umístěn box o rozměrech š.440×h.440×v.272mm. Horní část boxu uzamykatelná s možností umístění technologie jazykové laboratoře dovnitř boxu. 8× kabelová průchodka pro napojení PC pod deskou stolu a monitoru na desce stolu. Standardní minimální použité materiály: Konstrukce nábytku je z oboustranně laminované dřevotřískové desky tloušťky min. 19 mm, pohledové hrany jsou lepeny min. 2 mm ABS hranou, nepohledové min. 1 mm ABS hranou, lepeny jsou voděodolným PUR lepidlem. Možnost výběru barevného provedení alespoň ze čtyř základních typů dekorů/barev. Cena včetně dopravy, instalace.
</t>
  </si>
  <si>
    <t>Výsuvná deska pro PC klávesnici s kuličkovými výsuvy. Montovaná pod stolovou desku. Maximální rozměry klávesnice š.500×h.272 mm. Cena včetně dopravy a instalace.</t>
  </si>
  <si>
    <t>Židle učitelská s plastovým ergonomickým šálovým sedákem, pojízdná (na kolečkách),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</si>
  <si>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Plátno + dataprojektor</t>
  </si>
  <si>
    <t>Roletové plátno</t>
  </si>
  <si>
    <t>Ručně stahovatelné  promítací plátno pro školní a prezentační účely, ocelový čtvercový tubus bílé barvy s brzdou - pomalé a bezhlučné navíjení projekční plochy.. Typ D - matně bílý na textilní bázi, zadní strana černá
Formát projekční plochy 16 :10 s černým rámečkem. Rozměr 213x162 / obraz 203x127 cm. Cena včetně dopravy a instalace.</t>
  </si>
  <si>
    <t>Datový projektor</t>
  </si>
  <si>
    <t>Datový projektor s minimální konfigurací: LCD systém, nativní rozlišení 1920x1200px, WUXGA, 1920 x 1200, 16 : 10, svítivost 3800 ANSI lm, projekční poměr min. 1,4 - 2,1:1, kontrast 15 000:1.  Konektivita: vstup pro mikrofon, Ethernetové rozhraní , audiovstup, audiovýstup, RGB vstup, Komponentní vstup, kompozitní vstup, HDMI vstup, VGA výstup, RS-232C, USB 2.0. Cena včetně dopravy a instalace.</t>
  </si>
  <si>
    <t>HDMI extender</t>
  </si>
  <si>
    <t>Extender pro přenos HDMI po kabelu CAT5e/6/7. Sada přijímač + vysílač. Podpora standardů HDBase-T, HDMI 1.4, HDCP 2.2. Podpora min. 4K/UHD@60Hz 4:2:0. Kompatibilní s CAT5e/6/7 twisted pair kabely
Přenos 1080p na vzálenost min. 70m. HDCP kompatibilní. Podpora přenosu EDID a CEC. PoE napájení přijímače po CATx kabelu (zdroj součást balení). Cena včetně dopravy, instalace.</t>
  </si>
  <si>
    <t>Držák projektoru na strop</t>
  </si>
  <si>
    <t>Univerzální držák AVM - komplet vč. universálního adaptéru pro mobilní projektory + prodlužovací tyč. Bílý komaxit. Nosnost 20 kg Cena včetně dopravy, instalace.</t>
  </si>
  <si>
    <t>Reproduktorová soustava</t>
  </si>
  <si>
    <t>Sestava 2 ks dvoupásmových reprosoustav a RS-232 řízení signálu, minimální konfigurace: výkon 2x 30W (aktivní + pasivní repro), 80 Hz - 20 kHz, 2 linkové vstupy, vč. Nástěnného držáku a propojovacího kabelu, bílá barva. Cena včetně dopravy, instalace.</t>
  </si>
  <si>
    <t>Technologie PC učebny</t>
  </si>
  <si>
    <t>Monitor s viditelnou uhlopříčkou 24", s LED podsvícením, technologie IPS, formát 16:10, antireflexní matný povrch, rozlišením 1920x1200 bodu, video vstupy DP 1.2, HDMI 1.4, VGA, USB 3.0, odezva 5ms, dynamickým kontrastním poměrem 5mil:1, jasem 300cd/m2, plná ergonomie, náklon -5 až +20°, otočení ±45°, kloubové otáčení 90° (Pivot), výškově nastavitelný stojan v rozsahu 150 mm, VESA.  Cena včetně dopravy a instalace.</t>
  </si>
  <si>
    <t>Software pro správu učebny</t>
  </si>
  <si>
    <t xml:space="preserve">
Software pro učitele na základních a středních školách. Pomáhá při správě  a řízení počítačové učebny v těchto oblastech: Zajištění zpětné vazby- Učitel vidí, co právě teď studenti dělají. Prezentace umožňuje sdílet učitelskou obrazovku studentům a zprostředkovat tak vyučovanou látku. Blokování- Podle potřeby zhasnete žákovské obrazovky, zablokujete myši a klávesnice pro získání pozornosti. Blokujete nebo omezujete přístup na web. Řízení- Učitel může na dálku zapnout, vypnout i restartovat studentské počítače. Může převzít řízení studentského počítače. Licence pro 1 učitele+ neomezený počet studentů (cena za učebnu) . Cena včetně dopravy, instalace.
</t>
  </si>
  <si>
    <t>Židle učitelská s plastovým erognomickým šálovým sedákem, pojízdná (na kolečkách),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</si>
  <si>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 xml:space="preserve">Židle žákovská </t>
  </si>
  <si>
    <t>Židle žákovská s plastovým erognomickým šálovým sedákem, pevná (na kluzácích), výškově nastavitelná pomocí plynového chromovaného pístu, otočná, na ocelovém chromovaném kříži. Ergonomicky tvarovaný sedák i opěrák (se vzduchovým polštářem), hygienický a snadno omyvatelný, šetrný k životnímu prostředí – vyrobený z recyklovatelných plastů. Moderní barevnost: 6 barev sedáku. Židle musí být snadno omyvatelná bez horní perforace.  Záruka na židle je min. 5 let. Cena včetně dopravy a instalace.</t>
  </si>
  <si>
    <t>Mycí pracoviště</t>
  </si>
  <si>
    <t xml:space="preserve">Mycí pracoviště o rozměrech šxvxh 1200x800x500mm. Voděodolná pracovní deska s výřezem na dřez, součástí dvojdřez keramický a směšovací baterie. Cena včetně dopravy a instalace.
 </t>
  </si>
  <si>
    <t>Kód položky</t>
  </si>
  <si>
    <t>Ramenný držák ultrakrátkého projektoru pro instalaci na pylonový pojezd. Cena včetně dopravy, instalace.</t>
  </si>
  <si>
    <t>Pylonový pojezd s křídly. Stabilní konstrukce z hliníkových profilů o výšce min.250cm. Rozsah posunu min. 70 cm. Rozložení hmotnosti sestavy na stěnu a podlahu. Integrovaný úchyt pro držák projektoru. Boční křídla k interaktivní tabuli pro popisování fixou, nebo křídou. Možnost kombinace: z venku pro psaní křídou, uvnitř pro psaní fixou - nebo naopak, celá fixová, celá křídová.  Cena včetně dopravy, instalace.</t>
  </si>
  <si>
    <t>Pracovní stanice + vybavení učebny přírodních věd</t>
  </si>
  <si>
    <t>Monitor</t>
  </si>
  <si>
    <t>datový přepínač s min. 24 porty 10/100/1000Mbit, s rychlosti přepnutí až 35.7Mpps, buffer pro 525tis. packetu, podporou až 8tis. MAC adres, s pasivním chlazením, setem pro instalaci do rack, s napájecím zdrojem, cena včetně dopravy, instalace, nastavení.</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</si>
  <si>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</si>
  <si>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</si>
  <si>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Katedra vyučujícího - PC skříň</t>
  </si>
  <si>
    <t xml:space="preserve">Demonstrační stůl pro pedagoga. Šířka 4090 mm a hloubka 700 mm, výška 850 mm, PC pracoviště 760 mm. Uzpůsobený pro maximální flexibilitu a možnosti prezentovat. Odolná pracovní plocha a konstrukce spodních skříněk umožňují instalaci jakýchkoliv rozvodů a případné napojení na stávající. Skříňky mají dvojité dno a dvojitá záda, které slouží pro vedení rozvodů do potřebných míst a z nich se napojovat dál. Deska stolu je osazena dřezem a otvorem pro instalaci baterie. Pracoviště se skládá ze 4 podstavných skříní a PC stolu.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Záruka je min. 5 let. Cena včetně dopravy a instalace. </t>
  </si>
  <si>
    <t>Baterie vodovodní</t>
  </si>
  <si>
    <t xml:space="preserve">Baterie páková směšovací, tlaková, chrom. Cena včetně dopravy a instalace.
</t>
  </si>
  <si>
    <t>Zdroj</t>
  </si>
  <si>
    <t xml:space="preserve">Elektrický zdroj pro elektrické zámky v lavicích. 1 zdroj určen pro 4-5 stolů.
</t>
  </si>
  <si>
    <t>Stůl učebny přírodních věd pro 3 studenty</t>
  </si>
  <si>
    <t>Stůl pro speciální učebny přírodních věd: pracoviště žáků je složeno ze dvou skříněk, modulu pro rozvody a pracovní desky do půlkulatého tvaru. Šířka 2500mm a hloubka 870 mm v nejhlubším bodě, výška 760 mm.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Cena včetně dopravy a instalace.</t>
  </si>
  <si>
    <t>Skříň vysoká</t>
  </si>
  <si>
    <t>Skříň vysoká. Rozměry ŠxVxH1000x2000x500 mm. Skříň vysoká, 4x křídlové dveře, 4x nastavitelná police. Horní dveře jsou prosklené v hliníkovém rámečku, spodní dveře z lamino desky. Skříně jsou slepeny v korpusovém lisu - jsou dodávány k zákazníkovi ve složeném stavu. Korpus je dodáván smontovaný, lepený v lisu bez pohledových spojení, je vyroben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úchytky jsou celokovové, zamykání trojcestnými zámky. Cena včetně dopravy a instalace.</t>
  </si>
  <si>
    <t>Skříň nízká - nástavec</t>
  </si>
  <si>
    <t xml:space="preserve">Skříň nízká - nástavec. Rozměry ŠxVxH 1000x800x500 mm, 2x uzamykatelné křídlové dveře, 1x nastavitelná police, včetně tyče pro zavěšení žebříku.  Pevný sokl, ke kterému je připevněno vedení žebříku. Vedení je z trubky síly 38 mm, lakované práškovou barvou v odstínu RAL 9006. Korpus je dodáván smontovaný, lepený v lisu bez pohledových spojení, je vyroben z oboustranně laminovaných dřevotřískových desek tloušťky min. 19 mm. Záda z laminované dřevotřískové desky tloušťky min. 12 mm uchycené v drážce. Korpus osazen na nepohledových hranách ABS hranou tloušťky 1mm a na pohledových hranách ABS hranou tloušťky 2 mm. Hrany lepeny voděodolným PUR lepidlem, úchytky jsou celokovové, zamykání trojcestnými zámky.  Cena včetně dopravy a instalace.
</t>
  </si>
  <si>
    <t>Žebřík k nábytku</t>
  </si>
  <si>
    <t>Žebřík nábytkový, interiérový, materiál hliník. Eloxované nosné části, 2x 2ks speciálních háků potažených plastem pro uchycení žebříku ve výšce 2050 mm na vodící tyč kotvenou na soklu nástavce skříňové sestavy. Sešikmené široké stupně min. 75 mm mají polstrovaný přední okraj.  Výška min. 2100 mm, šířka min. 370 mm. Cena včetně dopravy.</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</si>
  <si>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Školní licence pro min. 10 učitelů. Cena včetně dopravy, instalace.
</t>
  </si>
  <si>
    <t xml:space="preserve">Přídavné reproduktory s ovládáním hlasitosti, výkon min. 20W. Cena včetně dopravy, instalace.
</t>
  </si>
  <si>
    <t>Sestava topných hnízd na kádinku</t>
  </si>
  <si>
    <t>Sestava topných hnízd na kádinku s plochým dnem o objemu 250ml. a 450ml, integrovaný regulátor teploty s otočným nastavením teploty až do +450 °C
hliníkové pouzdro přístroje chromniklové topné těleso s dlouhou životností a odolností kyselinám
vhodné pro všechny značky kádinek. Cena včetně dopravy, instalace</t>
  </si>
  <si>
    <t>Lihový kahan</t>
  </si>
  <si>
    <t>Kahan lihový, Borosilikátové sklo s nízkou teplotní roztažností, objem 100ml. Cena včetně dapravy, instalace.</t>
  </si>
  <si>
    <t>Datový switch s min. 8 porty 10/100/1000Mbit, s pasivním chlazením, detekce datových smyček, s napájecím zdrojem. Cena včetně dopravy, instalace.</t>
  </si>
  <si>
    <t>Nábytek učebna</t>
  </si>
  <si>
    <t>Katedra vyučujícího - PC stůl</t>
  </si>
  <si>
    <t>Katedra vyučujícího - skříňka pro el. rozvaděč</t>
  </si>
  <si>
    <t>Skříňka pro elektrický rozvaděč s ovládacím panelem v kabelovém kanálu za dveřmi, šířka 650mm, hloubka 700mm. Skříňky mají dvojité dno a dvojitá záda, které slouží pro vedení rozvody do potřebných míst a z nich se napojovat dál.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Možnost výběru barevného provedení alespoň ze čtyř základních typů dekorů/barev. Cena včetně dopravy a instalace.</t>
  </si>
  <si>
    <t>Katedra vyučujícího - skříňka volná</t>
  </si>
  <si>
    <t xml:space="preserve">Skříňka katedry vyučujícího, šířka 650mm, hloubka 700mm. Skříňky mají dvojité dno a dvojitá záda, které slouží pro vedení rozvody do potřebných míst a z nich se napojovat dál.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Možnost výběru barevného provedení alespoň ze čtyř základních typů dekorů/barev. Cena včetně dopravy a instalace.
</t>
  </si>
  <si>
    <t xml:space="preserve">Stůl učebny pro 3 žáky, použitelný jako plocha pro pokusy a kolaborativní výuku, ale také jako standardní stůl pro potřeby kmenové učebny. Šířka 1800mm a hloubka min. 650mm. Standardní minimální použité materiály: ocelové profily ovál 80x25x2mm, D 55x35x2mm, hranol, 30x30x2mm, HPL deska, ABS hrana lepena PUR lepidlem, prášková barva s nanopasivací. Možnost kotvení stolu do podlahy. Ve stole v uzamykatelném kanále je připraven parapetní kanál 90x55 - zde je možné umístit rozvody silno/slaboproudu a síť. Tyto rozvody je možné do kanálu zavést nohou stolu. Kanál a pracovní plocha mají mezi sebou mezeru, krytou gumou, kterou se dají kabely používané na stole minimalizovat a tudíž na stole nepřekážejí. Součástí je elektický zámek. Volba barevného provedení alespoň ze čtyř barevných variant. Cena včetně dopravy, instalace.
</t>
  </si>
  <si>
    <t>Digestoř školní</t>
  </si>
  <si>
    <t xml:space="preserve">Školní digestoř s pevnými plechovými zády, vnější rozměry 1000x700x1400mm, vnitřní rozměry 760x620x1000mm, výška pracovní plochy 900mm, osazena dvěma průchody s krytkami pro přívody vody a plynu, dvěma elektrickými zásuvkami 230V, jedním vypínačem a zářivkou 18W, která je zároveň spouštěna s rozběhem ventilátoru.Pracovní deska dlažba keramická kyselinovzdorná, tl. 30 mm + odpadní vanička, včetně skříňky pod digestoř, dvoudveřové, deska postforming o rozměrech 1000x750x750. Včetně dopravy a instalace. </t>
  </si>
  <si>
    <t>Specializovaný pracovní pult pro 16 žáků</t>
  </si>
  <si>
    <t>Laboratorní sestava o půrorysných rozměrech 6200x620mm a 4320x620mm, skříně, nástavba nad pracovní stůl,3x nástavba na chemické sklo, 4x nerezové umyvadlo s 4x baterií, všechny skříně uzamykatelné, kovové úchytky, pracovní deska laminát 23,6 mm, skříně pod pracovní deskou: Konstrukce nábytku je z oboustranně laminované dřevotřískové desky tloušťky min. 19 mm, pohledové hrany jsou lepeny min. 2 mm ABS hranou, nepohledové min. 1 mm ABS hranou, lepeny jsou voděodolným PUR lepidlem, celokovové úchytky, trojcestné zámky. Záruka je min. 5 let. Cena včetně dopravy, instalace.</t>
  </si>
  <si>
    <t xml:space="preserve">Oční sprcha s aretovatelnou spouštěcí páčkou </t>
  </si>
  <si>
    <t xml:space="preserve">Oční sprcha s aretovatelnou spouštěcí páčkou. Sprchová hlavice s širokým sprchovým paprskem, s úhlem 45°, gumová ochrana pro oči, sprchová hlavice se samočinným vyprazdňováním. Splňující DIN EN 15154-2:2006. Zabudovaný omezovač průtoku a zařízení zamezující zpětnému průtoku. Přívodní hadice dlouhá 1500 mm, oční sprchou lze ošetřit také ležící osobu. Sprchu lze provozovat také v nástěnném držáku, stabilní držák udržuje sprchu stále ve směru uživatele. Cena včetně dopravy.
</t>
  </si>
  <si>
    <t>Židle laboratorní</t>
  </si>
  <si>
    <t>Laboratorní stolička, obdélníkový sedák se zkosenými hranami, materiál MDF, povrch ošetřen lisovanou melaminovou folií, konstrukce z ocelové trubky průběru 22 mm, síla stěny min. 2 mm. Stohovatelná. Kostrukce lakována v RAL barvě práškovou barvou. Záruka min. 5 let. Stolička má podnožky ve výšce 100 a 200 mm nad zemí. Cena včetně dopravy a instalace.</t>
  </si>
  <si>
    <t>Učebna cizích jazyků</t>
  </si>
  <si>
    <t>Adresa:</t>
  </si>
  <si>
    <t>Uchazeč:</t>
  </si>
  <si>
    <t>IČ:</t>
  </si>
  <si>
    <t>SOUPIS PRACÍ A DODÁVEK A SLUŽEB - vybavení</t>
  </si>
  <si>
    <t>Učebna chemie</t>
  </si>
  <si>
    <t>Učebna fyziky</t>
  </si>
  <si>
    <t>PC učebna</t>
  </si>
  <si>
    <t xml:space="preserve">Stůl přístavný na výklopný systém pro LCD monitor (s možností sezení), šířka 900mm, hloubka 700mm. Pracovní deska osazena zamykatelným výklopným systémem pro monitor maximální úhlopříčky 27", klávesnici a myš (při nečinnosti je monitor ukryt uvnitř katedry a lze používat celou pracovní plochu) .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HPL Pracovní deska síly min. 23,6 mm, oboustranně laminována HPL síly min. 0,8mm, lepeno voděodolným PUR lepidlem, celokovové úchytky, trojcestné zámky. Záruka je min. 5 let. Možnost výběru barevného provedení alespoň ze čtyř základních typů dekorů/barev. Cena včetně dopravy a instalace.
</t>
  </si>
  <si>
    <t>Interaktivní tabule a příslušenství</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</si>
  <si>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min. 5-ti let. Cena včetně dopravy, instalace, nastavení a systémového zaškolení obsluhy.
</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</si>
  <si>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Vč. záruky dostupnosti oprav dodaného software po dobu min. 5-ti let. Cena včetně dopravy, instalace, nastavení a systémového zaškolení obsluhy.
</t>
  </si>
  <si>
    <r>
      <t xml:space="preserve">case s min. 180W zdrojem s účinnosti až 93%, výkon CPU min. 9600 bodu dle nezávislého testu cpubenchmark.net, operační paměť 8GB DDR4, pevný M.2 SSD disk s kapacitou 256GB, DVD-RW optická mechanika, Gbit síťová karta, Wifi standardu 802.11ac (2x2), Bluetooth, čtečka pam. karet, min. 2x DisplayPort a 1x HDMI, USB Type-C, USB 3.1, USB 2.0, klávesnici a myš, </t>
    </r>
    <r>
      <rPr>
        <sz val="10"/>
        <rFont val="Arial"/>
        <family val="2"/>
      </rPr>
      <t xml:space="preserve">operační systém včetně licence upgradu operačního systému na verzi s podporu AD, nevázaná na hardware z multilicenčního programu s možnosti downgrade OS, </t>
    </r>
    <r>
      <rPr>
        <sz val="10"/>
        <color rgb="FFFFC000"/>
        <rFont val="Arial"/>
        <family val="2"/>
      </rPr>
      <t>z</t>
    </r>
    <r>
      <rPr>
        <sz val="10"/>
        <rFont val="Arial"/>
        <family val="2"/>
      </rPr>
      <t>áruční doba 3 roky, odezva následující pracovní den s opravou u zákazníka. Cena včetně dopravy, instalace, nastavení.</t>
    </r>
  </si>
  <si>
    <r>
      <t xml:space="preserve">PC, case s min. 180W zdrojem, výkon CPU min. 6600 bodu dle nezávislého testu cpubenchmark.net, operační paměť 4GB DDR4, SSD disk s kapacitou 256GB, DVD-RW optická mechanika, Gbit síťová karta, min. 1x video výstup VGA a 1x DisplayPort, USB 3.1 Gen1, USB 2.0, M.2 PCIe x1-2230, klávesnici a myš stejného výrobce, podstavec pro SFF, </t>
    </r>
    <r>
      <rPr>
        <sz val="10"/>
        <rFont val="Arial"/>
        <family val="2"/>
      </rPr>
      <t xml:space="preserve"> operační systém včetně licence upgradu operačního systému na verzi s podporu AD, nevázaná na hardware z multilicenčního programu s možnosti downgrade OS, záruční doba 3 roky, odezva následující pracovní den s opravou u zákazníka. Cena včetně dopravy, instalace, nastavení.
</t>
    </r>
  </si>
  <si>
    <t>case s min. 180W zdrojem s účinnosti až 93%, výkon CPU min. 9600 bodu dle nezávislého testu cpubenchmark.net, operační paměť 8GB DDR4, pevný M.2 SSD disk s kapacitou 256GB, DVD-RW optická mechanika, Gbit síťová karta, Wifi standardu 802.11ac (2x2), Bluetooth, čtečka pam. karet, min. 2x DisplayPort a 1x HDMI, USB Type-C, USB 3.1, USB 2.0, klávesnici a myš, operační systém včetně licence upgradu operačního systému na verzi s podporu AD, nevázaná na hardware z multilicenčního programu s možnosti downgrade OS, záruční doba 3 roky, odezva následující pracovní den s opravou u zákazníka. Cena včetně dopravy, instalace, nastavení.</t>
  </si>
  <si>
    <t xml:space="preserve">PC, case s min. 180W zdrojem, výkon CPU min. 6600 bodu dle nezávislého testu cpubenchmark.net, operační paměť 4GB DDR4, SSD disk s kapacitou 256GB, DVD-RW optická mechanika, Gbit síťová karta, min. 1x video výstup VGA a 1x DisplayPort, USB 3.1 Gen1, USB 2.0, M.2 PCIe x1-2230, klávesnici a myš stejného výrobce, podstavec pro SFF, operační systém s podporu AD (domény), operační systém včetně licence upgradu operačního systému na verzi s podporu AD, nevázaná na hardware z multilicenčního programu s možnosti downgrade OS, záruční doba 3 roky, odezva následující pracovní den s opravou u zákazníka. Cena včetně dopravy, instalace, nastavení.
</t>
  </si>
  <si>
    <t>Pracovní stanice, case Tower, min. 500W zdrojem, sestav pro provoz 24/7, výkon CPU min. 9200 dle nezávislého testu cpubenchmark.net s PCIe x16 linkami, operační paměť min. 8GB DDR4, SSD M.2 disk s kapacitou min. 256GB, DVD-RW optická mechanika, čtečka MCR, Gbit síťová karta, klávesnici a myš,operační systém s podporu AD (domény), záruční doba 2 roky, odezva následující pracovní den s opravou u zákazníka, cena včetně dopravy, instalace, nastavení.</t>
  </si>
  <si>
    <t xml:space="preserve">REKAPITULACE </t>
  </si>
  <si>
    <t>Část:</t>
  </si>
  <si>
    <t>Město Česká Lípa</t>
  </si>
  <si>
    <t>Kód</t>
  </si>
  <si>
    <t>Popis</t>
  </si>
  <si>
    <t>Cena celkem</t>
  </si>
  <si>
    <t>DPH 21%</t>
  </si>
  <si>
    <t>Celkem s DPH</t>
  </si>
  <si>
    <t>Modernizace odborných učeben ZŠ Šluknovská</t>
  </si>
  <si>
    <t>Modernizace odborných učeben - učebna cizích jazyků</t>
  </si>
  <si>
    <t>Modernizace odborných učeben - PC učebna</t>
  </si>
  <si>
    <t>Modernizace učeben - učebna fyziky</t>
  </si>
  <si>
    <t>Modernizace odborných učeben - učebna chemie</t>
  </si>
  <si>
    <t xml:space="preserve"> SOUPIS PRACÍ A DODÁVEK A SLUŽEB - vybavení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</si>
</sst>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x0000_"/>
    <numFmt numFmtId="165" formatCode="#,##0.000"/>
    <numFmt numFmtId="166" formatCode="#,##0.0"/>
  </numFmts>
  <fonts count="24">
    <font>
      <sz val="10"/>
      <name val="Arial"/>
      <family val="2"/>
    </font>
    <font>
      <b/>
      <sz val="10"/>
      <name val="Arial"/>
      <family val="2"/>
    </font>
    <font>
      <b/>
      <sz val="14"/>
      <name val="Arial"/>
      <family val="2"/>
    </font>
    <font>
      <sz val="10"/>
      <name val="Arial CE"/>
      <family val="2"/>
    </font>
    <font>
      <sz val="10"/>
      <name val="Arial "/>
      <family val="2"/>
    </font>
    <font>
      <b/>
      <u val="single"/>
      <sz val="10"/>
      <name val="Arial"/>
      <family val="2"/>
    </font>
    <font>
      <sz val="11"/>
      <color theme="1"/>
      <name val="Calibri"/>
      <family val="2"/>
      <scheme val="minor"/>
    </font>
    <font>
      <sz val="10"/>
      <color rgb="FFFF0000"/>
      <name val="Arial"/>
      <family val="2"/>
    </font>
    <font>
      <b/>
      <sz val="10"/>
      <color rgb="FF0000FF"/>
      <name val="Arial"/>
      <family val="2"/>
    </font>
    <font>
      <b/>
      <sz val="10"/>
      <color rgb="FF800080"/>
      <name val="Arial"/>
      <family val="2"/>
    </font>
    <font>
      <b/>
      <sz val="10"/>
      <color rgb="FFFF0000"/>
      <name val="Arial"/>
      <family val="2"/>
    </font>
    <font>
      <sz val="10"/>
      <color rgb="FF0000FF"/>
      <name val="Arial"/>
      <family val="2"/>
    </font>
    <font>
      <b/>
      <sz val="10"/>
      <color rgb="FF7030A0"/>
      <name val="Arial"/>
      <family val="2"/>
    </font>
    <font>
      <sz val="10"/>
      <color theme="1"/>
      <name val="Arial"/>
      <family val="2"/>
    </font>
    <font>
      <b/>
      <u val="single"/>
      <sz val="10"/>
      <color rgb="FFFA0000"/>
      <name val="Arial"/>
      <family val="2"/>
    </font>
    <font>
      <sz val="10"/>
      <color rgb="FF000000"/>
      <name val="Arial"/>
      <family val="2"/>
    </font>
    <font>
      <sz val="10"/>
      <color rgb="FFFFC000"/>
      <name val="Arial"/>
      <family val="2"/>
    </font>
    <font>
      <b/>
      <sz val="14"/>
      <color indexed="10"/>
      <name val="Arial"/>
      <family val="2"/>
    </font>
    <font>
      <sz val="7"/>
      <name val="Arial"/>
      <family val="2"/>
    </font>
    <font>
      <b/>
      <sz val="8"/>
      <name val="Arial"/>
      <family val="2"/>
    </font>
    <font>
      <sz val="8"/>
      <name val="Arial"/>
      <family val="2"/>
    </font>
    <font>
      <b/>
      <sz val="8"/>
      <color rgb="FF7030A0"/>
      <name val="Arial"/>
      <family val="2"/>
    </font>
    <font>
      <b/>
      <sz val="9"/>
      <color rgb="FFFF0000"/>
      <name val="Arial"/>
      <family val="2"/>
    </font>
    <font>
      <b/>
      <sz val="9"/>
      <color rgb="FF7030A0"/>
      <name val="Arial"/>
      <family val="2"/>
    </font>
  </fonts>
  <fills count="6">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thin"/>
      <right style="hair"/>
      <top style="thin"/>
      <bottom style="hair"/>
    </border>
    <border>
      <left style="hair"/>
      <right style="hair"/>
      <top style="thin"/>
      <bottom style="hair"/>
    </border>
    <border>
      <left style="hair"/>
      <right style="hair"/>
      <top style="hair"/>
      <bottom style="thin"/>
    </border>
    <border>
      <left/>
      <right/>
      <top style="thin"/>
      <bottom/>
    </border>
    <border>
      <left style="thin"/>
      <right style="hair"/>
      <top style="hair"/>
      <bottom style="thin"/>
    </border>
    <border>
      <left style="hair"/>
      <right style="thin"/>
      <top style="thin"/>
      <bottom style="hair"/>
    </border>
    <border>
      <left style="hair"/>
      <right style="thin"/>
      <top style="hair"/>
      <bottom style="thin"/>
    </border>
    <border>
      <left style="thin"/>
      <right/>
      <top style="thin"/>
      <bottom style="thin"/>
    </border>
    <border>
      <left/>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cellStyleXfs>
  <cellXfs count="126">
    <xf numFmtId="0" fontId="0" fillId="0" borderId="0" xfId="0"/>
    <xf numFmtId="49" fontId="0" fillId="2" borderId="0" xfId="0" applyNumberFormat="1" applyFont="1" applyFill="1" applyAlignment="1">
      <alignment wrapText="1"/>
    </xf>
    <xf numFmtId="49" fontId="1" fillId="2" borderId="0" xfId="0" applyNumberFormat="1" applyFont="1" applyFill="1" applyAlignment="1">
      <alignment vertical="center"/>
    </xf>
    <xf numFmtId="49" fontId="0" fillId="2" borderId="0" xfId="0" applyNumberFormat="1" applyFont="1" applyFill="1" applyAlignment="1">
      <alignment vertical="center"/>
    </xf>
    <xf numFmtId="49" fontId="0" fillId="2" borderId="0" xfId="0" applyNumberFormat="1" applyFont="1" applyFill="1" applyAlignment="1">
      <alignment vertical="center" wrapText="1"/>
    </xf>
    <xf numFmtId="49" fontId="0" fillId="3" borderId="1"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1" fontId="0" fillId="3" borderId="3" xfId="0" applyNumberFormat="1" applyFont="1" applyFill="1" applyBorder="1" applyAlignment="1">
      <alignment horizontal="center" vertical="center" wrapText="1"/>
    </xf>
    <xf numFmtId="49" fontId="3" fillId="2" borderId="0" xfId="0" applyNumberFormat="1" applyFont="1" applyFill="1" applyAlignment="1">
      <alignment wrapText="1"/>
    </xf>
    <xf numFmtId="0" fontId="8" fillId="0" borderId="4" xfId="0" applyFont="1" applyBorder="1" applyAlignment="1">
      <alignment vertical="center"/>
    </xf>
    <xf numFmtId="0" fontId="8" fillId="0" borderId="4" xfId="0" applyFont="1" applyBorder="1" applyAlignment="1">
      <alignment vertical="center" wrapText="1"/>
    </xf>
    <xf numFmtId="4" fontId="8" fillId="0" borderId="4" xfId="0" applyNumberFormat="1" applyFon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4" fontId="9" fillId="0" borderId="0" xfId="0" applyNumberFormat="1" applyFont="1" applyAlignment="1">
      <alignment horizontal="righ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4" fontId="8" fillId="0" borderId="0" xfId="0" applyNumberFormat="1" applyFont="1" applyAlignment="1">
      <alignment horizontal="right" vertical="center"/>
    </xf>
    <xf numFmtId="0" fontId="11" fillId="0" borderId="0" xfId="0" applyFont="1" applyAlignment="1">
      <alignment vertical="center"/>
    </xf>
    <xf numFmtId="0" fontId="12" fillId="0" borderId="0" xfId="0" applyFont="1" applyAlignment="1">
      <alignment vertical="center" wrapText="1"/>
    </xf>
    <xf numFmtId="4" fontId="12" fillId="0" borderId="0" xfId="0" applyNumberFormat="1" applyFont="1" applyAlignment="1">
      <alignment horizontal="right" vertical="center"/>
    </xf>
    <xf numFmtId="49" fontId="0" fillId="0" borderId="0" xfId="0" applyNumberFormat="1" applyFont="1" applyAlignment="1">
      <alignment vertical="top" wrapText="1"/>
    </xf>
    <xf numFmtId="0" fontId="0" fillId="0" borderId="0" xfId="0" applyFont="1" applyAlignment="1">
      <alignment vertical="center" wrapText="1"/>
    </xf>
    <xf numFmtId="4" fontId="0" fillId="0" borderId="0" xfId="0" applyNumberFormat="1" applyFont="1" applyAlignment="1">
      <alignment horizontal="right" vertical="center"/>
    </xf>
    <xf numFmtId="0" fontId="5"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4" fontId="14" fillId="0" borderId="0" xfId="0" applyNumberFormat="1" applyFont="1" applyAlignment="1">
      <alignment horizontal="right" vertical="center"/>
    </xf>
    <xf numFmtId="49" fontId="2" fillId="2" borderId="0" xfId="0" applyNumberFormat="1" applyFont="1" applyFill="1"/>
    <xf numFmtId="49" fontId="0" fillId="2" borderId="0" xfId="0" applyNumberFormat="1" applyFont="1" applyFill="1"/>
    <xf numFmtId="1" fontId="0" fillId="3" borderId="5"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49" fontId="3" fillId="2" borderId="0" xfId="0" applyNumberFormat="1" applyFont="1" applyFill="1"/>
    <xf numFmtId="0" fontId="0" fillId="4" borderId="0" xfId="0" applyFont="1" applyFill="1" applyAlignment="1">
      <alignment vertical="center"/>
    </xf>
    <xf numFmtId="0" fontId="0" fillId="0" borderId="0" xfId="0" applyFont="1" applyAlignment="1">
      <alignmen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0" fontId="0" fillId="0" borderId="0" xfId="0" applyFont="1" applyProtection="1">
      <protection locked="0"/>
    </xf>
    <xf numFmtId="0" fontId="0" fillId="0" borderId="0" xfId="0" applyFont="1" applyAlignment="1" applyProtection="1">
      <alignment wrapText="1"/>
      <protection locked="0"/>
    </xf>
    <xf numFmtId="164" fontId="8" fillId="0" borderId="4" xfId="0" applyNumberFormat="1" applyFont="1" applyBorder="1" applyAlignment="1">
      <alignment horizontal="center" vertical="center"/>
    </xf>
    <xf numFmtId="164" fontId="9" fillId="0" borderId="0" xfId="0" applyNumberFormat="1" applyFont="1" applyAlignment="1">
      <alignment horizontal="center" vertical="center"/>
    </xf>
    <xf numFmtId="164" fontId="0" fillId="0" borderId="0" xfId="0" applyNumberFormat="1" applyFont="1" applyAlignment="1">
      <alignment horizontal="center" vertical="center"/>
    </xf>
    <xf numFmtId="164" fontId="8" fillId="0" borderId="0" xfId="0" applyNumberFormat="1" applyFont="1" applyAlignment="1">
      <alignment horizontal="center" vertical="center"/>
    </xf>
    <xf numFmtId="49" fontId="0" fillId="0" borderId="0" xfId="0" applyNumberFormat="1" applyFont="1" applyAlignment="1">
      <alignment vertical="center" wrapText="1"/>
    </xf>
    <xf numFmtId="0" fontId="0" fillId="0" borderId="0" xfId="0" applyAlignment="1">
      <alignment vertical="center" wrapText="1"/>
    </xf>
    <xf numFmtId="49" fontId="0" fillId="0" borderId="0" xfId="0" applyNumberFormat="1" applyFont="1" applyFill="1" applyAlignment="1">
      <alignment vertical="top" wrapText="1"/>
    </xf>
    <xf numFmtId="0" fontId="0" fillId="0" borderId="0" xfId="0" applyFont="1" applyFill="1" applyAlignment="1">
      <alignment vertical="center" wrapText="1"/>
    </xf>
    <xf numFmtId="164" fontId="0" fillId="0" borderId="0" xfId="0" applyNumberFormat="1" applyFont="1" applyFill="1" applyAlignment="1">
      <alignment horizontal="center" vertical="center"/>
    </xf>
    <xf numFmtId="0" fontId="12" fillId="0" borderId="0" xfId="0" applyFont="1" applyFill="1" applyAlignment="1">
      <alignment vertical="center" wrapText="1"/>
    </xf>
    <xf numFmtId="165" fontId="0" fillId="0" borderId="0" xfId="0" applyNumberFormat="1" applyFont="1" applyFill="1" applyAlignment="1">
      <alignment horizontal="right" vertical="center"/>
    </xf>
    <xf numFmtId="4" fontId="0" fillId="0" borderId="0" xfId="0" applyNumberFormat="1" applyFont="1" applyFill="1" applyAlignment="1">
      <alignment horizontal="right" vertical="center"/>
    </xf>
    <xf numFmtId="4" fontId="12" fillId="0" borderId="0" xfId="0" applyNumberFormat="1" applyFont="1" applyFill="1" applyAlignment="1">
      <alignment horizontal="right" vertical="center"/>
    </xf>
    <xf numFmtId="166" fontId="0" fillId="0" borderId="0" xfId="0" applyNumberFormat="1"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4" fontId="8" fillId="0" borderId="0" xfId="0" applyNumberFormat="1" applyFont="1" applyFill="1" applyAlignment="1">
      <alignment horizontal="right" vertical="center"/>
    </xf>
    <xf numFmtId="49" fontId="0" fillId="0" borderId="0" xfId="0" applyNumberFormat="1" applyFont="1" applyFill="1" applyAlignment="1">
      <alignment vertical="center" wrapText="1"/>
    </xf>
    <xf numFmtId="4" fontId="13" fillId="0" borderId="0" xfId="0" applyNumberFormat="1" applyFont="1" applyFill="1" applyAlignment="1">
      <alignment horizontal="right" vertical="center"/>
    </xf>
    <xf numFmtId="0" fontId="15"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Protection="1">
      <protection locked="0"/>
    </xf>
    <xf numFmtId="0" fontId="0" fillId="0" borderId="0" xfId="0" applyFont="1" applyAlignment="1" applyProtection="1">
      <alignment wrapText="1"/>
      <protection locked="0"/>
    </xf>
    <xf numFmtId="0" fontId="0" fillId="2" borderId="0" xfId="0" applyFont="1" applyFill="1" applyAlignment="1">
      <alignment horizontal="left" vertical="center"/>
    </xf>
    <xf numFmtId="164" fontId="7" fillId="0" borderId="0" xfId="0" applyNumberFormat="1" applyFont="1" applyAlignment="1">
      <alignment horizontal="center" vertical="center"/>
    </xf>
    <xf numFmtId="0" fontId="0" fillId="0" borderId="0" xfId="0" applyFont="1" applyAlignment="1">
      <alignment vertical="top" wrapText="1"/>
    </xf>
    <xf numFmtId="4" fontId="13" fillId="0" borderId="0" xfId="0" applyNumberFormat="1" applyFont="1" applyAlignment="1">
      <alignment horizontal="right" vertical="center"/>
    </xf>
    <xf numFmtId="0" fontId="0" fillId="0" borderId="0" xfId="0" applyFont="1" applyAlignment="1">
      <alignment horizontal="left" vertical="center" wrapText="1"/>
    </xf>
    <xf numFmtId="0" fontId="0" fillId="0" borderId="0" xfId="0" applyFont="1" applyAlignment="1">
      <alignment vertical="center"/>
    </xf>
    <xf numFmtId="165" fontId="0" fillId="4" borderId="0" xfId="0" applyNumberFormat="1" applyFont="1" applyFill="1" applyAlignment="1">
      <alignment horizontal="right" vertical="center"/>
    </xf>
    <xf numFmtId="164" fontId="0" fillId="4" borderId="0" xfId="0" applyNumberFormat="1" applyFont="1" applyFill="1" applyAlignment="1">
      <alignment horizontal="center" vertical="center"/>
    </xf>
    <xf numFmtId="49" fontId="0" fillId="4" borderId="0" xfId="0" applyNumberFormat="1" applyFont="1" applyFill="1" applyAlignment="1">
      <alignment vertical="top" wrapText="1"/>
    </xf>
    <xf numFmtId="0" fontId="0" fillId="4" borderId="0" xfId="0" applyFont="1" applyFill="1" applyAlignment="1">
      <alignment vertical="center" wrapText="1"/>
    </xf>
    <xf numFmtId="4" fontId="0" fillId="4" borderId="0" xfId="0" applyNumberFormat="1" applyFont="1" applyFill="1" applyAlignment="1">
      <alignment horizontal="right" vertical="center"/>
    </xf>
    <xf numFmtId="166" fontId="0" fillId="4" borderId="0" xfId="0" applyNumberFormat="1" applyFont="1" applyFill="1" applyAlignment="1">
      <alignment horizontal="right" vertical="center"/>
    </xf>
    <xf numFmtId="4" fontId="13" fillId="4" borderId="0" xfId="0" applyNumberFormat="1" applyFont="1" applyFill="1" applyAlignment="1">
      <alignment horizontal="right" vertical="center"/>
    </xf>
    <xf numFmtId="49" fontId="17" fillId="2" borderId="0" xfId="0" applyNumberFormat="1" applyFont="1" applyFill="1"/>
    <xf numFmtId="49" fontId="18" fillId="2" borderId="0" xfId="0" applyNumberFormat="1" applyFont="1" applyFill="1"/>
    <xf numFmtId="49" fontId="19" fillId="2" borderId="0" xfId="0" applyNumberFormat="1" applyFont="1" applyFill="1" applyAlignment="1">
      <alignment vertical="center"/>
    </xf>
    <xf numFmtId="0" fontId="0" fillId="5" borderId="0" xfId="0" applyFont="1" applyFill="1" applyAlignment="1">
      <alignment horizontal="left" vertical="center"/>
    </xf>
    <xf numFmtId="49" fontId="0" fillId="5" borderId="0" xfId="0" applyNumberFormat="1" applyFont="1" applyFill="1" applyAlignment="1">
      <alignment vertical="center" wrapText="1"/>
    </xf>
    <xf numFmtId="0" fontId="20" fillId="2" borderId="0" xfId="0" applyFont="1" applyFill="1" applyAlignment="1">
      <alignment horizontal="left" vertical="center"/>
    </xf>
    <xf numFmtId="49" fontId="20" fillId="2" borderId="0" xfId="0" applyNumberFormat="1" applyFont="1" applyFill="1" applyAlignment="1">
      <alignment horizontal="center" vertical="center"/>
    </xf>
    <xf numFmtId="49" fontId="20" fillId="2" borderId="0" xfId="0" applyNumberFormat="1" applyFont="1" applyFill="1" applyAlignment="1">
      <alignment horizontal="left" vertical="center"/>
    </xf>
    <xf numFmtId="49" fontId="20" fillId="3" borderId="1" xfId="0" applyNumberFormat="1" applyFont="1" applyFill="1" applyBorder="1" applyAlignment="1">
      <alignment horizontal="center" vertical="center" wrapText="1"/>
    </xf>
    <xf numFmtId="49" fontId="20" fillId="3" borderId="2" xfId="0" applyNumberFormat="1" applyFont="1" applyFill="1" applyBorder="1" applyAlignment="1">
      <alignment horizontal="center" vertical="center" wrapText="1"/>
    </xf>
    <xf numFmtId="49" fontId="20" fillId="3" borderId="6" xfId="0" applyNumberFormat="1" applyFont="1" applyFill="1" applyBorder="1" applyAlignment="1">
      <alignment horizontal="center" vertical="center" wrapText="1"/>
    </xf>
    <xf numFmtId="1" fontId="20" fillId="3" borderId="5" xfId="0" applyNumberFormat="1" applyFont="1" applyFill="1" applyBorder="1" applyAlignment="1">
      <alignment horizontal="center" vertical="center" wrapText="1"/>
    </xf>
    <xf numFmtId="1" fontId="20" fillId="3" borderId="3" xfId="0" applyNumberFormat="1" applyFont="1" applyFill="1" applyBorder="1" applyAlignment="1">
      <alignment horizontal="center" vertical="center" wrapText="1"/>
    </xf>
    <xf numFmtId="1" fontId="20" fillId="3" borderId="7" xfId="0" applyNumberFormat="1" applyFont="1" applyFill="1" applyBorder="1" applyAlignment="1">
      <alignment horizontal="center" vertical="center" wrapText="1"/>
    </xf>
    <xf numFmtId="0" fontId="0" fillId="2" borderId="8" xfId="0" applyFont="1" applyFill="1" applyBorder="1"/>
    <xf numFmtId="0" fontId="0" fillId="2" borderId="9" xfId="0" applyFont="1" applyFill="1" applyBorder="1"/>
    <xf numFmtId="164" fontId="21" fillId="0" borderId="0" xfId="0" applyNumberFormat="1" applyFont="1" applyAlignment="1">
      <alignment horizontal="center" vertical="center"/>
    </xf>
    <xf numFmtId="0" fontId="21" fillId="0" borderId="0" xfId="0" applyFont="1" applyAlignment="1">
      <alignment vertical="center"/>
    </xf>
    <xf numFmtId="4" fontId="21" fillId="0" borderId="0" xfId="0" applyNumberFormat="1" applyFont="1" applyAlignment="1">
      <alignment horizontal="righ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xf numFmtId="2" fontId="22" fillId="0" borderId="0" xfId="0" applyNumberFormat="1" applyFont="1"/>
    <xf numFmtId="0" fontId="23" fillId="0" borderId="0" xfId="0" applyFont="1" applyAlignment="1">
      <alignment vertical="center"/>
    </xf>
    <xf numFmtId="4" fontId="23" fillId="0" borderId="0" xfId="0" applyNumberFormat="1" applyFont="1" applyAlignment="1">
      <alignment horizontal="right" vertical="center"/>
    </xf>
    <xf numFmtId="0" fontId="12" fillId="0" borderId="0" xfId="0" applyFont="1" applyAlignment="1">
      <alignment vertical="center"/>
    </xf>
    <xf numFmtId="49" fontId="0" fillId="2" borderId="0" xfId="0" applyNumberFormat="1" applyFont="1" applyFill="1" applyProtection="1">
      <protection locked="0"/>
    </xf>
    <xf numFmtId="49" fontId="0" fillId="2" borderId="0" xfId="0" applyNumberFormat="1" applyFont="1" applyFill="1" applyAlignment="1" applyProtection="1">
      <alignment vertical="center"/>
      <protection locked="0"/>
    </xf>
    <xf numFmtId="49" fontId="0" fillId="3" borderId="2" xfId="0" applyNumberFormat="1" applyFont="1" applyFill="1" applyBorder="1" applyAlignment="1" applyProtection="1">
      <alignment horizontal="center" vertical="center" wrapText="1"/>
      <protection locked="0"/>
    </xf>
    <xf numFmtId="1" fontId="0" fillId="3" borderId="3" xfId="0" applyNumberFormat="1" applyFont="1" applyFill="1" applyBorder="1" applyAlignment="1" applyProtection="1">
      <alignment horizontal="center" vertical="center"/>
      <protection locked="0"/>
    </xf>
    <xf numFmtId="49" fontId="3" fillId="2" borderId="0" xfId="0" applyNumberFormat="1" applyFont="1" applyFill="1" applyProtection="1">
      <protection locked="0"/>
    </xf>
    <xf numFmtId="0" fontId="8" fillId="0" borderId="4" xfId="0" applyFont="1" applyBorder="1" applyAlignment="1" applyProtection="1">
      <alignment vertical="center"/>
      <protection locked="0"/>
    </xf>
    <xf numFmtId="0" fontId="9" fillId="0" borderId="0" xfId="0" applyFont="1" applyAlignment="1" applyProtection="1">
      <alignment vertical="center"/>
      <protection locked="0"/>
    </xf>
    <xf numFmtId="4" fontId="0" fillId="0" borderId="0" xfId="0" applyNumberFormat="1" applyFont="1" applyAlignment="1" applyProtection="1">
      <alignment horizontal="right" vertical="center"/>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4" fontId="0" fillId="0" borderId="0" xfId="0" applyNumberFormat="1" applyFont="1" applyFill="1" applyAlignment="1" applyProtection="1">
      <alignment horizontal="right" vertical="center"/>
      <protection locked="0"/>
    </xf>
    <xf numFmtId="0" fontId="8" fillId="0" borderId="0" xfId="0" applyFont="1" applyFill="1" applyAlignment="1" applyProtection="1">
      <alignment vertical="center"/>
      <protection locked="0"/>
    </xf>
    <xf numFmtId="4" fontId="0" fillId="4" borderId="0" xfId="0" applyNumberFormat="1" applyFont="1" applyFill="1" applyAlignment="1" applyProtection="1">
      <alignment horizontal="right" vertical="center"/>
      <protection locked="0"/>
    </xf>
    <xf numFmtId="165" fontId="0" fillId="0" borderId="0" xfId="0" applyNumberFormat="1" applyFont="1" applyFill="1" applyAlignment="1" applyProtection="1">
      <alignment horizontal="right" vertical="center"/>
      <protection locked="0"/>
    </xf>
    <xf numFmtId="0" fontId="14" fillId="0" borderId="0" xfId="0" applyFont="1" applyAlignment="1" applyProtection="1">
      <alignment vertical="center"/>
      <protection locked="0"/>
    </xf>
    <xf numFmtId="165" fontId="0" fillId="0" borderId="0" xfId="0" applyNumberFormat="1" applyFont="1" applyAlignment="1" applyProtection="1">
      <alignment horizontal="right" vertical="center"/>
      <protection locked="0"/>
    </xf>
    <xf numFmtId="0" fontId="0" fillId="2" borderId="0" xfId="0" applyFont="1" applyFill="1" applyAlignment="1">
      <alignment horizontal="left" vertical="center"/>
    </xf>
    <xf numFmtId="0" fontId="0" fillId="0" borderId="0" xfId="0" applyFont="1" applyAlignment="1">
      <alignment vertical="center"/>
    </xf>
    <xf numFmtId="49" fontId="0" fillId="2" borderId="0" xfId="0" applyNumberFormat="1" applyFont="1" applyFill="1" applyAlignment="1">
      <alignment horizontal="left" vertical="center"/>
    </xf>
    <xf numFmtId="49" fontId="20" fillId="2" borderId="0" xfId="0" applyNumberFormat="1" applyFont="1" applyFill="1" applyAlignment="1">
      <alignment vertical="center"/>
    </xf>
    <xf numFmtId="49" fontId="0" fillId="0" borderId="0" xfId="0" applyNumberFormat="1" applyFont="1" applyFill="1" applyAlignment="1" applyProtection="1">
      <alignment vertical="center"/>
      <protection locked="0"/>
    </xf>
    <xf numFmtId="0" fontId="0" fillId="0" borderId="0" xfId="0" applyFont="1" applyFill="1" applyAlignment="1">
      <alignment horizontal="left" vertical="center"/>
    </xf>
    <xf numFmtId="49" fontId="0" fillId="0" borderId="0" xfId="0" applyNumberFormat="1" applyFont="1" applyFill="1"/>
  </cellXfs>
  <cellStyles count="7">
    <cellStyle name="Normal" xfId="0"/>
    <cellStyle name="Percent" xfId="15"/>
    <cellStyle name="Currency" xfId="16"/>
    <cellStyle name="Currency [0]" xfId="17"/>
    <cellStyle name="Comma" xfId="18"/>
    <cellStyle name="Comma [0]" xfId="19"/>
    <cellStyle name="Normální 16"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MI\Podklady%20pro%20VZ\Zak&#225;zky%20ORMI\2021\Modernizace%20u&#269;eben%20-%20LADA%20+%20SLOVANKA\SLOVANKA\ROZPO&#268;ET%201-2021\Z&#352;%20Slovanka%20-%20fyz%20a%20chem%20-%20v&#253;kaz%20ocen&#283;n&#253;_korekce_27.1.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metana\Desktop\Nab&#237;dky%2009.14\Z&#352;%20Lada%20&#268;.L&#237;pa\2019\Aktualizace%2010_20\HOT\Fin&#225;ln&#237;%20podklady\PC%20u&#269;ebna\Z&#352;%20&#352;luknovsk&#225;%20-%20PC%20u&#269;ebna%20-%20v&#253;kaz%20ocen&#283;n&#253;_10_20_vybave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soupis oceněný"/>
      <sheetName val="#Figury"/>
    </sheetNames>
    <sheetDataSet>
      <sheetData sheetId="0" refreshError="1"/>
      <sheetData sheetId="1" refreshError="1">
        <row r="399">
          <cell r="I399">
            <v>0</v>
          </cell>
        </row>
        <row r="486">
          <cell r="E486" t="str">
            <v>Celkem bez DPH</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soupis oceněný"/>
      <sheetName val="#Figury"/>
    </sheetNames>
    <sheetDataSet>
      <sheetData sheetId="0" refreshError="1">
        <row r="26">
          <cell r="E26" t="str">
            <v>Město Česká Lípa
, náměstí T. G. Masaryka 1, 470 01 Česká Lípa</v>
          </cell>
        </row>
        <row r="28">
          <cell r="E28" t="str">
            <v>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topLeftCell="A1">
      <selection activeCell="B7" sqref="B7"/>
    </sheetView>
  </sheetViews>
  <sheetFormatPr defaultColWidth="9.140625" defaultRowHeight="12.75"/>
  <cols>
    <col min="2" max="2" width="56.28125" style="0" customWidth="1"/>
    <col min="3" max="3" width="15.8515625" style="0" customWidth="1"/>
  </cols>
  <sheetData>
    <row r="1" spans="1:3" ht="18">
      <c r="A1" s="77" t="s">
        <v>170</v>
      </c>
      <c r="B1" s="78"/>
      <c r="C1" s="78"/>
    </row>
    <row r="2" spans="1:3" ht="12.75">
      <c r="A2" s="79" t="s">
        <v>1</v>
      </c>
      <c r="B2" s="80" t="s">
        <v>178</v>
      </c>
      <c r="C2" s="81"/>
    </row>
    <row r="3" spans="1:3" ht="12.75">
      <c r="A3" s="79" t="s">
        <v>2</v>
      </c>
      <c r="B3" s="82" t="s">
        <v>0</v>
      </c>
      <c r="C3" s="83"/>
    </row>
    <row r="4" spans="1:3" ht="12.75">
      <c r="A4" s="79" t="s">
        <v>171</v>
      </c>
      <c r="B4" s="82" t="s">
        <v>183</v>
      </c>
      <c r="C4" s="83"/>
    </row>
    <row r="5" spans="1:3" ht="14.25" customHeight="1">
      <c r="A5" s="84" t="s">
        <v>3</v>
      </c>
      <c r="B5" s="82" t="s">
        <v>172</v>
      </c>
      <c r="C5" s="83"/>
    </row>
    <row r="6" spans="1:11" s="62" customFormat="1" ht="12.75">
      <c r="A6" s="122" t="s">
        <v>155</v>
      </c>
      <c r="B6" s="80"/>
      <c r="C6" s="81"/>
      <c r="D6"/>
      <c r="E6"/>
      <c r="F6"/>
      <c r="G6"/>
      <c r="H6" s="123"/>
      <c r="I6" s="124"/>
      <c r="J6" s="125"/>
      <c r="K6" s="125"/>
    </row>
    <row r="7" spans="1:11" s="62" customFormat="1" ht="12.75">
      <c r="A7" s="122" t="s">
        <v>154</v>
      </c>
      <c r="B7" s="82"/>
      <c r="C7" s="83"/>
      <c r="D7"/>
      <c r="E7"/>
      <c r="F7"/>
      <c r="G7"/>
      <c r="H7" s="123"/>
      <c r="I7" s="124"/>
      <c r="J7" s="125"/>
      <c r="K7" s="125"/>
    </row>
    <row r="8" spans="1:3" ht="12.75">
      <c r="A8" s="122" t="s">
        <v>156</v>
      </c>
      <c r="B8" s="82"/>
      <c r="C8" s="83"/>
    </row>
    <row r="9" spans="1:3" ht="12.75">
      <c r="A9" s="84" t="s">
        <v>4</v>
      </c>
      <c r="B9" s="82"/>
      <c r="C9" s="83"/>
    </row>
    <row r="10" spans="1:3" ht="12.75">
      <c r="A10" s="78"/>
      <c r="B10" s="78"/>
      <c r="C10" s="78"/>
    </row>
    <row r="11" spans="1:3" ht="12.75">
      <c r="A11" s="85" t="s">
        <v>173</v>
      </c>
      <c r="B11" s="86" t="s">
        <v>174</v>
      </c>
      <c r="C11" s="87" t="s">
        <v>175</v>
      </c>
    </row>
    <row r="12" spans="1:3" ht="12.75">
      <c r="A12" s="88">
        <v>1</v>
      </c>
      <c r="B12" s="89">
        <v>2</v>
      </c>
      <c r="C12" s="90">
        <v>3</v>
      </c>
    </row>
    <row r="13" spans="1:3" ht="12.75">
      <c r="A13" s="91"/>
      <c r="B13" s="92"/>
      <c r="C13" s="92"/>
    </row>
    <row r="14" spans="1:3" ht="12.75">
      <c r="A14" s="93"/>
      <c r="B14" s="94"/>
      <c r="C14" s="95"/>
    </row>
    <row r="15" spans="1:3" ht="12.75">
      <c r="A15" s="93"/>
      <c r="B15" s="100" t="s">
        <v>153</v>
      </c>
      <c r="C15" s="101">
        <f>SUM('Učebna cizích jazyků'!I160)</f>
        <v>0</v>
      </c>
    </row>
    <row r="16" spans="1:3" ht="12.75">
      <c r="A16" s="93"/>
      <c r="B16" s="100" t="s">
        <v>160</v>
      </c>
      <c r="C16" s="101">
        <f>SUM('PC učebna'!I31)</f>
        <v>0</v>
      </c>
    </row>
    <row r="17" spans="1:3" ht="12.75">
      <c r="A17" s="93"/>
      <c r="B17" s="100" t="s">
        <v>159</v>
      </c>
      <c r="C17" s="101">
        <f>SUM('Učebna fyziky'!I35)</f>
        <v>0</v>
      </c>
    </row>
    <row r="18" spans="1:3" ht="12.75">
      <c r="A18" s="93"/>
      <c r="B18" s="100" t="s">
        <v>158</v>
      </c>
      <c r="C18" s="101">
        <f>SUM('Učebna chemie'!I40)</f>
        <v>0</v>
      </c>
    </row>
    <row r="19" spans="1:3" ht="12.75">
      <c r="A19" s="93"/>
      <c r="B19" s="102"/>
      <c r="C19" s="22"/>
    </row>
    <row r="20" spans="1:3" ht="12.75">
      <c r="A20" s="93"/>
      <c r="B20" s="94"/>
      <c r="C20" s="95"/>
    </row>
    <row r="21" spans="1:3" ht="12.75">
      <c r="A21" s="93"/>
      <c r="B21" s="96" t="str">
        <f>'[1]soupis oceněný'!E486</f>
        <v>Celkem bez DPH</v>
      </c>
      <c r="C21" s="97">
        <f>SUM(C15:C18)</f>
        <v>0</v>
      </c>
    </row>
    <row r="22" spans="2:3" ht="12.75">
      <c r="B22" s="96" t="s">
        <v>176</v>
      </c>
      <c r="C22" s="99">
        <f>C21*0.21</f>
        <v>0</v>
      </c>
    </row>
    <row r="23" spans="2:3" ht="12.75">
      <c r="B23" s="96" t="s">
        <v>177</v>
      </c>
      <c r="C23" s="98">
        <f>SUM(C21:C22)</f>
        <v>0</v>
      </c>
    </row>
  </sheetData>
  <sheetProtection password="CAA1" sheet="1" objects="1" scenario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showGridLines="0" zoomScale="90" zoomScaleNormal="90" workbookViewId="0" topLeftCell="A1">
      <selection activeCell="A5" sqref="A5:D7"/>
    </sheetView>
  </sheetViews>
  <sheetFormatPr defaultColWidth="9.140625" defaultRowHeight="12.75"/>
  <cols>
    <col min="1" max="1" width="5.57421875" style="39" customWidth="1"/>
    <col min="2" max="2" width="4.421875" style="39" customWidth="1"/>
    <col min="3" max="3" width="6.00390625" style="39" customWidth="1"/>
    <col min="4" max="4" width="12.7109375" style="40" customWidth="1"/>
    <col min="5" max="5" width="94.28125" style="40" customWidth="1"/>
    <col min="6" max="6" width="7.7109375" style="39" customWidth="1"/>
    <col min="7" max="7" width="9.8515625" style="39" customWidth="1"/>
    <col min="8" max="8" width="13.140625" style="62" customWidth="1"/>
    <col min="9" max="9" width="15.57421875" style="39" customWidth="1"/>
    <col min="10" max="10" width="6.7109375" style="39" customWidth="1"/>
    <col min="11" max="11" width="15.57421875" style="39" customWidth="1"/>
    <col min="12" max="13" width="9.140625" style="39" customWidth="1"/>
    <col min="14" max="16384" width="9.140625" style="39" customWidth="1"/>
  </cols>
  <sheetData>
    <row r="1" spans="1:11" s="62" customFormat="1" ht="18">
      <c r="A1" s="30" t="s">
        <v>157</v>
      </c>
      <c r="B1" s="31"/>
      <c r="C1" s="31"/>
      <c r="D1" s="1"/>
      <c r="E1" s="1"/>
      <c r="F1" s="31"/>
      <c r="G1" s="31"/>
      <c r="H1" s="103"/>
      <c r="I1" s="31"/>
      <c r="J1" s="31"/>
      <c r="K1" s="31"/>
    </row>
    <row r="2" spans="1:11" s="62" customFormat="1" ht="19.15" customHeight="1">
      <c r="A2" s="2" t="s">
        <v>1</v>
      </c>
      <c r="B2" s="3"/>
      <c r="C2" s="64" t="s">
        <v>179</v>
      </c>
      <c r="D2" s="4"/>
      <c r="E2" s="4"/>
      <c r="F2" s="3"/>
      <c r="G2" s="3"/>
      <c r="H2" s="104"/>
      <c r="I2" s="3"/>
      <c r="J2" s="31"/>
      <c r="K2" s="31"/>
    </row>
    <row r="3" spans="1:11" s="62" customFormat="1" ht="12.75">
      <c r="A3" s="2" t="s">
        <v>2</v>
      </c>
      <c r="B3" s="3"/>
      <c r="C3" s="119" t="s">
        <v>0</v>
      </c>
      <c r="D3" s="120"/>
      <c r="E3" s="120"/>
      <c r="F3" s="3"/>
      <c r="G3" s="3"/>
      <c r="H3" s="104"/>
      <c r="I3" s="64"/>
      <c r="J3" s="31"/>
      <c r="K3" s="31"/>
    </row>
    <row r="4" spans="1:11" s="62" customFormat="1" ht="12.75">
      <c r="A4" s="3" t="s">
        <v>3</v>
      </c>
      <c r="B4" s="3"/>
      <c r="C4" s="119" t="str">
        <f>'[2]Krycí list'!E26</f>
        <v>Město Česká Lípa
, náměstí T. G. Masaryka 1, 470 01 Česká Lípa</v>
      </c>
      <c r="D4" s="120"/>
      <c r="E4" s="120"/>
      <c r="F4" s="3"/>
      <c r="G4" s="3"/>
      <c r="H4" s="104"/>
      <c r="I4" s="64"/>
      <c r="J4" s="31"/>
      <c r="K4" s="31"/>
    </row>
    <row r="5" spans="1:11" s="62" customFormat="1" ht="12.75">
      <c r="A5" s="3" t="s">
        <v>155</v>
      </c>
      <c r="B5" s="3"/>
      <c r="C5" s="119" t="str">
        <f>'[2]Krycí list'!E28</f>
        <v xml:space="preserve"> </v>
      </c>
      <c r="D5" s="120"/>
      <c r="E5" s="4"/>
      <c r="F5" s="3"/>
      <c r="G5" s="3"/>
      <c r="H5" s="104"/>
      <c r="I5" s="64"/>
      <c r="J5" s="31"/>
      <c r="K5" s="31"/>
    </row>
    <row r="6" spans="1:11" s="62" customFormat="1" ht="12.75">
      <c r="A6" s="3" t="s">
        <v>154</v>
      </c>
      <c r="B6" s="3"/>
      <c r="C6" s="64"/>
      <c r="D6" s="4"/>
      <c r="E6" s="4"/>
      <c r="F6" s="3"/>
      <c r="G6" s="3"/>
      <c r="H6" s="104"/>
      <c r="I6" s="64"/>
      <c r="J6" s="31"/>
      <c r="K6" s="31"/>
    </row>
    <row r="7" spans="1:11" s="62" customFormat="1" ht="12.75">
      <c r="A7" s="3" t="s">
        <v>156</v>
      </c>
      <c r="B7" s="3"/>
      <c r="C7" s="64"/>
      <c r="D7" s="4"/>
      <c r="E7" s="4"/>
      <c r="F7" s="3"/>
      <c r="G7" s="3"/>
      <c r="H7" s="104"/>
      <c r="I7" s="64"/>
      <c r="J7" s="31"/>
      <c r="K7" s="31"/>
    </row>
    <row r="8" spans="1:11" s="62" customFormat="1" ht="12.75">
      <c r="A8" s="3" t="s">
        <v>4</v>
      </c>
      <c r="B8" s="3"/>
      <c r="C8" s="121"/>
      <c r="D8" s="120"/>
      <c r="E8" s="4"/>
      <c r="F8" s="3"/>
      <c r="G8" s="3"/>
      <c r="H8" s="104"/>
      <c r="I8" s="64"/>
      <c r="J8" s="31"/>
      <c r="K8" s="31"/>
    </row>
    <row r="9" spans="1:11" ht="12.75">
      <c r="A9" s="31"/>
      <c r="B9" s="31"/>
      <c r="C9" s="31"/>
      <c r="D9" s="1"/>
      <c r="E9" s="1"/>
      <c r="F9" s="31"/>
      <c r="G9" s="31"/>
      <c r="H9" s="103"/>
      <c r="I9" s="31"/>
      <c r="J9" s="31"/>
      <c r="K9" s="31"/>
    </row>
    <row r="10" spans="1:11" s="40" customFormat="1" ht="51" customHeight="1">
      <c r="A10" s="5" t="s">
        <v>5</v>
      </c>
      <c r="B10" s="6" t="s">
        <v>6</v>
      </c>
      <c r="C10" s="6" t="s">
        <v>7</v>
      </c>
      <c r="D10" s="6" t="s">
        <v>8</v>
      </c>
      <c r="E10" s="6" t="s">
        <v>9</v>
      </c>
      <c r="F10" s="6" t="s">
        <v>10</v>
      </c>
      <c r="G10" s="6" t="s">
        <v>11</v>
      </c>
      <c r="H10" s="105" t="s">
        <v>12</v>
      </c>
      <c r="I10" s="6" t="s">
        <v>13</v>
      </c>
      <c r="J10" s="6" t="s">
        <v>14</v>
      </c>
      <c r="K10" s="6" t="s">
        <v>15</v>
      </c>
    </row>
    <row r="11" spans="1:11" ht="12.75">
      <c r="A11" s="32">
        <v>1</v>
      </c>
      <c r="B11" s="33">
        <v>2</v>
      </c>
      <c r="C11" s="33">
        <v>3</v>
      </c>
      <c r="D11" s="7">
        <v>4</v>
      </c>
      <c r="E11" s="7">
        <v>5</v>
      </c>
      <c r="F11" s="33">
        <v>6</v>
      </c>
      <c r="G11" s="33">
        <v>7</v>
      </c>
      <c r="H11" s="106">
        <v>8</v>
      </c>
      <c r="I11" s="33">
        <v>9</v>
      </c>
      <c r="J11" s="33">
        <v>10</v>
      </c>
      <c r="K11" s="33">
        <v>11</v>
      </c>
    </row>
    <row r="12" spans="1:11" ht="12.75">
      <c r="A12" s="34"/>
      <c r="B12" s="34"/>
      <c r="C12" s="34"/>
      <c r="D12" s="8"/>
      <c r="E12" s="1"/>
      <c r="F12" s="34"/>
      <c r="G12" s="34"/>
      <c r="H12" s="107"/>
      <c r="I12" s="34"/>
      <c r="J12" s="34"/>
      <c r="K12" s="34"/>
    </row>
    <row r="13" spans="1:11" s="12" customFormat="1" ht="12.75" hidden="1">
      <c r="A13" s="9"/>
      <c r="B13" s="41"/>
      <c r="C13" s="9"/>
      <c r="D13" s="10"/>
      <c r="E13" s="10"/>
      <c r="F13" s="9"/>
      <c r="G13" s="9"/>
      <c r="H13" s="108"/>
      <c r="I13" s="11"/>
      <c r="J13" s="9"/>
      <c r="K13" s="9"/>
    </row>
    <row r="14" spans="2:9" s="13" customFormat="1" ht="12.75" hidden="1">
      <c r="B14" s="42"/>
      <c r="D14" s="14"/>
      <c r="E14" s="14"/>
      <c r="H14" s="109"/>
      <c r="I14" s="15"/>
    </row>
    <row r="15" spans="1:11" s="36" customFormat="1" ht="12.75" hidden="1">
      <c r="A15" s="43"/>
      <c r="B15" s="43"/>
      <c r="C15" s="43"/>
      <c r="D15" s="23"/>
      <c r="E15" s="24"/>
      <c r="F15" s="43"/>
      <c r="G15" s="37"/>
      <c r="H15" s="110"/>
      <c r="I15" s="25"/>
      <c r="J15" s="38"/>
      <c r="K15" s="25"/>
    </row>
    <row r="16" spans="1:11" s="36" customFormat="1" ht="12.75" hidden="1">
      <c r="A16" s="43"/>
      <c r="B16" s="43"/>
      <c r="C16" s="43"/>
      <c r="D16" s="23"/>
      <c r="E16" s="24"/>
      <c r="F16" s="43"/>
      <c r="G16" s="37"/>
      <c r="H16" s="110"/>
      <c r="I16" s="25"/>
      <c r="J16" s="38"/>
      <c r="K16" s="25"/>
    </row>
    <row r="17" spans="1:11" s="36" customFormat="1" ht="12.75" hidden="1">
      <c r="A17" s="43"/>
      <c r="B17" s="43"/>
      <c r="C17" s="43"/>
      <c r="D17" s="23"/>
      <c r="E17" s="24"/>
      <c r="F17" s="43"/>
      <c r="G17" s="37"/>
      <c r="H17" s="110"/>
      <c r="I17" s="25"/>
      <c r="J17" s="38"/>
      <c r="K17" s="25"/>
    </row>
    <row r="18" spans="1:11" s="36" customFormat="1" ht="12.75" hidden="1">
      <c r="A18" s="43"/>
      <c r="B18" s="43"/>
      <c r="C18" s="43"/>
      <c r="D18" s="23"/>
      <c r="E18" s="24"/>
      <c r="F18" s="43"/>
      <c r="G18" s="37"/>
      <c r="H18" s="110"/>
      <c r="I18" s="25"/>
      <c r="J18" s="38"/>
      <c r="K18" s="25"/>
    </row>
    <row r="19" spans="1:11" s="36" customFormat="1" ht="12.75" hidden="1">
      <c r="A19" s="43"/>
      <c r="B19" s="43"/>
      <c r="C19" s="43"/>
      <c r="D19" s="23"/>
      <c r="E19" s="24"/>
      <c r="F19" s="43"/>
      <c r="G19" s="37"/>
      <c r="H19" s="110"/>
      <c r="I19" s="25"/>
      <c r="J19" s="38"/>
      <c r="K19" s="25"/>
    </row>
    <row r="20" spans="1:11" s="36" customFormat="1" ht="12.75" hidden="1">
      <c r="A20" s="43"/>
      <c r="B20" s="43"/>
      <c r="C20" s="43"/>
      <c r="D20" s="23"/>
      <c r="E20" s="24"/>
      <c r="F20" s="43"/>
      <c r="G20" s="37"/>
      <c r="H20" s="110"/>
      <c r="I20" s="25"/>
      <c r="J20" s="38"/>
      <c r="K20" s="25"/>
    </row>
    <row r="21" spans="2:11" s="13" customFormat="1" ht="12.75" hidden="1">
      <c r="B21" s="42"/>
      <c r="D21" s="14"/>
      <c r="E21" s="14"/>
      <c r="H21" s="111"/>
      <c r="I21" s="15"/>
      <c r="K21" s="25"/>
    </row>
    <row r="22" spans="1:11" s="36" customFormat="1" ht="12.75" hidden="1">
      <c r="A22" s="43"/>
      <c r="B22" s="43"/>
      <c r="C22" s="43"/>
      <c r="D22" s="23"/>
      <c r="E22" s="24"/>
      <c r="F22" s="43"/>
      <c r="G22" s="37"/>
      <c r="H22" s="110"/>
      <c r="I22" s="25"/>
      <c r="J22" s="38"/>
      <c r="K22" s="25"/>
    </row>
    <row r="23" spans="1:11" s="36" customFormat="1" ht="12.75" hidden="1">
      <c r="A23" s="43"/>
      <c r="B23" s="43"/>
      <c r="C23" s="43"/>
      <c r="D23" s="23"/>
      <c r="E23" s="24"/>
      <c r="F23" s="43"/>
      <c r="G23" s="37"/>
      <c r="H23" s="110"/>
      <c r="I23" s="25"/>
      <c r="J23" s="38"/>
      <c r="K23" s="25"/>
    </row>
    <row r="24" spans="1:11" s="36" customFormat="1" ht="12.75" hidden="1">
      <c r="A24" s="43"/>
      <c r="B24" s="43"/>
      <c r="C24" s="43"/>
      <c r="D24" s="23"/>
      <c r="E24" s="24"/>
      <c r="F24" s="43"/>
      <c r="G24" s="37"/>
      <c r="H24" s="110"/>
      <c r="I24" s="25"/>
      <c r="J24" s="38"/>
      <c r="K24" s="25"/>
    </row>
    <row r="25" spans="1:11" s="36" customFormat="1" ht="12.75" hidden="1">
      <c r="A25" s="43"/>
      <c r="B25" s="43"/>
      <c r="C25" s="43"/>
      <c r="D25" s="23"/>
      <c r="E25" s="24"/>
      <c r="F25" s="43"/>
      <c r="G25" s="37"/>
      <c r="H25" s="110"/>
      <c r="I25" s="25"/>
      <c r="J25" s="38"/>
      <c r="K25" s="25"/>
    </row>
    <row r="26" spans="1:11" s="36" customFormat="1" ht="12.75" hidden="1">
      <c r="A26" s="43"/>
      <c r="B26" s="43"/>
      <c r="C26" s="43"/>
      <c r="D26" s="23"/>
      <c r="E26" s="24"/>
      <c r="F26" s="43"/>
      <c r="G26" s="37"/>
      <c r="H26" s="110"/>
      <c r="I26" s="25"/>
      <c r="J26" s="38"/>
      <c r="K26" s="25"/>
    </row>
    <row r="27" spans="1:11" s="36" customFormat="1" ht="12.75" hidden="1">
      <c r="A27" s="43"/>
      <c r="B27" s="43"/>
      <c r="C27" s="43"/>
      <c r="D27" s="23"/>
      <c r="E27" s="24"/>
      <c r="F27" s="43"/>
      <c r="G27" s="37"/>
      <c r="H27" s="110"/>
      <c r="I27" s="25"/>
      <c r="J27" s="38"/>
      <c r="K27" s="25"/>
    </row>
    <row r="28" spans="1:11" s="36" customFormat="1" ht="12.75" hidden="1">
      <c r="A28" s="43"/>
      <c r="B28" s="43"/>
      <c r="C28" s="43"/>
      <c r="D28" s="23"/>
      <c r="E28" s="24"/>
      <c r="F28" s="43"/>
      <c r="G28" s="37"/>
      <c r="H28" s="110"/>
      <c r="I28" s="25"/>
      <c r="J28" s="38"/>
      <c r="K28" s="25"/>
    </row>
    <row r="29" spans="1:11" s="36" customFormat="1" ht="12.75" hidden="1">
      <c r="A29" s="43"/>
      <c r="B29" s="43"/>
      <c r="C29" s="43"/>
      <c r="D29" s="23"/>
      <c r="E29" s="24"/>
      <c r="F29" s="43"/>
      <c r="G29" s="37"/>
      <c r="H29" s="110"/>
      <c r="I29" s="25"/>
      <c r="J29" s="38"/>
      <c r="K29" s="25"/>
    </row>
    <row r="30" spans="1:11" s="36" customFormat="1" ht="12.75" hidden="1">
      <c r="A30" s="43"/>
      <c r="B30" s="43"/>
      <c r="C30" s="43"/>
      <c r="D30" s="23"/>
      <c r="E30" s="24"/>
      <c r="F30" s="43"/>
      <c r="G30" s="37"/>
      <c r="H30" s="110"/>
      <c r="I30" s="25"/>
      <c r="J30" s="38"/>
      <c r="K30" s="25"/>
    </row>
    <row r="31" spans="1:11" s="36" customFormat="1" ht="12.75" hidden="1">
      <c r="A31" s="43"/>
      <c r="B31" s="43"/>
      <c r="C31" s="43"/>
      <c r="D31" s="23"/>
      <c r="E31" s="24"/>
      <c r="F31" s="43"/>
      <c r="G31" s="37"/>
      <c r="H31" s="110"/>
      <c r="I31" s="25"/>
      <c r="J31" s="38"/>
      <c r="K31" s="25"/>
    </row>
    <row r="32" spans="1:11" s="36" customFormat="1" ht="38.25" customHeight="1" hidden="1">
      <c r="A32" s="43"/>
      <c r="B32" s="43"/>
      <c r="C32" s="43"/>
      <c r="D32" s="23"/>
      <c r="E32" s="45"/>
      <c r="F32" s="43"/>
      <c r="G32" s="37"/>
      <c r="H32" s="110"/>
      <c r="I32" s="25"/>
      <c r="J32" s="38"/>
      <c r="K32" s="25"/>
    </row>
    <row r="33" spans="1:11" s="36" customFormat="1" ht="25.5" customHeight="1" hidden="1">
      <c r="A33" s="43"/>
      <c r="B33" s="43"/>
      <c r="C33" s="43"/>
      <c r="D33" s="23"/>
      <c r="E33" s="24"/>
      <c r="F33" s="43"/>
      <c r="G33" s="37"/>
      <c r="H33" s="110"/>
      <c r="I33" s="25"/>
      <c r="J33" s="38"/>
      <c r="K33" s="25"/>
    </row>
    <row r="34" spans="1:11" s="36" customFormat="1" ht="12.75" hidden="1">
      <c r="A34" s="43"/>
      <c r="B34" s="43"/>
      <c r="C34" s="43"/>
      <c r="D34" s="23"/>
      <c r="E34" s="47"/>
      <c r="F34" s="43"/>
      <c r="G34" s="37"/>
      <c r="H34" s="110"/>
      <c r="I34" s="25"/>
      <c r="J34" s="38"/>
      <c r="K34" s="25"/>
    </row>
    <row r="35" spans="1:11" s="36" customFormat="1" ht="25.5" customHeight="1" hidden="1">
      <c r="A35" s="43"/>
      <c r="B35" s="43"/>
      <c r="C35" s="43"/>
      <c r="D35" s="23"/>
      <c r="E35" s="48"/>
      <c r="F35" s="43"/>
      <c r="G35" s="37"/>
      <c r="H35" s="110"/>
      <c r="I35" s="25"/>
      <c r="J35" s="38"/>
      <c r="K35" s="25"/>
    </row>
    <row r="36" spans="2:11" s="13" customFormat="1" ht="12.75" hidden="1">
      <c r="B36" s="42"/>
      <c r="D36" s="14"/>
      <c r="E36" s="14"/>
      <c r="H36" s="110"/>
      <c r="I36" s="15"/>
      <c r="K36" s="25"/>
    </row>
    <row r="37" spans="1:11" s="36" customFormat="1" ht="12.75" hidden="1">
      <c r="A37" s="43"/>
      <c r="B37" s="43"/>
      <c r="C37" s="43"/>
      <c r="D37" s="23"/>
      <c r="E37" s="24"/>
      <c r="F37" s="43"/>
      <c r="G37" s="37"/>
      <c r="H37" s="110"/>
      <c r="I37" s="25"/>
      <c r="J37" s="38"/>
      <c r="K37" s="25"/>
    </row>
    <row r="38" spans="1:11" s="36" customFormat="1" ht="12.75" hidden="1">
      <c r="A38" s="43"/>
      <c r="B38" s="43"/>
      <c r="C38" s="43"/>
      <c r="D38" s="23"/>
      <c r="E38" s="24"/>
      <c r="F38" s="43"/>
      <c r="G38" s="37"/>
      <c r="H38" s="110"/>
      <c r="I38" s="25"/>
      <c r="J38" s="38"/>
      <c r="K38" s="25"/>
    </row>
    <row r="39" spans="1:11" s="17" customFormat="1" ht="12.75" hidden="1">
      <c r="A39" s="43"/>
      <c r="B39" s="43"/>
      <c r="C39" s="43"/>
      <c r="D39" s="23"/>
      <c r="E39" s="24"/>
      <c r="F39" s="43"/>
      <c r="G39" s="37"/>
      <c r="H39" s="110"/>
      <c r="I39" s="25"/>
      <c r="J39" s="38"/>
      <c r="K39" s="25"/>
    </row>
    <row r="40" spans="1:11" s="17" customFormat="1" ht="12.75" hidden="1">
      <c r="A40" s="43"/>
      <c r="B40" s="43"/>
      <c r="C40" s="43"/>
      <c r="D40" s="23"/>
      <c r="E40" s="24"/>
      <c r="F40" s="43"/>
      <c r="G40" s="37"/>
      <c r="H40" s="110"/>
      <c r="I40" s="25"/>
      <c r="J40" s="38"/>
      <c r="K40" s="25"/>
    </row>
    <row r="41" spans="1:11" s="17" customFormat="1" ht="12.75" hidden="1">
      <c r="A41" s="43"/>
      <c r="B41" s="43"/>
      <c r="C41" s="43"/>
      <c r="D41" s="23"/>
      <c r="E41" s="24"/>
      <c r="F41" s="43"/>
      <c r="G41" s="37"/>
      <c r="H41" s="110"/>
      <c r="I41" s="25"/>
      <c r="J41" s="38"/>
      <c r="K41" s="25"/>
    </row>
    <row r="42" spans="2:11" s="13" customFormat="1" ht="12.75" hidden="1">
      <c r="B42" s="42"/>
      <c r="D42" s="14"/>
      <c r="E42" s="14"/>
      <c r="H42" s="111"/>
      <c r="I42" s="15"/>
      <c r="K42" s="25"/>
    </row>
    <row r="43" spans="1:11" s="36" customFormat="1" ht="12.75" hidden="1">
      <c r="A43" s="43"/>
      <c r="B43" s="43"/>
      <c r="C43" s="43"/>
      <c r="D43" s="23"/>
      <c r="E43" s="24"/>
      <c r="F43" s="43"/>
      <c r="G43" s="37"/>
      <c r="H43" s="110"/>
      <c r="I43" s="25"/>
      <c r="J43" s="38"/>
      <c r="K43" s="25"/>
    </row>
    <row r="44" spans="2:11" s="12" customFormat="1" ht="12.75" hidden="1">
      <c r="B44" s="44"/>
      <c r="D44" s="18"/>
      <c r="E44" s="18"/>
      <c r="H44" s="111"/>
      <c r="I44" s="19"/>
      <c r="K44" s="25"/>
    </row>
    <row r="45" spans="2:11" s="13" customFormat="1" ht="12.75" hidden="1">
      <c r="B45" s="42"/>
      <c r="D45" s="14"/>
      <c r="E45" s="14"/>
      <c r="H45" s="111"/>
      <c r="I45" s="15"/>
      <c r="K45" s="25"/>
    </row>
    <row r="46" spans="1:11" s="36" customFormat="1" ht="12.75" hidden="1">
      <c r="A46" s="43"/>
      <c r="B46" s="43"/>
      <c r="C46" s="43"/>
      <c r="D46" s="23"/>
      <c r="E46" s="24"/>
      <c r="F46" s="43"/>
      <c r="G46" s="37"/>
      <c r="H46" s="110"/>
      <c r="I46" s="25"/>
      <c r="J46" s="38"/>
      <c r="K46" s="25"/>
    </row>
    <row r="47" spans="1:11" s="36" customFormat="1" ht="12.75" hidden="1">
      <c r="A47" s="43"/>
      <c r="B47" s="43"/>
      <c r="C47" s="43"/>
      <c r="D47" s="23"/>
      <c r="E47" s="24"/>
      <c r="F47" s="43"/>
      <c r="G47" s="37"/>
      <c r="H47" s="110"/>
      <c r="I47" s="25"/>
      <c r="J47" s="38"/>
      <c r="K47" s="25"/>
    </row>
    <row r="48" spans="1:11" s="36" customFormat="1" ht="12.75" hidden="1">
      <c r="A48" s="43"/>
      <c r="B48" s="43"/>
      <c r="C48" s="43"/>
      <c r="D48" s="23"/>
      <c r="E48" s="24"/>
      <c r="F48" s="43"/>
      <c r="G48" s="37"/>
      <c r="H48" s="110"/>
      <c r="I48" s="25"/>
      <c r="J48" s="38"/>
      <c r="K48" s="25"/>
    </row>
    <row r="49" spans="1:11" s="36" customFormat="1" ht="12.75" hidden="1">
      <c r="A49" s="43"/>
      <c r="B49" s="43"/>
      <c r="C49" s="43"/>
      <c r="D49" s="23"/>
      <c r="E49" s="24"/>
      <c r="F49" s="43"/>
      <c r="G49" s="37"/>
      <c r="H49" s="110"/>
      <c r="I49" s="25"/>
      <c r="J49" s="38"/>
      <c r="K49" s="25"/>
    </row>
    <row r="50" spans="1:11" s="36" customFormat="1" ht="12.75" hidden="1">
      <c r="A50" s="43"/>
      <c r="B50" s="43"/>
      <c r="C50" s="43"/>
      <c r="D50" s="23"/>
      <c r="E50" s="24"/>
      <c r="F50" s="43"/>
      <c r="G50" s="37"/>
      <c r="H50" s="110"/>
      <c r="I50" s="25"/>
      <c r="J50" s="38"/>
      <c r="K50" s="25"/>
    </row>
    <row r="51" spans="1:11" s="36" customFormat="1" ht="12.75" hidden="1">
      <c r="A51" s="43"/>
      <c r="B51" s="43"/>
      <c r="C51" s="43"/>
      <c r="D51" s="23"/>
      <c r="E51" s="24"/>
      <c r="F51" s="43"/>
      <c r="G51" s="37"/>
      <c r="H51" s="110"/>
      <c r="I51" s="25"/>
      <c r="J51" s="38"/>
      <c r="K51" s="25"/>
    </row>
    <row r="52" spans="1:11" s="36" customFormat="1" ht="12.75" hidden="1">
      <c r="A52" s="43"/>
      <c r="B52" s="43"/>
      <c r="C52" s="43"/>
      <c r="D52" s="23"/>
      <c r="E52" s="24"/>
      <c r="F52" s="43"/>
      <c r="G52" s="37"/>
      <c r="H52" s="110"/>
      <c r="I52" s="25"/>
      <c r="J52" s="38"/>
      <c r="K52" s="25"/>
    </row>
    <row r="53" spans="1:11" s="20" customFormat="1" ht="25.5" customHeight="1" hidden="1">
      <c r="A53" s="43"/>
      <c r="B53" s="43"/>
      <c r="C53" s="43"/>
      <c r="D53" s="23"/>
      <c r="E53" s="48"/>
      <c r="F53" s="43"/>
      <c r="G53" s="37"/>
      <c r="H53" s="110"/>
      <c r="I53" s="25"/>
      <c r="J53" s="38"/>
      <c r="K53" s="25"/>
    </row>
    <row r="54" spans="1:11" s="36" customFormat="1" ht="12.75" hidden="1">
      <c r="A54" s="43"/>
      <c r="B54" s="43"/>
      <c r="C54" s="43"/>
      <c r="D54" s="23"/>
      <c r="E54" s="24"/>
      <c r="F54" s="43"/>
      <c r="G54" s="37"/>
      <c r="H54" s="110"/>
      <c r="I54" s="25"/>
      <c r="J54" s="38"/>
      <c r="K54" s="25"/>
    </row>
    <row r="55" spans="1:11" s="36" customFormat="1" ht="12.75" hidden="1">
      <c r="A55" s="43"/>
      <c r="B55" s="43"/>
      <c r="C55" s="43"/>
      <c r="D55" s="23"/>
      <c r="E55" s="24"/>
      <c r="F55" s="43"/>
      <c r="G55" s="37"/>
      <c r="H55" s="110"/>
      <c r="I55" s="25"/>
      <c r="J55" s="38"/>
      <c r="K55" s="25"/>
    </row>
    <row r="56" spans="1:11" s="20" customFormat="1" ht="12.75" hidden="1">
      <c r="A56" s="43"/>
      <c r="B56" s="43"/>
      <c r="C56" s="43"/>
      <c r="D56" s="23"/>
      <c r="E56" s="24"/>
      <c r="F56" s="43"/>
      <c r="G56" s="37"/>
      <c r="H56" s="110"/>
      <c r="I56" s="25"/>
      <c r="J56" s="38"/>
      <c r="K56" s="25"/>
    </row>
    <row r="57" spans="1:11" s="36" customFormat="1" ht="12.75" hidden="1">
      <c r="A57" s="43"/>
      <c r="B57" s="43"/>
      <c r="C57" s="43"/>
      <c r="D57" s="23"/>
      <c r="E57" s="24"/>
      <c r="F57" s="43"/>
      <c r="G57" s="37"/>
      <c r="H57" s="110"/>
      <c r="I57" s="25"/>
      <c r="J57" s="38"/>
      <c r="K57" s="25"/>
    </row>
    <row r="58" spans="1:11" s="36" customFormat="1" ht="12.75" hidden="1">
      <c r="A58" s="43"/>
      <c r="B58" s="43"/>
      <c r="C58" s="43"/>
      <c r="D58" s="23"/>
      <c r="E58" s="24"/>
      <c r="F58" s="43"/>
      <c r="G58" s="37"/>
      <c r="H58" s="110"/>
      <c r="I58" s="25"/>
      <c r="J58" s="38"/>
      <c r="K58" s="25"/>
    </row>
    <row r="59" spans="1:11" s="36" customFormat="1" ht="12.75" hidden="1">
      <c r="A59" s="43"/>
      <c r="B59" s="43"/>
      <c r="C59" s="43"/>
      <c r="D59" s="23"/>
      <c r="E59" s="24"/>
      <c r="F59" s="43"/>
      <c r="G59" s="37"/>
      <c r="H59" s="110"/>
      <c r="I59" s="25"/>
      <c r="J59" s="38"/>
      <c r="K59" s="25"/>
    </row>
    <row r="60" spans="1:11" s="36" customFormat="1" ht="12.75" hidden="1">
      <c r="A60" s="43"/>
      <c r="B60" s="43"/>
      <c r="C60" s="43"/>
      <c r="D60" s="23"/>
      <c r="E60" s="24"/>
      <c r="F60" s="43"/>
      <c r="G60" s="37"/>
      <c r="H60" s="110"/>
      <c r="I60" s="25"/>
      <c r="J60" s="38"/>
      <c r="K60" s="25"/>
    </row>
    <row r="61" spans="2:11" s="13" customFormat="1" ht="12.75" hidden="1">
      <c r="B61" s="42"/>
      <c r="D61" s="14"/>
      <c r="E61" s="21"/>
      <c r="H61" s="111"/>
      <c r="I61" s="15"/>
      <c r="K61" s="25"/>
    </row>
    <row r="62" spans="1:11" s="36" customFormat="1" ht="12.75" hidden="1">
      <c r="A62" s="43"/>
      <c r="B62" s="43"/>
      <c r="C62" s="43"/>
      <c r="D62" s="23"/>
      <c r="E62" s="24"/>
      <c r="F62" s="43"/>
      <c r="G62" s="37"/>
      <c r="H62" s="110"/>
      <c r="I62" s="25"/>
      <c r="J62" s="38"/>
      <c r="K62" s="25"/>
    </row>
    <row r="63" spans="1:11" s="36" customFormat="1" ht="12.75" hidden="1">
      <c r="A63" s="43"/>
      <c r="B63" s="43"/>
      <c r="C63" s="43"/>
      <c r="D63" s="23"/>
      <c r="E63" s="24"/>
      <c r="F63" s="43"/>
      <c r="G63" s="37"/>
      <c r="H63" s="110"/>
      <c r="I63" s="25"/>
      <c r="J63" s="38"/>
      <c r="K63" s="25"/>
    </row>
    <row r="64" spans="1:11" s="36" customFormat="1" ht="12.75" hidden="1">
      <c r="A64" s="43"/>
      <c r="B64" s="43"/>
      <c r="C64" s="43"/>
      <c r="D64" s="23"/>
      <c r="E64" s="24"/>
      <c r="F64" s="43"/>
      <c r="G64" s="37"/>
      <c r="H64" s="110"/>
      <c r="I64" s="25"/>
      <c r="J64" s="38"/>
      <c r="K64" s="25"/>
    </row>
    <row r="65" spans="1:11" s="36" customFormat="1" ht="12.75" hidden="1">
      <c r="A65" s="43"/>
      <c r="B65" s="43"/>
      <c r="C65" s="43"/>
      <c r="D65" s="23"/>
      <c r="E65" s="24"/>
      <c r="F65" s="43"/>
      <c r="G65" s="37"/>
      <c r="H65" s="110"/>
      <c r="I65" s="25"/>
      <c r="J65" s="38"/>
      <c r="K65" s="25"/>
    </row>
    <row r="66" spans="1:11" s="36" customFormat="1" ht="12.75" hidden="1">
      <c r="A66" s="43"/>
      <c r="B66" s="43"/>
      <c r="C66" s="43"/>
      <c r="D66" s="23"/>
      <c r="E66" s="24"/>
      <c r="F66" s="43"/>
      <c r="G66" s="37"/>
      <c r="H66" s="110"/>
      <c r="I66" s="25"/>
      <c r="J66" s="38"/>
      <c r="K66" s="25"/>
    </row>
    <row r="67" spans="1:11" s="36" customFormat="1" ht="12.75" hidden="1">
      <c r="A67" s="43"/>
      <c r="B67" s="43"/>
      <c r="C67" s="43"/>
      <c r="D67" s="23"/>
      <c r="E67" s="24"/>
      <c r="F67" s="43"/>
      <c r="G67" s="37"/>
      <c r="H67" s="110"/>
      <c r="I67" s="25"/>
      <c r="J67" s="38"/>
      <c r="K67" s="25"/>
    </row>
    <row r="68" spans="1:11" s="36" customFormat="1" ht="12.75" hidden="1">
      <c r="A68" s="43"/>
      <c r="B68" s="43"/>
      <c r="C68" s="43"/>
      <c r="D68" s="23"/>
      <c r="E68" s="24"/>
      <c r="F68" s="43"/>
      <c r="G68" s="37"/>
      <c r="H68" s="110"/>
      <c r="I68" s="25"/>
      <c r="J68" s="38"/>
      <c r="K68" s="25"/>
    </row>
    <row r="69" spans="1:11" s="36" customFormat="1" ht="12.75" hidden="1">
      <c r="A69" s="43"/>
      <c r="B69" s="43"/>
      <c r="C69" s="43"/>
      <c r="D69" s="23"/>
      <c r="E69" s="24"/>
      <c r="F69" s="43"/>
      <c r="G69" s="37"/>
      <c r="H69" s="110"/>
      <c r="I69" s="25"/>
      <c r="J69" s="38"/>
      <c r="K69" s="25"/>
    </row>
    <row r="70" spans="2:11" s="12" customFormat="1" ht="12.75" hidden="1">
      <c r="B70" s="44"/>
      <c r="D70" s="18"/>
      <c r="E70" s="18"/>
      <c r="H70" s="112"/>
      <c r="I70" s="19"/>
      <c r="K70" s="25"/>
    </row>
    <row r="71" spans="1:11" s="36" customFormat="1" ht="12.75" hidden="1">
      <c r="A71" s="43"/>
      <c r="B71" s="43"/>
      <c r="C71" s="43"/>
      <c r="D71" s="21"/>
      <c r="E71" s="21"/>
      <c r="F71" s="43"/>
      <c r="G71" s="37"/>
      <c r="H71" s="110"/>
      <c r="I71" s="22"/>
      <c r="J71" s="38"/>
      <c r="K71" s="25"/>
    </row>
    <row r="72" spans="1:11" s="36" customFormat="1" ht="12.75" hidden="1">
      <c r="A72" s="43"/>
      <c r="B72" s="43"/>
      <c r="C72" s="43"/>
      <c r="D72" s="23"/>
      <c r="E72" s="24"/>
      <c r="F72" s="43"/>
      <c r="G72" s="37"/>
      <c r="H72" s="110"/>
      <c r="I72" s="25"/>
      <c r="J72" s="38"/>
      <c r="K72" s="25"/>
    </row>
    <row r="73" spans="1:11" s="36" customFormat="1" ht="12.75" hidden="1">
      <c r="A73" s="43"/>
      <c r="B73" s="43"/>
      <c r="C73" s="43"/>
      <c r="D73" s="23"/>
      <c r="E73" s="24"/>
      <c r="F73" s="43"/>
      <c r="G73" s="37"/>
      <c r="H73" s="110"/>
      <c r="I73" s="25"/>
      <c r="J73" s="38"/>
      <c r="K73" s="25"/>
    </row>
    <row r="74" spans="1:11" s="36" customFormat="1" ht="12.75" hidden="1">
      <c r="A74" s="43"/>
      <c r="B74" s="43"/>
      <c r="C74" s="43"/>
      <c r="D74" s="23"/>
      <c r="E74" s="24"/>
      <c r="F74" s="43"/>
      <c r="G74" s="37"/>
      <c r="H74" s="110"/>
      <c r="I74" s="25"/>
      <c r="J74" s="38"/>
      <c r="K74" s="25"/>
    </row>
    <row r="75" spans="1:11" s="36" customFormat="1" ht="12.75" hidden="1">
      <c r="A75" s="43"/>
      <c r="B75" s="43"/>
      <c r="C75" s="43"/>
      <c r="D75" s="23"/>
      <c r="E75" s="24"/>
      <c r="F75" s="43"/>
      <c r="G75" s="37"/>
      <c r="H75" s="110"/>
      <c r="I75" s="25"/>
      <c r="J75" s="38"/>
      <c r="K75" s="25"/>
    </row>
    <row r="76" spans="1:11" s="36" customFormat="1" ht="12.75" hidden="1">
      <c r="A76" s="43"/>
      <c r="B76" s="43"/>
      <c r="C76" s="43"/>
      <c r="D76" s="23"/>
      <c r="E76" s="24"/>
      <c r="F76" s="43"/>
      <c r="G76" s="37"/>
      <c r="H76" s="110"/>
      <c r="I76" s="25"/>
      <c r="J76" s="38"/>
      <c r="K76" s="25"/>
    </row>
    <row r="77" spans="1:11" s="36" customFormat="1" ht="12.75" hidden="1">
      <c r="A77" s="43"/>
      <c r="B77" s="43"/>
      <c r="C77" s="43"/>
      <c r="D77" s="23"/>
      <c r="E77" s="24"/>
      <c r="F77" s="43"/>
      <c r="G77" s="37"/>
      <c r="H77" s="110"/>
      <c r="I77" s="25"/>
      <c r="J77" s="38"/>
      <c r="K77" s="25"/>
    </row>
    <row r="78" spans="1:11" s="36" customFormat="1" ht="12.75" hidden="1">
      <c r="A78" s="43"/>
      <c r="B78" s="43"/>
      <c r="C78" s="43"/>
      <c r="D78" s="23"/>
      <c r="E78" s="24"/>
      <c r="F78" s="43"/>
      <c r="G78" s="37"/>
      <c r="H78" s="110"/>
      <c r="I78" s="25"/>
      <c r="J78" s="38"/>
      <c r="K78" s="25"/>
    </row>
    <row r="79" spans="1:11" s="36" customFormat="1" ht="12.75" hidden="1">
      <c r="A79" s="43"/>
      <c r="B79" s="43"/>
      <c r="C79" s="43"/>
      <c r="D79" s="23"/>
      <c r="E79" s="24"/>
      <c r="F79" s="43"/>
      <c r="G79" s="37"/>
      <c r="H79" s="110"/>
      <c r="I79" s="25"/>
      <c r="J79" s="38"/>
      <c r="K79" s="25"/>
    </row>
    <row r="80" spans="1:11" s="36" customFormat="1" ht="12.75" hidden="1">
      <c r="A80" s="43"/>
      <c r="B80" s="43"/>
      <c r="C80" s="43"/>
      <c r="D80" s="23"/>
      <c r="E80" s="24"/>
      <c r="F80" s="43"/>
      <c r="G80" s="37"/>
      <c r="H80" s="110"/>
      <c r="I80" s="25"/>
      <c r="J80" s="38"/>
      <c r="K80" s="25"/>
    </row>
    <row r="81" spans="1:11" s="36" customFormat="1" ht="25.5" customHeight="1" hidden="1">
      <c r="A81" s="43"/>
      <c r="B81" s="43"/>
      <c r="C81" s="43"/>
      <c r="D81" s="23"/>
      <c r="E81" s="24"/>
      <c r="F81" s="43"/>
      <c r="G81" s="37"/>
      <c r="H81" s="110"/>
      <c r="I81" s="25"/>
      <c r="J81" s="38"/>
      <c r="K81" s="25"/>
    </row>
    <row r="82" spans="1:11" s="36" customFormat="1" ht="12.75" hidden="1">
      <c r="A82" s="43"/>
      <c r="B82" s="43"/>
      <c r="C82" s="43"/>
      <c r="D82" s="23"/>
      <c r="E82" s="24"/>
      <c r="F82" s="43"/>
      <c r="G82" s="37"/>
      <c r="H82" s="110"/>
      <c r="I82" s="25"/>
      <c r="J82" s="38"/>
      <c r="K82" s="25"/>
    </row>
    <row r="83" spans="1:11" s="36" customFormat="1" ht="12.75" hidden="1">
      <c r="A83" s="43"/>
      <c r="B83" s="43"/>
      <c r="C83" s="43"/>
      <c r="D83" s="21"/>
      <c r="E83" s="21"/>
      <c r="F83" s="43"/>
      <c r="G83" s="37"/>
      <c r="H83" s="110"/>
      <c r="I83" s="22"/>
      <c r="J83" s="38"/>
      <c r="K83" s="25"/>
    </row>
    <row r="84" spans="1:11" s="36" customFormat="1" ht="12.75" hidden="1">
      <c r="A84" s="43"/>
      <c r="B84" s="43"/>
      <c r="C84" s="43"/>
      <c r="D84" s="23"/>
      <c r="E84" s="24"/>
      <c r="F84" s="43"/>
      <c r="G84" s="37"/>
      <c r="H84" s="110"/>
      <c r="I84" s="25"/>
      <c r="J84" s="38"/>
      <c r="K84" s="25"/>
    </row>
    <row r="85" spans="1:11" s="36" customFormat="1" ht="12.75" hidden="1">
      <c r="A85" s="43"/>
      <c r="B85" s="43"/>
      <c r="C85" s="43"/>
      <c r="D85" s="23"/>
      <c r="E85" s="24"/>
      <c r="F85" s="43"/>
      <c r="G85" s="37"/>
      <c r="H85" s="110"/>
      <c r="I85" s="25"/>
      <c r="J85" s="38"/>
      <c r="K85" s="25"/>
    </row>
    <row r="86" spans="1:11" s="36" customFormat="1" ht="12.75" hidden="1">
      <c r="A86" s="43"/>
      <c r="B86" s="43"/>
      <c r="C86" s="43"/>
      <c r="D86" s="23"/>
      <c r="E86" s="24"/>
      <c r="F86" s="43"/>
      <c r="G86" s="37"/>
      <c r="H86" s="110"/>
      <c r="I86" s="25"/>
      <c r="J86" s="38"/>
      <c r="K86" s="25"/>
    </row>
    <row r="87" spans="1:11" s="36" customFormat="1" ht="25.5" customHeight="1" hidden="1">
      <c r="A87" s="43"/>
      <c r="B87" s="43"/>
      <c r="C87" s="43"/>
      <c r="D87" s="23"/>
      <c r="E87" s="24"/>
      <c r="F87" s="43"/>
      <c r="G87" s="37"/>
      <c r="H87" s="110"/>
      <c r="I87" s="25"/>
      <c r="J87" s="38"/>
      <c r="K87" s="25"/>
    </row>
    <row r="88" spans="1:11" s="36" customFormat="1" ht="12.75" hidden="1">
      <c r="A88" s="43"/>
      <c r="B88" s="43"/>
      <c r="C88" s="43"/>
      <c r="D88" s="23"/>
      <c r="E88" s="24"/>
      <c r="F88" s="43"/>
      <c r="G88" s="37"/>
      <c r="H88" s="110"/>
      <c r="I88" s="25"/>
      <c r="J88" s="38"/>
      <c r="K88" s="25"/>
    </row>
    <row r="89" spans="1:11" s="36" customFormat="1" ht="12.75" hidden="1">
      <c r="A89" s="43"/>
      <c r="B89" s="43"/>
      <c r="C89" s="43"/>
      <c r="D89" s="23"/>
      <c r="E89" s="24"/>
      <c r="F89" s="43"/>
      <c r="G89" s="37"/>
      <c r="H89" s="110"/>
      <c r="I89" s="25"/>
      <c r="J89" s="38"/>
      <c r="K89" s="25"/>
    </row>
    <row r="90" spans="1:11" s="36" customFormat="1" ht="12.75" hidden="1">
      <c r="A90" s="43"/>
      <c r="B90" s="43"/>
      <c r="C90" s="43"/>
      <c r="D90" s="23"/>
      <c r="E90" s="24"/>
      <c r="F90" s="43"/>
      <c r="G90" s="37"/>
      <c r="H90" s="110"/>
      <c r="I90" s="25"/>
      <c r="J90" s="38"/>
      <c r="K90" s="25"/>
    </row>
    <row r="91" spans="1:11" s="36" customFormat="1" ht="25.5" customHeight="1" hidden="1">
      <c r="A91" s="43"/>
      <c r="B91" s="43"/>
      <c r="C91" s="43"/>
      <c r="D91" s="23"/>
      <c r="E91" s="24"/>
      <c r="F91" s="43"/>
      <c r="G91" s="37"/>
      <c r="H91" s="110"/>
      <c r="I91" s="25"/>
      <c r="J91" s="38"/>
      <c r="K91" s="25"/>
    </row>
    <row r="92" spans="1:11" s="36" customFormat="1" ht="12.75" hidden="1">
      <c r="A92" s="43"/>
      <c r="B92" s="43"/>
      <c r="C92" s="43"/>
      <c r="D92" s="23"/>
      <c r="E92" s="24"/>
      <c r="F92" s="43"/>
      <c r="G92" s="37"/>
      <c r="H92" s="110"/>
      <c r="I92" s="25"/>
      <c r="J92" s="38"/>
      <c r="K92" s="25"/>
    </row>
    <row r="93" spans="1:11" s="36" customFormat="1" ht="25.5" customHeight="1" hidden="1">
      <c r="A93" s="43"/>
      <c r="B93" s="43"/>
      <c r="C93" s="43"/>
      <c r="D93" s="23"/>
      <c r="E93" s="24"/>
      <c r="F93" s="43"/>
      <c r="G93" s="37"/>
      <c r="H93" s="110"/>
      <c r="I93" s="25"/>
      <c r="J93" s="38"/>
      <c r="K93" s="25"/>
    </row>
    <row r="94" spans="1:11" s="36" customFormat="1" ht="12.75" hidden="1">
      <c r="A94" s="43"/>
      <c r="B94" s="43"/>
      <c r="C94" s="43"/>
      <c r="D94" s="23"/>
      <c r="E94" s="24"/>
      <c r="F94" s="43"/>
      <c r="G94" s="37"/>
      <c r="H94" s="110"/>
      <c r="I94" s="25"/>
      <c r="J94" s="38"/>
      <c r="K94" s="25"/>
    </row>
    <row r="95" spans="1:11" s="36" customFormat="1" ht="12.75" hidden="1">
      <c r="A95" s="43"/>
      <c r="B95" s="43"/>
      <c r="C95" s="43"/>
      <c r="D95" s="23"/>
      <c r="E95" s="24"/>
      <c r="F95" s="43"/>
      <c r="G95" s="37"/>
      <c r="H95" s="110"/>
      <c r="I95" s="25"/>
      <c r="J95" s="38"/>
      <c r="K95" s="25"/>
    </row>
    <row r="96" spans="1:11" s="36" customFormat="1" ht="25.5" customHeight="1" hidden="1">
      <c r="A96" s="43"/>
      <c r="B96" s="43"/>
      <c r="C96" s="43"/>
      <c r="D96" s="23"/>
      <c r="E96" s="24"/>
      <c r="F96" s="43"/>
      <c r="G96" s="37"/>
      <c r="H96" s="110"/>
      <c r="I96" s="25"/>
      <c r="J96" s="38"/>
      <c r="K96" s="25"/>
    </row>
    <row r="97" spans="1:11" s="36" customFormat="1" ht="12.75" hidden="1">
      <c r="A97" s="43"/>
      <c r="B97" s="43"/>
      <c r="C97" s="43"/>
      <c r="D97" s="23"/>
      <c r="E97" s="24"/>
      <c r="F97" s="43"/>
      <c r="G97" s="37"/>
      <c r="H97" s="110"/>
      <c r="I97" s="25"/>
      <c r="J97" s="38"/>
      <c r="K97" s="25"/>
    </row>
    <row r="98" spans="1:11" s="36" customFormat="1" ht="25.5" customHeight="1" hidden="1">
      <c r="A98" s="43"/>
      <c r="B98" s="43"/>
      <c r="C98" s="43"/>
      <c r="D98" s="23"/>
      <c r="E98" s="24"/>
      <c r="F98" s="43"/>
      <c r="G98" s="37"/>
      <c r="H98" s="110"/>
      <c r="I98" s="25"/>
      <c r="J98" s="38"/>
      <c r="K98" s="25"/>
    </row>
    <row r="99" spans="1:11" s="36" customFormat="1" ht="12.75" hidden="1">
      <c r="A99" s="43"/>
      <c r="B99" s="43"/>
      <c r="C99" s="43"/>
      <c r="D99" s="23"/>
      <c r="E99" s="24"/>
      <c r="F99" s="43"/>
      <c r="G99" s="37"/>
      <c r="H99" s="110"/>
      <c r="I99" s="25"/>
      <c r="J99" s="38"/>
      <c r="K99" s="25"/>
    </row>
    <row r="100" spans="1:11" s="36" customFormat="1" ht="12.75" hidden="1">
      <c r="A100" s="43"/>
      <c r="B100" s="43"/>
      <c r="C100" s="43"/>
      <c r="D100" s="23"/>
      <c r="E100" s="24"/>
      <c r="F100" s="43"/>
      <c r="G100" s="37"/>
      <c r="H100" s="110"/>
      <c r="I100" s="25"/>
      <c r="J100" s="38"/>
      <c r="K100" s="25"/>
    </row>
    <row r="101" spans="1:11" s="36" customFormat="1" ht="25.5" customHeight="1" hidden="1">
      <c r="A101" s="43"/>
      <c r="B101" s="43"/>
      <c r="C101" s="43"/>
      <c r="D101" s="23"/>
      <c r="E101" s="24"/>
      <c r="F101" s="43"/>
      <c r="G101" s="37"/>
      <c r="H101" s="110"/>
      <c r="I101" s="25"/>
      <c r="J101" s="38"/>
      <c r="K101" s="25"/>
    </row>
    <row r="102" spans="1:11" s="36" customFormat="1" ht="12.75" hidden="1">
      <c r="A102" s="43"/>
      <c r="B102" s="43"/>
      <c r="C102" s="43"/>
      <c r="D102" s="23"/>
      <c r="E102" s="24"/>
      <c r="F102" s="43"/>
      <c r="G102" s="37"/>
      <c r="H102" s="110"/>
      <c r="I102" s="25"/>
      <c r="J102" s="38"/>
      <c r="K102" s="25"/>
    </row>
    <row r="103" spans="1:11" s="36" customFormat="1" ht="25.5" customHeight="1" hidden="1">
      <c r="A103" s="43"/>
      <c r="B103" s="43"/>
      <c r="C103" s="43"/>
      <c r="D103" s="23"/>
      <c r="E103" s="24"/>
      <c r="F103" s="43"/>
      <c r="G103" s="37"/>
      <c r="H103" s="110"/>
      <c r="I103" s="25"/>
      <c r="J103" s="38"/>
      <c r="K103" s="25"/>
    </row>
    <row r="104" spans="1:11" s="36" customFormat="1" ht="25.5" customHeight="1" hidden="1">
      <c r="A104" s="43"/>
      <c r="B104" s="43"/>
      <c r="C104" s="43"/>
      <c r="D104" s="23"/>
      <c r="E104" s="24"/>
      <c r="F104" s="43"/>
      <c r="G104" s="37"/>
      <c r="H104" s="110"/>
      <c r="I104" s="25"/>
      <c r="J104" s="38"/>
      <c r="K104" s="25"/>
    </row>
    <row r="105" spans="1:11" s="36" customFormat="1" ht="12.75" hidden="1">
      <c r="A105" s="43"/>
      <c r="B105" s="43"/>
      <c r="C105" s="43"/>
      <c r="D105" s="21"/>
      <c r="E105" s="21"/>
      <c r="F105" s="43"/>
      <c r="G105" s="37"/>
      <c r="H105" s="110"/>
      <c r="I105" s="22"/>
      <c r="J105" s="38"/>
      <c r="K105" s="25"/>
    </row>
    <row r="106" spans="1:11" s="36" customFormat="1" ht="12.75" hidden="1">
      <c r="A106" s="43"/>
      <c r="B106" s="43"/>
      <c r="C106" s="43"/>
      <c r="D106" s="23"/>
      <c r="E106" s="24"/>
      <c r="F106" s="43"/>
      <c r="G106" s="37"/>
      <c r="H106" s="110"/>
      <c r="I106" s="25"/>
      <c r="J106" s="38"/>
      <c r="K106" s="25"/>
    </row>
    <row r="107" spans="1:11" s="36" customFormat="1" ht="25.5" customHeight="1" hidden="1">
      <c r="A107" s="43"/>
      <c r="B107" s="43"/>
      <c r="C107" s="43"/>
      <c r="D107" s="23"/>
      <c r="E107" s="24"/>
      <c r="F107" s="43"/>
      <c r="G107" s="37"/>
      <c r="H107" s="110"/>
      <c r="I107" s="25"/>
      <c r="J107" s="38"/>
      <c r="K107" s="25"/>
    </row>
    <row r="108" spans="1:11" s="36" customFormat="1" ht="25.5" customHeight="1" hidden="1">
      <c r="A108" s="43"/>
      <c r="B108" s="43"/>
      <c r="C108" s="43"/>
      <c r="D108" s="23"/>
      <c r="E108" s="24"/>
      <c r="F108" s="43"/>
      <c r="G108" s="37"/>
      <c r="H108" s="110"/>
      <c r="I108" s="25"/>
      <c r="J108" s="38"/>
      <c r="K108" s="25"/>
    </row>
    <row r="109" spans="1:11" s="36" customFormat="1" ht="63.75" customHeight="1" hidden="1">
      <c r="A109" s="43"/>
      <c r="B109" s="43"/>
      <c r="C109" s="43"/>
      <c r="D109" s="23"/>
      <c r="E109" s="24"/>
      <c r="F109" s="43"/>
      <c r="G109" s="37"/>
      <c r="H109" s="110"/>
      <c r="I109" s="25"/>
      <c r="J109" s="38"/>
      <c r="K109" s="25"/>
    </row>
    <row r="110" spans="1:11" s="36" customFormat="1" ht="25.5" customHeight="1" hidden="1">
      <c r="A110" s="43"/>
      <c r="B110" s="43"/>
      <c r="C110" s="43"/>
      <c r="D110" s="23"/>
      <c r="E110" s="48"/>
      <c r="F110" s="49"/>
      <c r="G110" s="51"/>
      <c r="H110" s="113"/>
      <c r="I110" s="52"/>
      <c r="J110" s="54"/>
      <c r="K110" s="52"/>
    </row>
    <row r="111" spans="1:11" s="36" customFormat="1" ht="12.75" hidden="1">
      <c r="A111" s="43"/>
      <c r="B111" s="43"/>
      <c r="C111" s="43"/>
      <c r="D111" s="23"/>
      <c r="E111" s="48"/>
      <c r="F111" s="49"/>
      <c r="G111" s="51"/>
      <c r="H111" s="113"/>
      <c r="I111" s="52"/>
      <c r="J111" s="54"/>
      <c r="K111" s="52"/>
    </row>
    <row r="112" spans="1:11" s="36" customFormat="1" ht="12.75" hidden="1">
      <c r="A112" s="43"/>
      <c r="B112" s="43"/>
      <c r="C112" s="43"/>
      <c r="D112" s="23"/>
      <c r="E112" s="48"/>
      <c r="F112" s="49"/>
      <c r="G112" s="51"/>
      <c r="H112" s="113"/>
      <c r="I112" s="52"/>
      <c r="J112" s="54"/>
      <c r="K112" s="52"/>
    </row>
    <row r="113" spans="1:11" s="36" customFormat="1" ht="25.5" customHeight="1" hidden="1">
      <c r="A113" s="43"/>
      <c r="B113" s="43"/>
      <c r="C113" s="43"/>
      <c r="D113" s="23"/>
      <c r="E113" s="48"/>
      <c r="F113" s="49"/>
      <c r="G113" s="51"/>
      <c r="H113" s="113"/>
      <c r="I113" s="52"/>
      <c r="J113" s="54"/>
      <c r="K113" s="52"/>
    </row>
    <row r="114" spans="1:11" s="36" customFormat="1" ht="12.75" hidden="1">
      <c r="A114" s="43"/>
      <c r="B114" s="43"/>
      <c r="C114" s="43"/>
      <c r="D114" s="23"/>
      <c r="E114" s="48"/>
      <c r="F114" s="49"/>
      <c r="G114" s="51"/>
      <c r="H114" s="113"/>
      <c r="I114" s="52"/>
      <c r="J114" s="54"/>
      <c r="K114" s="52"/>
    </row>
    <row r="115" spans="1:11" s="36" customFormat="1" ht="12.75" hidden="1">
      <c r="A115" s="43"/>
      <c r="B115" s="43"/>
      <c r="C115" s="43"/>
      <c r="D115" s="23"/>
      <c r="E115" s="48"/>
      <c r="F115" s="49"/>
      <c r="G115" s="51"/>
      <c r="H115" s="113"/>
      <c r="I115" s="52"/>
      <c r="J115" s="54"/>
      <c r="K115" s="52"/>
    </row>
    <row r="116" spans="1:11" s="36" customFormat="1" ht="12.75" hidden="1">
      <c r="A116" s="43"/>
      <c r="B116" s="43"/>
      <c r="C116" s="43"/>
      <c r="D116" s="23"/>
      <c r="E116" s="48"/>
      <c r="F116" s="49"/>
      <c r="G116" s="51"/>
      <c r="H116" s="113"/>
      <c r="I116" s="52"/>
      <c r="J116" s="54"/>
      <c r="K116" s="52"/>
    </row>
    <row r="117" spans="1:11" s="36" customFormat="1" ht="25.5" customHeight="1" hidden="1">
      <c r="A117" s="43"/>
      <c r="B117" s="43"/>
      <c r="C117" s="43"/>
      <c r="D117" s="23"/>
      <c r="E117" s="48"/>
      <c r="F117" s="49"/>
      <c r="G117" s="51"/>
      <c r="H117" s="113"/>
      <c r="I117" s="52"/>
      <c r="J117" s="54"/>
      <c r="K117" s="52"/>
    </row>
    <row r="118" spans="1:11" s="36" customFormat="1" ht="12.75" hidden="1">
      <c r="A118" s="43"/>
      <c r="B118" s="43"/>
      <c r="C118" s="43"/>
      <c r="D118" s="23"/>
      <c r="E118" s="48"/>
      <c r="F118" s="49"/>
      <c r="G118" s="51"/>
      <c r="H118" s="113"/>
      <c r="I118" s="52"/>
      <c r="J118" s="54"/>
      <c r="K118" s="52"/>
    </row>
    <row r="119" spans="1:11" s="12" customFormat="1" ht="12.75">
      <c r="A119" s="16"/>
      <c r="B119" s="44"/>
      <c r="D119" s="18" t="s">
        <v>19</v>
      </c>
      <c r="E119" s="55" t="s">
        <v>20</v>
      </c>
      <c r="F119" s="56"/>
      <c r="G119" s="56"/>
      <c r="H119" s="114"/>
      <c r="I119" s="57">
        <f>I120+I128+I146+I152</f>
        <v>0</v>
      </c>
      <c r="J119" s="56"/>
      <c r="K119" s="52"/>
    </row>
    <row r="120" spans="1:11" s="36" customFormat="1" ht="12.75">
      <c r="A120" s="43"/>
      <c r="B120" s="43"/>
      <c r="C120" s="43"/>
      <c r="D120" s="23"/>
      <c r="E120" s="50" t="s">
        <v>162</v>
      </c>
      <c r="F120" s="49"/>
      <c r="G120" s="51"/>
      <c r="H120" s="113"/>
      <c r="I120" s="53">
        <f>SUM(I121:I127)</f>
        <v>0</v>
      </c>
      <c r="J120" s="54"/>
      <c r="K120" s="52"/>
    </row>
    <row r="121" spans="1:11" s="36" customFormat="1" ht="87.6" customHeight="1">
      <c r="A121" s="43">
        <v>1</v>
      </c>
      <c r="B121" s="43"/>
      <c r="C121" s="43" t="s">
        <v>17</v>
      </c>
      <c r="D121" s="23" t="s">
        <v>21</v>
      </c>
      <c r="E121" s="58" t="s">
        <v>70</v>
      </c>
      <c r="F121" s="49" t="s">
        <v>16</v>
      </c>
      <c r="G121" s="51">
        <v>1</v>
      </c>
      <c r="H121" s="113"/>
      <c r="I121" s="52">
        <f aca="true" t="shared" si="0" ref="I121:I127">ROUND(G121*H121,2)</f>
        <v>0</v>
      </c>
      <c r="J121" s="54">
        <v>21</v>
      </c>
      <c r="K121" s="52">
        <f aca="true" t="shared" si="1" ref="K121:K127">I121+((I121/100)*J121)</f>
        <v>0</v>
      </c>
    </row>
    <row r="122" spans="1:11" s="36" customFormat="1" ht="76.5" customHeight="1">
      <c r="A122" s="43">
        <v>2</v>
      </c>
      <c r="B122" s="43"/>
      <c r="C122" s="43" t="s">
        <v>17</v>
      </c>
      <c r="D122" s="23" t="s">
        <v>22</v>
      </c>
      <c r="E122" s="58" t="s">
        <v>71</v>
      </c>
      <c r="F122" s="49" t="s">
        <v>16</v>
      </c>
      <c r="G122" s="51">
        <v>1</v>
      </c>
      <c r="H122" s="113"/>
      <c r="I122" s="52">
        <f t="shared" si="0"/>
        <v>0</v>
      </c>
      <c r="J122" s="54">
        <v>21</v>
      </c>
      <c r="K122" s="52">
        <f t="shared" si="1"/>
        <v>0</v>
      </c>
    </row>
    <row r="123" spans="1:11" s="36" customFormat="1" ht="32.25" customHeight="1">
      <c r="A123" s="43">
        <v>3</v>
      </c>
      <c r="B123" s="43"/>
      <c r="C123" s="43" t="s">
        <v>17</v>
      </c>
      <c r="D123" s="23" t="s">
        <v>23</v>
      </c>
      <c r="E123" s="58" t="s">
        <v>72</v>
      </c>
      <c r="F123" s="49" t="s">
        <v>16</v>
      </c>
      <c r="G123" s="51">
        <v>1</v>
      </c>
      <c r="H123" s="113"/>
      <c r="I123" s="52">
        <f t="shared" si="0"/>
        <v>0</v>
      </c>
      <c r="J123" s="54">
        <v>21</v>
      </c>
      <c r="K123" s="52">
        <f t="shared" si="1"/>
        <v>0</v>
      </c>
    </row>
    <row r="124" spans="1:11" s="36" customFormat="1" ht="25.5" customHeight="1">
      <c r="A124" s="43">
        <v>4</v>
      </c>
      <c r="B124" s="43"/>
      <c r="C124" s="43" t="s">
        <v>17</v>
      </c>
      <c r="D124" s="23" t="s">
        <v>24</v>
      </c>
      <c r="E124" s="48" t="s">
        <v>25</v>
      </c>
      <c r="F124" s="49" t="s">
        <v>16</v>
      </c>
      <c r="G124" s="51">
        <v>1</v>
      </c>
      <c r="H124" s="113"/>
      <c r="I124" s="52">
        <f t="shared" si="0"/>
        <v>0</v>
      </c>
      <c r="J124" s="54">
        <v>21</v>
      </c>
      <c r="K124" s="52">
        <f t="shared" si="1"/>
        <v>0</v>
      </c>
    </row>
    <row r="125" spans="1:11" s="36" customFormat="1" ht="25.5" customHeight="1">
      <c r="A125" s="43">
        <v>5</v>
      </c>
      <c r="B125" s="43"/>
      <c r="C125" s="43" t="s">
        <v>17</v>
      </c>
      <c r="D125" s="23" t="s">
        <v>26</v>
      </c>
      <c r="E125" s="58" t="s">
        <v>73</v>
      </c>
      <c r="F125" s="49" t="s">
        <v>18</v>
      </c>
      <c r="G125" s="51">
        <v>1</v>
      </c>
      <c r="H125" s="113"/>
      <c r="I125" s="52">
        <f t="shared" si="0"/>
        <v>0</v>
      </c>
      <c r="J125" s="54">
        <v>21</v>
      </c>
      <c r="K125" s="52">
        <f t="shared" si="1"/>
        <v>0</v>
      </c>
    </row>
    <row r="126" spans="1:11" s="36" customFormat="1" ht="63" customHeight="1">
      <c r="A126" s="43">
        <v>6</v>
      </c>
      <c r="B126" s="43"/>
      <c r="C126" s="43" t="s">
        <v>17</v>
      </c>
      <c r="D126" s="23" t="s">
        <v>27</v>
      </c>
      <c r="E126" s="48" t="s">
        <v>74</v>
      </c>
      <c r="F126" s="49" t="s">
        <v>16</v>
      </c>
      <c r="G126" s="51">
        <v>1</v>
      </c>
      <c r="H126" s="113"/>
      <c r="I126" s="52">
        <f t="shared" si="0"/>
        <v>0</v>
      </c>
      <c r="J126" s="54">
        <v>21</v>
      </c>
      <c r="K126" s="52">
        <f t="shared" si="1"/>
        <v>0</v>
      </c>
    </row>
    <row r="127" spans="1:11" s="36" customFormat="1" ht="51" customHeight="1">
      <c r="A127" s="43">
        <v>7</v>
      </c>
      <c r="B127" s="43"/>
      <c r="C127" s="43" t="s">
        <v>17</v>
      </c>
      <c r="D127" s="23" t="s">
        <v>28</v>
      </c>
      <c r="E127" s="48" t="s">
        <v>75</v>
      </c>
      <c r="F127" s="49" t="s">
        <v>16</v>
      </c>
      <c r="G127" s="51">
        <v>1</v>
      </c>
      <c r="H127" s="113"/>
      <c r="I127" s="59">
        <f t="shared" si="0"/>
        <v>0</v>
      </c>
      <c r="J127" s="54">
        <v>21</v>
      </c>
      <c r="K127" s="52">
        <f t="shared" si="1"/>
        <v>0</v>
      </c>
    </row>
    <row r="128" spans="1:11" s="36" customFormat="1" ht="12.75">
      <c r="A128" s="43">
        <v>8</v>
      </c>
      <c r="B128" s="43"/>
      <c r="C128" s="43"/>
      <c r="D128" s="23"/>
      <c r="E128" s="50" t="s">
        <v>29</v>
      </c>
      <c r="F128" s="49"/>
      <c r="G128" s="51"/>
      <c r="H128" s="113"/>
      <c r="I128" s="53">
        <f>SUM(I129:I145)</f>
        <v>0</v>
      </c>
      <c r="J128" s="54"/>
      <c r="K128" s="52"/>
    </row>
    <row r="129" spans="1:11" s="36" customFormat="1" ht="102" customHeight="1">
      <c r="A129" s="43">
        <v>9</v>
      </c>
      <c r="B129" s="43"/>
      <c r="C129" s="43" t="s">
        <v>17</v>
      </c>
      <c r="D129" s="23" t="s">
        <v>30</v>
      </c>
      <c r="E129" s="48" t="s">
        <v>164</v>
      </c>
      <c r="F129" s="49" t="s">
        <v>16</v>
      </c>
      <c r="G129" s="51">
        <v>24</v>
      </c>
      <c r="H129" s="113"/>
      <c r="I129" s="59">
        <f aca="true" t="shared" si="2" ref="I129:I145">ROUND(G129*H129,2)</f>
        <v>0</v>
      </c>
      <c r="J129" s="54">
        <v>21</v>
      </c>
      <c r="K129" s="52">
        <f aca="true" t="shared" si="3" ref="K129:K145">I129+((I129/100)*J129)</f>
        <v>0</v>
      </c>
    </row>
    <row r="130" spans="1:11" s="36" customFormat="1" ht="114.75" customHeight="1">
      <c r="A130" s="43">
        <v>10</v>
      </c>
      <c r="B130" s="43"/>
      <c r="C130" s="43" t="s">
        <v>17</v>
      </c>
      <c r="D130" s="23" t="s">
        <v>31</v>
      </c>
      <c r="E130" s="48" t="s">
        <v>163</v>
      </c>
      <c r="F130" s="49" t="s">
        <v>16</v>
      </c>
      <c r="G130" s="51">
        <f>G129</f>
        <v>24</v>
      </c>
      <c r="H130" s="113"/>
      <c r="I130" s="59">
        <f t="shared" si="2"/>
        <v>0</v>
      </c>
      <c r="J130" s="54">
        <v>21</v>
      </c>
      <c r="K130" s="52">
        <f t="shared" si="3"/>
        <v>0</v>
      </c>
    </row>
    <row r="131" spans="1:11" s="36" customFormat="1" ht="38.25" customHeight="1">
      <c r="A131" s="43">
        <v>11</v>
      </c>
      <c r="B131" s="43"/>
      <c r="C131" s="43" t="s">
        <v>17</v>
      </c>
      <c r="D131" s="23" t="s">
        <v>32</v>
      </c>
      <c r="E131" s="48" t="s">
        <v>33</v>
      </c>
      <c r="F131" s="49" t="s">
        <v>16</v>
      </c>
      <c r="G131" s="51">
        <v>2</v>
      </c>
      <c r="H131" s="113"/>
      <c r="I131" s="59">
        <f t="shared" si="2"/>
        <v>0</v>
      </c>
      <c r="J131" s="54">
        <v>21</v>
      </c>
      <c r="K131" s="52">
        <f t="shared" si="3"/>
        <v>0</v>
      </c>
    </row>
    <row r="132" spans="1:11" s="36" customFormat="1" ht="38.25" customHeight="1">
      <c r="A132" s="43">
        <v>12</v>
      </c>
      <c r="B132" s="43"/>
      <c r="C132" s="43" t="s">
        <v>17</v>
      </c>
      <c r="D132" s="23" t="s">
        <v>34</v>
      </c>
      <c r="E132" s="48" t="s">
        <v>35</v>
      </c>
      <c r="F132" s="49" t="s">
        <v>16</v>
      </c>
      <c r="G132" s="51">
        <v>1</v>
      </c>
      <c r="H132" s="113"/>
      <c r="I132" s="59">
        <f t="shared" si="2"/>
        <v>0</v>
      </c>
      <c r="J132" s="54">
        <v>21</v>
      </c>
      <c r="K132" s="52">
        <f t="shared" si="3"/>
        <v>0</v>
      </c>
    </row>
    <row r="133" spans="1:11" s="36" customFormat="1" ht="76.5" customHeight="1">
      <c r="A133" s="43">
        <v>13</v>
      </c>
      <c r="B133" s="43"/>
      <c r="C133" s="43" t="s">
        <v>17</v>
      </c>
      <c r="D133" s="23" t="s">
        <v>36</v>
      </c>
      <c r="E133" s="48" t="s">
        <v>37</v>
      </c>
      <c r="F133" s="49" t="s">
        <v>16</v>
      </c>
      <c r="G133" s="51">
        <v>1</v>
      </c>
      <c r="H133" s="113"/>
      <c r="I133" s="59">
        <f t="shared" si="2"/>
        <v>0</v>
      </c>
      <c r="J133" s="54">
        <v>21</v>
      </c>
      <c r="K133" s="52">
        <f t="shared" si="3"/>
        <v>0</v>
      </c>
    </row>
    <row r="134" spans="1:11" s="36" customFormat="1" ht="76.5" customHeight="1">
      <c r="A134" s="43">
        <v>14</v>
      </c>
      <c r="B134" s="43"/>
      <c r="C134" s="43" t="s">
        <v>17</v>
      </c>
      <c r="D134" s="23" t="s">
        <v>38</v>
      </c>
      <c r="E134" s="48" t="s">
        <v>39</v>
      </c>
      <c r="F134" s="49" t="s">
        <v>16</v>
      </c>
      <c r="G134" s="51">
        <f>G129</f>
        <v>24</v>
      </c>
      <c r="H134" s="113"/>
      <c r="I134" s="59">
        <f t="shared" si="2"/>
        <v>0</v>
      </c>
      <c r="J134" s="54">
        <v>21</v>
      </c>
      <c r="K134" s="52">
        <f t="shared" si="3"/>
        <v>0</v>
      </c>
    </row>
    <row r="135" spans="1:11" s="36" customFormat="1" ht="76.5" customHeight="1">
      <c r="A135" s="43">
        <v>15</v>
      </c>
      <c r="B135" s="43"/>
      <c r="C135" s="43" t="s">
        <v>17</v>
      </c>
      <c r="D135" s="23" t="s">
        <v>40</v>
      </c>
      <c r="E135" s="48" t="s">
        <v>41</v>
      </c>
      <c r="F135" s="49" t="s">
        <v>16</v>
      </c>
      <c r="G135" s="51">
        <f>G129+1</f>
        <v>25</v>
      </c>
      <c r="H135" s="113"/>
      <c r="I135" s="59">
        <f t="shared" si="2"/>
        <v>0</v>
      </c>
      <c r="J135" s="54">
        <v>21</v>
      </c>
      <c r="K135" s="52">
        <f t="shared" si="3"/>
        <v>0</v>
      </c>
    </row>
    <row r="136" spans="1:11" s="36" customFormat="1" ht="118.9" customHeight="1">
      <c r="A136" s="43">
        <v>16</v>
      </c>
      <c r="B136" s="43"/>
      <c r="C136" s="43" t="s">
        <v>17</v>
      </c>
      <c r="D136" s="23" t="s">
        <v>42</v>
      </c>
      <c r="E136" s="48" t="s">
        <v>167</v>
      </c>
      <c r="F136" s="49" t="s">
        <v>16</v>
      </c>
      <c r="G136" s="51">
        <v>1</v>
      </c>
      <c r="H136" s="113"/>
      <c r="I136" s="59">
        <f t="shared" si="2"/>
        <v>0</v>
      </c>
      <c r="J136" s="54">
        <v>21</v>
      </c>
      <c r="K136" s="52">
        <f t="shared" si="3"/>
        <v>0</v>
      </c>
    </row>
    <row r="137" spans="1:16" s="36" customFormat="1" ht="25.5" customHeight="1">
      <c r="A137" s="43">
        <v>17</v>
      </c>
      <c r="B137" s="43"/>
      <c r="C137" s="43" t="s">
        <v>17</v>
      </c>
      <c r="D137" s="46" t="s">
        <v>83</v>
      </c>
      <c r="E137" s="48" t="s">
        <v>82</v>
      </c>
      <c r="F137" s="49" t="s">
        <v>16</v>
      </c>
      <c r="G137" s="51">
        <v>25</v>
      </c>
      <c r="H137" s="113"/>
      <c r="I137" s="59">
        <f t="shared" si="2"/>
        <v>0</v>
      </c>
      <c r="J137" s="54">
        <v>21</v>
      </c>
      <c r="K137" s="52">
        <f t="shared" si="3"/>
        <v>0</v>
      </c>
      <c r="L137" s="35"/>
      <c r="M137" s="35"/>
      <c r="N137" s="35"/>
      <c r="O137" s="35"/>
      <c r="P137" s="35"/>
    </row>
    <row r="138" spans="1:16" s="36" customFormat="1" ht="38.25" customHeight="1">
      <c r="A138" s="43">
        <v>18</v>
      </c>
      <c r="B138" s="43"/>
      <c r="C138" s="43" t="s">
        <v>17</v>
      </c>
      <c r="D138" s="24" t="s">
        <v>43</v>
      </c>
      <c r="E138" s="48" t="s">
        <v>44</v>
      </c>
      <c r="F138" s="49" t="s">
        <v>16</v>
      </c>
      <c r="G138" s="51">
        <f>G129+1</f>
        <v>25</v>
      </c>
      <c r="H138" s="113"/>
      <c r="I138" s="59">
        <f t="shared" si="2"/>
        <v>0</v>
      </c>
      <c r="J138" s="54">
        <v>21</v>
      </c>
      <c r="K138" s="52">
        <f t="shared" si="3"/>
        <v>0</v>
      </c>
      <c r="L138" s="35"/>
      <c r="M138" s="35"/>
      <c r="N138" s="35"/>
      <c r="O138" s="35"/>
      <c r="P138" s="35"/>
    </row>
    <row r="139" spans="1:16" s="36" customFormat="1" ht="63.75" customHeight="1">
      <c r="A139" s="43">
        <v>19</v>
      </c>
      <c r="B139" s="43"/>
      <c r="C139" s="43" t="s">
        <v>17</v>
      </c>
      <c r="D139" s="23" t="s">
        <v>45</v>
      </c>
      <c r="E139" s="48" t="s">
        <v>84</v>
      </c>
      <c r="F139" s="49" t="s">
        <v>16</v>
      </c>
      <c r="G139" s="51">
        <v>2</v>
      </c>
      <c r="H139" s="113"/>
      <c r="I139" s="59">
        <f>ROUND(G139*H139,2)</f>
        <v>0</v>
      </c>
      <c r="J139" s="54">
        <v>21</v>
      </c>
      <c r="K139" s="52">
        <f t="shared" si="3"/>
        <v>0</v>
      </c>
      <c r="L139" s="35"/>
      <c r="M139" s="35"/>
      <c r="N139" s="35"/>
      <c r="O139" s="35"/>
      <c r="P139" s="35"/>
    </row>
    <row r="140" spans="1:16" s="36" customFormat="1" ht="112.15" customHeight="1">
      <c r="A140" s="43">
        <v>20</v>
      </c>
      <c r="B140" s="43"/>
      <c r="C140" s="43" t="s">
        <v>17</v>
      </c>
      <c r="D140" s="23" t="s">
        <v>46</v>
      </c>
      <c r="E140" s="48" t="s">
        <v>168</v>
      </c>
      <c r="F140" s="49" t="s">
        <v>16</v>
      </c>
      <c r="G140" s="51">
        <v>24</v>
      </c>
      <c r="H140" s="113"/>
      <c r="I140" s="59">
        <f aca="true" t="shared" si="4" ref="I140">ROUND(G140*H140,2)</f>
        <v>0</v>
      </c>
      <c r="J140" s="54">
        <v>21</v>
      </c>
      <c r="K140" s="52">
        <f t="shared" si="3"/>
        <v>0</v>
      </c>
      <c r="L140" s="35"/>
      <c r="M140" s="35"/>
      <c r="N140" s="35"/>
      <c r="O140" s="35"/>
      <c r="P140" s="35"/>
    </row>
    <row r="141" spans="1:16" s="36" customFormat="1" ht="64.5" customHeight="1">
      <c r="A141" s="43">
        <v>21</v>
      </c>
      <c r="B141" s="43"/>
      <c r="C141" s="43" t="s">
        <v>17</v>
      </c>
      <c r="D141" s="23" t="s">
        <v>45</v>
      </c>
      <c r="E141" s="48" t="s">
        <v>84</v>
      </c>
      <c r="F141" s="49" t="s">
        <v>16</v>
      </c>
      <c r="G141" s="51">
        <v>24</v>
      </c>
      <c r="H141" s="113"/>
      <c r="I141" s="59">
        <f>ROUND(G141*H141,2)</f>
        <v>0</v>
      </c>
      <c r="J141" s="54">
        <v>21</v>
      </c>
      <c r="K141" s="52">
        <f t="shared" si="3"/>
        <v>0</v>
      </c>
      <c r="L141" s="35"/>
      <c r="M141" s="35"/>
      <c r="N141" s="35"/>
      <c r="O141" s="35"/>
      <c r="P141" s="35"/>
    </row>
    <row r="142" spans="1:16" s="36" customFormat="1" ht="38.25" customHeight="1">
      <c r="A142" s="43">
        <v>22</v>
      </c>
      <c r="B142" s="43"/>
      <c r="C142" s="43" t="s">
        <v>17</v>
      </c>
      <c r="D142" s="23" t="s">
        <v>47</v>
      </c>
      <c r="E142" s="48" t="s">
        <v>76</v>
      </c>
      <c r="F142" s="49" t="s">
        <v>16</v>
      </c>
      <c r="G142" s="51">
        <v>1</v>
      </c>
      <c r="H142" s="113"/>
      <c r="I142" s="59">
        <f t="shared" si="2"/>
        <v>0</v>
      </c>
      <c r="J142" s="54">
        <v>21</v>
      </c>
      <c r="K142" s="52">
        <f t="shared" si="3"/>
        <v>0</v>
      </c>
      <c r="L142" s="35"/>
      <c r="M142" s="35"/>
      <c r="N142" s="35"/>
      <c r="O142" s="35"/>
      <c r="P142" s="35"/>
    </row>
    <row r="143" spans="1:16" s="36" customFormat="1" ht="63.75" customHeight="1">
      <c r="A143" s="43">
        <v>23</v>
      </c>
      <c r="B143" s="43"/>
      <c r="C143" s="43" t="s">
        <v>17</v>
      </c>
      <c r="D143" s="23" t="s">
        <v>48</v>
      </c>
      <c r="E143" s="48" t="s">
        <v>77</v>
      </c>
      <c r="F143" s="49" t="s">
        <v>16</v>
      </c>
      <c r="G143" s="51">
        <v>1</v>
      </c>
      <c r="H143" s="113"/>
      <c r="I143" s="59">
        <f t="shared" si="2"/>
        <v>0</v>
      </c>
      <c r="J143" s="54">
        <v>21</v>
      </c>
      <c r="K143" s="52">
        <f t="shared" si="3"/>
        <v>0</v>
      </c>
      <c r="L143" s="35"/>
      <c r="M143" s="35"/>
      <c r="N143" s="35"/>
      <c r="O143" s="35"/>
      <c r="P143" s="35"/>
    </row>
    <row r="144" spans="1:16" s="36" customFormat="1" ht="38.25" customHeight="1">
      <c r="A144" s="43">
        <v>24</v>
      </c>
      <c r="B144" s="43"/>
      <c r="C144" s="43" t="s">
        <v>17</v>
      </c>
      <c r="D144" s="23" t="s">
        <v>49</v>
      </c>
      <c r="E144" s="48" t="s">
        <v>50</v>
      </c>
      <c r="F144" s="49" t="s">
        <v>16</v>
      </c>
      <c r="G144" s="51">
        <v>2</v>
      </c>
      <c r="H144" s="113"/>
      <c r="I144" s="59">
        <f t="shared" si="2"/>
        <v>0</v>
      </c>
      <c r="J144" s="54">
        <v>21</v>
      </c>
      <c r="K144" s="52">
        <f t="shared" si="3"/>
        <v>0</v>
      </c>
      <c r="L144" s="35"/>
      <c r="M144" s="35"/>
      <c r="N144" s="35"/>
      <c r="O144" s="35"/>
      <c r="P144" s="35"/>
    </row>
    <row r="145" spans="1:16" s="36" customFormat="1" ht="51" customHeight="1">
      <c r="A145" s="43">
        <v>25</v>
      </c>
      <c r="B145" s="43"/>
      <c r="C145" s="43" t="s">
        <v>17</v>
      </c>
      <c r="D145" s="23" t="s">
        <v>51</v>
      </c>
      <c r="E145" s="48" t="s">
        <v>78</v>
      </c>
      <c r="F145" s="49" t="s">
        <v>16</v>
      </c>
      <c r="G145" s="51">
        <v>2</v>
      </c>
      <c r="H145" s="113"/>
      <c r="I145" s="59">
        <f t="shared" si="2"/>
        <v>0</v>
      </c>
      <c r="J145" s="54">
        <v>21</v>
      </c>
      <c r="K145" s="52">
        <f t="shared" si="3"/>
        <v>0</v>
      </c>
      <c r="L145" s="35"/>
      <c r="M145" s="35"/>
      <c r="N145" s="35"/>
      <c r="O145" s="35"/>
      <c r="P145" s="35"/>
    </row>
    <row r="146" spans="1:11" s="36" customFormat="1" ht="12.75">
      <c r="A146" s="43">
        <v>26</v>
      </c>
      <c r="B146" s="43"/>
      <c r="C146" s="43"/>
      <c r="D146" s="23"/>
      <c r="E146" s="50" t="s">
        <v>52</v>
      </c>
      <c r="F146" s="49"/>
      <c r="G146" s="51"/>
      <c r="H146" s="113"/>
      <c r="I146" s="53">
        <f>SUM(I147:I151)</f>
        <v>0</v>
      </c>
      <c r="J146" s="54"/>
      <c r="K146" s="52"/>
    </row>
    <row r="147" spans="1:11" s="36" customFormat="1" ht="84" customHeight="1">
      <c r="A147" s="43">
        <v>27</v>
      </c>
      <c r="B147" s="43"/>
      <c r="C147" s="43" t="s">
        <v>17</v>
      </c>
      <c r="D147" s="23" t="s">
        <v>53</v>
      </c>
      <c r="E147" s="48" t="s">
        <v>169</v>
      </c>
      <c r="F147" s="49" t="s">
        <v>16</v>
      </c>
      <c r="G147" s="51">
        <v>1</v>
      </c>
      <c r="H147" s="113"/>
      <c r="I147" s="59">
        <f aca="true" t="shared" si="5" ref="I147:I151">ROUND(G147*H147,2)</f>
        <v>0</v>
      </c>
      <c r="J147" s="54">
        <v>21</v>
      </c>
      <c r="K147" s="52">
        <f>I147+((I147/100)*J147)</f>
        <v>0</v>
      </c>
    </row>
    <row r="148" spans="1:11" s="36" customFormat="1" ht="63.75" customHeight="1">
      <c r="A148" s="43">
        <v>28</v>
      </c>
      <c r="B148" s="43"/>
      <c r="C148" s="43" t="s">
        <v>17</v>
      </c>
      <c r="D148" s="23" t="s">
        <v>54</v>
      </c>
      <c r="E148" s="60" t="s">
        <v>79</v>
      </c>
      <c r="F148" s="49" t="s">
        <v>16</v>
      </c>
      <c r="G148" s="51">
        <v>1</v>
      </c>
      <c r="H148" s="113"/>
      <c r="I148" s="59">
        <f t="shared" si="5"/>
        <v>0</v>
      </c>
      <c r="J148" s="54">
        <v>21</v>
      </c>
      <c r="K148" s="52">
        <f>I148+((I148/100)*J148)</f>
        <v>0</v>
      </c>
    </row>
    <row r="149" spans="1:11" s="36" customFormat="1" ht="38.25" customHeight="1">
      <c r="A149" s="43">
        <v>29</v>
      </c>
      <c r="B149" s="43"/>
      <c r="C149" s="43" t="s">
        <v>17</v>
      </c>
      <c r="D149" s="23" t="s">
        <v>51</v>
      </c>
      <c r="E149" s="48" t="s">
        <v>80</v>
      </c>
      <c r="F149" s="49" t="s">
        <v>16</v>
      </c>
      <c r="G149" s="51">
        <v>1</v>
      </c>
      <c r="H149" s="113"/>
      <c r="I149" s="59">
        <f t="shared" si="5"/>
        <v>0</v>
      </c>
      <c r="J149" s="54">
        <v>21</v>
      </c>
      <c r="K149" s="52">
        <f>I149+((I149/100)*J149)</f>
        <v>0</v>
      </c>
    </row>
    <row r="150" spans="1:11" s="36" customFormat="1" ht="38.25" customHeight="1">
      <c r="A150" s="43">
        <v>30</v>
      </c>
      <c r="B150" s="43"/>
      <c r="C150" s="43" t="s">
        <v>17</v>
      </c>
      <c r="D150" s="23" t="s">
        <v>55</v>
      </c>
      <c r="E150" s="48" t="s">
        <v>81</v>
      </c>
      <c r="F150" s="49" t="s">
        <v>16</v>
      </c>
      <c r="G150" s="51">
        <v>1</v>
      </c>
      <c r="H150" s="113"/>
      <c r="I150" s="59">
        <f t="shared" si="5"/>
        <v>0</v>
      </c>
      <c r="J150" s="54">
        <v>21</v>
      </c>
      <c r="K150" s="52">
        <f>I150+((I150/100)*J150)</f>
        <v>0</v>
      </c>
    </row>
    <row r="151" spans="1:11" s="36" customFormat="1" ht="102" customHeight="1">
      <c r="A151" s="43">
        <v>31</v>
      </c>
      <c r="B151" s="49"/>
      <c r="C151" s="49" t="s">
        <v>17</v>
      </c>
      <c r="D151" s="72" t="s">
        <v>56</v>
      </c>
      <c r="E151" s="73" t="s">
        <v>57</v>
      </c>
      <c r="F151" s="71" t="s">
        <v>16</v>
      </c>
      <c r="G151" s="70">
        <v>1</v>
      </c>
      <c r="H151" s="115"/>
      <c r="I151" s="76">
        <f t="shared" si="5"/>
        <v>0</v>
      </c>
      <c r="J151" s="75">
        <v>21</v>
      </c>
      <c r="K151" s="74">
        <f>I151+((I151/100)*J151)</f>
        <v>0</v>
      </c>
    </row>
    <row r="152" spans="1:11" s="36" customFormat="1" ht="12.75">
      <c r="A152" s="43">
        <v>32</v>
      </c>
      <c r="B152" s="49"/>
      <c r="C152" s="49"/>
      <c r="D152" s="47"/>
      <c r="E152" s="50" t="s">
        <v>58</v>
      </c>
      <c r="F152" s="49"/>
      <c r="G152" s="51"/>
      <c r="H152" s="113"/>
      <c r="I152" s="53">
        <f>SUM(I153:I159)</f>
        <v>0</v>
      </c>
      <c r="J152" s="54"/>
      <c r="K152" s="52"/>
    </row>
    <row r="153" spans="1:11" s="36" customFormat="1" ht="154.5" customHeight="1">
      <c r="A153" s="43">
        <v>33</v>
      </c>
      <c r="B153" s="49"/>
      <c r="C153" s="49" t="s">
        <v>17</v>
      </c>
      <c r="D153" s="47" t="s">
        <v>59</v>
      </c>
      <c r="E153" s="48" t="s">
        <v>85</v>
      </c>
      <c r="F153" s="49" t="s">
        <v>16</v>
      </c>
      <c r="G153" s="51">
        <v>1</v>
      </c>
      <c r="H153" s="113"/>
      <c r="I153" s="52">
        <f aca="true" t="shared" si="6" ref="I153:I159">ROUND(G153*H153,2)</f>
        <v>0</v>
      </c>
      <c r="J153" s="54">
        <v>21</v>
      </c>
      <c r="K153" s="52">
        <f aca="true" t="shared" si="7" ref="K153:K159">I153+((I153/100)*J153)</f>
        <v>0</v>
      </c>
    </row>
    <row r="154" spans="1:11" s="36" customFormat="1" ht="133.15" customHeight="1">
      <c r="A154" s="43">
        <v>34</v>
      </c>
      <c r="B154" s="49"/>
      <c r="C154" s="49" t="s">
        <v>17</v>
      </c>
      <c r="D154" s="47" t="s">
        <v>60</v>
      </c>
      <c r="E154" s="48" t="s">
        <v>86</v>
      </c>
      <c r="F154" s="49" t="s">
        <v>16</v>
      </c>
      <c r="G154" s="51">
        <v>6</v>
      </c>
      <c r="H154" s="113"/>
      <c r="I154" s="52">
        <f t="shared" si="6"/>
        <v>0</v>
      </c>
      <c r="J154" s="54">
        <v>21</v>
      </c>
      <c r="K154" s="52">
        <f t="shared" si="7"/>
        <v>0</v>
      </c>
    </row>
    <row r="155" spans="1:11" s="36" customFormat="1" ht="38.25" customHeight="1">
      <c r="A155" s="43">
        <v>35</v>
      </c>
      <c r="B155" s="49"/>
      <c r="C155" s="49" t="s">
        <v>17</v>
      </c>
      <c r="D155" s="47" t="s">
        <v>61</v>
      </c>
      <c r="E155" s="48" t="s">
        <v>62</v>
      </c>
      <c r="F155" s="49" t="s">
        <v>16</v>
      </c>
      <c r="G155" s="51">
        <f>G154*4</f>
        <v>24</v>
      </c>
      <c r="H155" s="113"/>
      <c r="I155" s="52">
        <f t="shared" si="6"/>
        <v>0</v>
      </c>
      <c r="J155" s="54">
        <v>21</v>
      </c>
      <c r="K155" s="52">
        <f t="shared" si="7"/>
        <v>0</v>
      </c>
    </row>
    <row r="156" spans="1:11" s="36" customFormat="1" ht="38.25" customHeight="1">
      <c r="A156" s="43">
        <v>36</v>
      </c>
      <c r="B156" s="49"/>
      <c r="C156" s="49" t="s">
        <v>17</v>
      </c>
      <c r="D156" s="47" t="s">
        <v>63</v>
      </c>
      <c r="E156" s="48" t="s">
        <v>64</v>
      </c>
      <c r="F156" s="49" t="s">
        <v>16</v>
      </c>
      <c r="G156" s="51">
        <f>G154*4</f>
        <v>24</v>
      </c>
      <c r="H156" s="113"/>
      <c r="I156" s="52">
        <f t="shared" si="6"/>
        <v>0</v>
      </c>
      <c r="J156" s="54">
        <v>21</v>
      </c>
      <c r="K156" s="52">
        <f t="shared" si="7"/>
        <v>0</v>
      </c>
    </row>
    <row r="157" spans="1:11" s="36" customFormat="1" ht="25.5" customHeight="1">
      <c r="A157" s="43">
        <v>37</v>
      </c>
      <c r="B157" s="49"/>
      <c r="C157" s="49" t="s">
        <v>17</v>
      </c>
      <c r="D157" s="47" t="s">
        <v>65</v>
      </c>
      <c r="E157" s="61" t="s">
        <v>87</v>
      </c>
      <c r="F157" s="49" t="s">
        <v>16</v>
      </c>
      <c r="G157" s="51">
        <f>G154*4</f>
        <v>24</v>
      </c>
      <c r="H157" s="113"/>
      <c r="I157" s="52">
        <f t="shared" si="6"/>
        <v>0</v>
      </c>
      <c r="J157" s="54">
        <v>21</v>
      </c>
      <c r="K157" s="52">
        <f t="shared" si="7"/>
        <v>0</v>
      </c>
    </row>
    <row r="158" spans="1:11" s="36" customFormat="1" ht="73.15" customHeight="1">
      <c r="A158" s="43">
        <v>38</v>
      </c>
      <c r="B158" s="49"/>
      <c r="C158" s="49" t="s">
        <v>17</v>
      </c>
      <c r="D158" s="47" t="s">
        <v>66</v>
      </c>
      <c r="E158" s="48" t="s">
        <v>88</v>
      </c>
      <c r="F158" s="49" t="s">
        <v>16</v>
      </c>
      <c r="G158" s="51">
        <v>1</v>
      </c>
      <c r="H158" s="116"/>
      <c r="I158" s="52">
        <f t="shared" si="6"/>
        <v>0</v>
      </c>
      <c r="J158" s="54">
        <v>21</v>
      </c>
      <c r="K158" s="52">
        <f t="shared" si="7"/>
        <v>0</v>
      </c>
    </row>
    <row r="159" spans="1:11" s="36" customFormat="1" ht="63.75" customHeight="1">
      <c r="A159" s="43">
        <v>39</v>
      </c>
      <c r="B159" s="49"/>
      <c r="C159" s="49" t="s">
        <v>17</v>
      </c>
      <c r="D159" s="47" t="s">
        <v>67</v>
      </c>
      <c r="E159" s="48" t="s">
        <v>68</v>
      </c>
      <c r="F159" s="49" t="s">
        <v>16</v>
      </c>
      <c r="G159" s="51">
        <f>G129</f>
        <v>24</v>
      </c>
      <c r="H159" s="116"/>
      <c r="I159" s="52">
        <f t="shared" si="6"/>
        <v>0</v>
      </c>
      <c r="J159" s="54">
        <v>21</v>
      </c>
      <c r="K159" s="52">
        <f t="shared" si="7"/>
        <v>0</v>
      </c>
    </row>
    <row r="160" spans="1:9" s="27" customFormat="1" ht="12.75">
      <c r="A160" s="26"/>
      <c r="D160" s="28"/>
      <c r="E160" s="28" t="s">
        <v>69</v>
      </c>
      <c r="H160" s="117"/>
      <c r="I160" s="29">
        <f>I13+I44+I70+I119</f>
        <v>0</v>
      </c>
    </row>
  </sheetData>
  <sheetProtection password="CAA1" sheet="1" objects="1" scenarios="1"/>
  <mergeCells count="4">
    <mergeCell ref="C3:E3"/>
    <mergeCell ref="C4:E4"/>
    <mergeCell ref="C5:D5"/>
    <mergeCell ref="C8:D8"/>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topLeftCell="A1">
      <selection activeCell="H14" sqref="H14"/>
    </sheetView>
  </sheetViews>
  <sheetFormatPr defaultColWidth="9.140625" defaultRowHeight="12.75"/>
  <cols>
    <col min="1" max="1" width="5.57421875" style="62" customWidth="1"/>
    <col min="2" max="2" width="4.421875" style="62" customWidth="1"/>
    <col min="3" max="3" width="6.00390625" style="62" customWidth="1"/>
    <col min="4" max="4" width="12.7109375" style="63" customWidth="1"/>
    <col min="5" max="5" width="94.28125" style="63" customWidth="1"/>
    <col min="6" max="6" width="7.7109375" style="62" customWidth="1"/>
    <col min="7" max="7" width="9.8515625" style="62" customWidth="1"/>
    <col min="8" max="8" width="13.140625" style="62" customWidth="1"/>
    <col min="9" max="9" width="15.57421875" style="62" customWidth="1"/>
    <col min="10" max="10" width="6.7109375" style="62" customWidth="1"/>
    <col min="11" max="11" width="15.57421875" style="62" customWidth="1"/>
    <col min="12" max="16384" width="9.140625" style="62" customWidth="1"/>
  </cols>
  <sheetData>
    <row r="1" spans="1:11" ht="18">
      <c r="A1" s="30" t="s">
        <v>157</v>
      </c>
      <c r="B1" s="31"/>
      <c r="C1" s="31"/>
      <c r="D1" s="1"/>
      <c r="E1" s="1"/>
      <c r="F1" s="31"/>
      <c r="G1" s="31"/>
      <c r="H1" s="103"/>
      <c r="I1" s="31"/>
      <c r="J1" s="31"/>
      <c r="K1" s="31"/>
    </row>
    <row r="2" spans="1:11" ht="19.15" customHeight="1">
      <c r="A2" s="2" t="s">
        <v>1</v>
      </c>
      <c r="B2" s="3"/>
      <c r="C2" s="64" t="s">
        <v>180</v>
      </c>
      <c r="D2" s="4"/>
      <c r="E2" s="4"/>
      <c r="F2" s="3"/>
      <c r="G2" s="3"/>
      <c r="H2" s="104"/>
      <c r="I2" s="3"/>
      <c r="J2" s="31"/>
      <c r="K2" s="31"/>
    </row>
    <row r="3" spans="1:11" ht="12.75">
      <c r="A3" s="2" t="s">
        <v>2</v>
      </c>
      <c r="B3" s="3"/>
      <c r="C3" s="119" t="s">
        <v>0</v>
      </c>
      <c r="D3" s="120"/>
      <c r="E3" s="120"/>
      <c r="F3" s="3"/>
      <c r="G3" s="3"/>
      <c r="H3" s="104"/>
      <c r="I3" s="64"/>
      <c r="J3" s="31"/>
      <c r="K3" s="31"/>
    </row>
    <row r="4" spans="1:11" ht="12.75">
      <c r="A4" s="3" t="s">
        <v>3</v>
      </c>
      <c r="B4" s="3"/>
      <c r="C4" s="119" t="str">
        <f>'[2]Krycí list'!E26</f>
        <v>Město Česká Lípa
, náměstí T. G. Masaryka 1, 470 01 Česká Lípa</v>
      </c>
      <c r="D4" s="120"/>
      <c r="E4" s="120"/>
      <c r="F4" s="3"/>
      <c r="G4" s="3"/>
      <c r="H4" s="104"/>
      <c r="I4" s="64"/>
      <c r="J4" s="31"/>
      <c r="K4" s="31"/>
    </row>
    <row r="5" spans="1:11" ht="12.75">
      <c r="A5" s="3" t="s">
        <v>155</v>
      </c>
      <c r="B5" s="3"/>
      <c r="C5" s="119" t="str">
        <f>'[2]Krycí list'!E28</f>
        <v xml:space="preserve"> </v>
      </c>
      <c r="D5" s="120"/>
      <c r="E5" s="4"/>
      <c r="F5" s="3"/>
      <c r="G5" s="3"/>
      <c r="H5" s="104"/>
      <c r="I5" s="64"/>
      <c r="J5" s="31"/>
      <c r="K5" s="31"/>
    </row>
    <row r="6" spans="1:11" ht="12.75">
      <c r="A6" s="3" t="s">
        <v>154</v>
      </c>
      <c r="B6" s="3"/>
      <c r="C6" s="64"/>
      <c r="D6" s="4"/>
      <c r="E6" s="4"/>
      <c r="F6" s="3"/>
      <c r="G6" s="3"/>
      <c r="H6" s="104"/>
      <c r="I6" s="64"/>
      <c r="J6" s="31"/>
      <c r="K6" s="31"/>
    </row>
    <row r="7" spans="1:11" ht="12.75">
      <c r="A7" s="3" t="s">
        <v>156</v>
      </c>
      <c r="B7" s="3"/>
      <c r="C7" s="64"/>
      <c r="D7" s="4"/>
      <c r="E7" s="4"/>
      <c r="F7" s="3"/>
      <c r="G7" s="3"/>
      <c r="H7" s="104"/>
      <c r="I7" s="64"/>
      <c r="J7" s="31"/>
      <c r="K7" s="31"/>
    </row>
    <row r="8" spans="1:11" ht="12.75">
      <c r="A8" s="3" t="s">
        <v>4</v>
      </c>
      <c r="B8" s="3"/>
      <c r="C8" s="121"/>
      <c r="D8" s="120"/>
      <c r="E8" s="4"/>
      <c r="F8" s="3"/>
      <c r="G8" s="3"/>
      <c r="H8" s="104"/>
      <c r="I8" s="64"/>
      <c r="J8" s="31"/>
      <c r="K8" s="31"/>
    </row>
    <row r="9" spans="1:11" ht="12.75">
      <c r="A9" s="31"/>
      <c r="B9" s="31"/>
      <c r="C9" s="31"/>
      <c r="D9" s="1"/>
      <c r="E9" s="1"/>
      <c r="F9" s="31"/>
      <c r="G9" s="31"/>
      <c r="H9" s="103"/>
      <c r="I9" s="31"/>
      <c r="J9" s="31"/>
      <c r="K9" s="31"/>
    </row>
    <row r="10" spans="1:11" s="63" customFormat="1" ht="38.25">
      <c r="A10" s="5" t="s">
        <v>5</v>
      </c>
      <c r="B10" s="6" t="s">
        <v>6</v>
      </c>
      <c r="C10" s="6" t="s">
        <v>7</v>
      </c>
      <c r="D10" s="6" t="s">
        <v>8</v>
      </c>
      <c r="E10" s="6" t="s">
        <v>9</v>
      </c>
      <c r="F10" s="6" t="s">
        <v>10</v>
      </c>
      <c r="G10" s="6" t="s">
        <v>11</v>
      </c>
      <c r="H10" s="105" t="s">
        <v>12</v>
      </c>
      <c r="I10" s="6" t="s">
        <v>13</v>
      </c>
      <c r="J10" s="6" t="s">
        <v>14</v>
      </c>
      <c r="K10" s="6" t="s">
        <v>15</v>
      </c>
    </row>
    <row r="11" spans="1:11" ht="12.75">
      <c r="A11" s="32">
        <v>1</v>
      </c>
      <c r="B11" s="33">
        <v>2</v>
      </c>
      <c r="C11" s="33">
        <v>3</v>
      </c>
      <c r="D11" s="7">
        <v>4</v>
      </c>
      <c r="E11" s="7">
        <v>5</v>
      </c>
      <c r="F11" s="33">
        <v>6</v>
      </c>
      <c r="G11" s="33">
        <v>7</v>
      </c>
      <c r="H11" s="106">
        <v>8</v>
      </c>
      <c r="I11" s="33">
        <v>9</v>
      </c>
      <c r="J11" s="33">
        <v>10</v>
      </c>
      <c r="K11" s="33">
        <v>11</v>
      </c>
    </row>
    <row r="12" spans="1:11" s="12" customFormat="1" ht="12.75">
      <c r="A12" s="16"/>
      <c r="B12" s="44"/>
      <c r="D12" s="18" t="s">
        <v>19</v>
      </c>
      <c r="E12" s="18" t="s">
        <v>20</v>
      </c>
      <c r="H12" s="112"/>
      <c r="I12" s="19">
        <f>I13+I20+I26</f>
        <v>0</v>
      </c>
      <c r="K12" s="25"/>
    </row>
    <row r="13" spans="1:11" s="36" customFormat="1" ht="12.75">
      <c r="A13" s="43"/>
      <c r="B13" s="43"/>
      <c r="C13" s="43"/>
      <c r="D13" s="23"/>
      <c r="E13" s="21" t="s">
        <v>89</v>
      </c>
      <c r="F13" s="43"/>
      <c r="G13" s="37"/>
      <c r="H13" s="110"/>
      <c r="I13" s="22">
        <f>SUM(I14:I19)</f>
        <v>0</v>
      </c>
      <c r="J13" s="38"/>
      <c r="K13" s="25"/>
    </row>
    <row r="14" spans="1:11" s="17" customFormat="1" ht="60.75" customHeight="1">
      <c r="A14" s="43">
        <v>1</v>
      </c>
      <c r="B14" s="65"/>
      <c r="C14" s="43" t="s">
        <v>17</v>
      </c>
      <c r="D14" s="66" t="s">
        <v>90</v>
      </c>
      <c r="E14" s="24" t="s">
        <v>91</v>
      </c>
      <c r="F14" s="43" t="s">
        <v>16</v>
      </c>
      <c r="G14" s="37">
        <v>1</v>
      </c>
      <c r="H14" s="110"/>
      <c r="I14" s="25">
        <f aca="true" t="shared" si="0" ref="I14:I19">ROUND(G14*H14,2)</f>
        <v>0</v>
      </c>
      <c r="J14" s="38">
        <v>21</v>
      </c>
      <c r="K14" s="25">
        <f aca="true" t="shared" si="1" ref="K14:K19">I14+((I14/100)*J14)</f>
        <v>0</v>
      </c>
    </row>
    <row r="15" spans="1:11" s="17" customFormat="1" ht="57" customHeight="1">
      <c r="A15" s="43">
        <v>2</v>
      </c>
      <c r="B15" s="65"/>
      <c r="C15" s="43" t="s">
        <v>17</v>
      </c>
      <c r="D15" s="23" t="s">
        <v>92</v>
      </c>
      <c r="E15" s="24" t="s">
        <v>93</v>
      </c>
      <c r="F15" s="43" t="s">
        <v>16</v>
      </c>
      <c r="G15" s="37">
        <v>1</v>
      </c>
      <c r="H15" s="110"/>
      <c r="I15" s="25">
        <f t="shared" si="0"/>
        <v>0</v>
      </c>
      <c r="J15" s="38">
        <v>21</v>
      </c>
      <c r="K15" s="25">
        <f t="shared" si="1"/>
        <v>0</v>
      </c>
    </row>
    <row r="16" spans="1:11" s="17" customFormat="1" ht="66.75" customHeight="1">
      <c r="A16" s="43">
        <v>3</v>
      </c>
      <c r="B16" s="65"/>
      <c r="C16" s="43" t="s">
        <v>17</v>
      </c>
      <c r="D16" s="23" t="s">
        <v>94</v>
      </c>
      <c r="E16" s="24" t="s">
        <v>95</v>
      </c>
      <c r="F16" s="43" t="s">
        <v>16</v>
      </c>
      <c r="G16" s="37">
        <v>1</v>
      </c>
      <c r="H16" s="110"/>
      <c r="I16" s="25">
        <f t="shared" si="0"/>
        <v>0</v>
      </c>
      <c r="J16" s="38">
        <v>21</v>
      </c>
      <c r="K16" s="25">
        <f t="shared" si="1"/>
        <v>0</v>
      </c>
    </row>
    <row r="17" spans="1:11" s="17" customFormat="1" ht="38.25">
      <c r="A17" s="43">
        <v>4</v>
      </c>
      <c r="B17" s="65"/>
      <c r="C17" s="43" t="s">
        <v>17</v>
      </c>
      <c r="D17" s="23" t="s">
        <v>96</v>
      </c>
      <c r="E17" s="24" t="s">
        <v>97</v>
      </c>
      <c r="F17" s="43" t="s">
        <v>16</v>
      </c>
      <c r="G17" s="37">
        <v>1</v>
      </c>
      <c r="H17" s="110"/>
      <c r="I17" s="25">
        <f t="shared" si="0"/>
        <v>0</v>
      </c>
      <c r="J17" s="38">
        <v>21</v>
      </c>
      <c r="K17" s="25">
        <f t="shared" si="1"/>
        <v>0</v>
      </c>
    </row>
    <row r="18" spans="1:11" s="17" customFormat="1" ht="48" customHeight="1">
      <c r="A18" s="43">
        <v>5</v>
      </c>
      <c r="B18" s="65"/>
      <c r="C18" s="43" t="s">
        <v>17</v>
      </c>
      <c r="D18" s="23" t="s">
        <v>98</v>
      </c>
      <c r="E18" s="24" t="s">
        <v>99</v>
      </c>
      <c r="F18" s="43" t="s">
        <v>18</v>
      </c>
      <c r="G18" s="37">
        <v>1</v>
      </c>
      <c r="H18" s="110"/>
      <c r="I18" s="25">
        <f t="shared" si="0"/>
        <v>0</v>
      </c>
      <c r="J18" s="38">
        <v>21</v>
      </c>
      <c r="K18" s="25">
        <f t="shared" si="1"/>
        <v>0</v>
      </c>
    </row>
    <row r="19" spans="1:11" s="17" customFormat="1" ht="65.45" customHeight="1">
      <c r="A19" s="43">
        <v>6</v>
      </c>
      <c r="B19" s="65"/>
      <c r="C19" s="43" t="s">
        <v>17</v>
      </c>
      <c r="D19" s="23" t="s">
        <v>28</v>
      </c>
      <c r="E19" s="24" t="s">
        <v>75</v>
      </c>
      <c r="F19" s="43" t="s">
        <v>16</v>
      </c>
      <c r="G19" s="37">
        <v>1</v>
      </c>
      <c r="H19" s="110"/>
      <c r="I19" s="67">
        <f t="shared" si="0"/>
        <v>0</v>
      </c>
      <c r="J19" s="38">
        <v>21</v>
      </c>
      <c r="K19" s="25">
        <f t="shared" si="1"/>
        <v>0</v>
      </c>
    </row>
    <row r="20" spans="1:11" s="17" customFormat="1" ht="18" customHeight="1">
      <c r="A20" s="43">
        <v>7</v>
      </c>
      <c r="B20" s="65"/>
      <c r="C20" s="43"/>
      <c r="D20" s="23"/>
      <c r="E20" s="21" t="s">
        <v>100</v>
      </c>
      <c r="F20" s="43"/>
      <c r="G20" s="37"/>
      <c r="H20" s="110"/>
      <c r="I20" s="22">
        <f>SUM(I21:I25)</f>
        <v>0</v>
      </c>
      <c r="J20" s="38"/>
      <c r="K20" s="25"/>
    </row>
    <row r="21" spans="1:11" s="36" customFormat="1" ht="89.25">
      <c r="A21" s="43">
        <v>8</v>
      </c>
      <c r="B21" s="43"/>
      <c r="C21" s="43" t="s">
        <v>17</v>
      </c>
      <c r="D21" s="23" t="s">
        <v>42</v>
      </c>
      <c r="E21" s="24" t="s">
        <v>165</v>
      </c>
      <c r="F21" s="43" t="s">
        <v>16</v>
      </c>
      <c r="G21" s="37">
        <v>1</v>
      </c>
      <c r="H21" s="110"/>
      <c r="I21" s="67">
        <f>H21*G21</f>
        <v>0</v>
      </c>
      <c r="J21" s="38">
        <v>21</v>
      </c>
      <c r="K21" s="25">
        <f>I21*1.21</f>
        <v>0</v>
      </c>
    </row>
    <row r="22" spans="1:11" s="36" customFormat="1" ht="63.75">
      <c r="A22" s="43">
        <v>9</v>
      </c>
      <c r="B22" s="43"/>
      <c r="C22" s="43" t="s">
        <v>17</v>
      </c>
      <c r="D22" s="23" t="s">
        <v>45</v>
      </c>
      <c r="E22" s="24" t="s">
        <v>101</v>
      </c>
      <c r="F22" s="43" t="s">
        <v>16</v>
      </c>
      <c r="G22" s="37">
        <v>2</v>
      </c>
      <c r="H22" s="110"/>
      <c r="I22" s="67">
        <f>ROUND(G22*H22,2)</f>
        <v>0</v>
      </c>
      <c r="J22" s="38">
        <v>21</v>
      </c>
      <c r="K22" s="25">
        <f>I22+((I22/100)*J22)</f>
        <v>0</v>
      </c>
    </row>
    <row r="23" spans="1:11" s="36" customFormat="1" ht="89.25">
      <c r="A23" s="43">
        <v>10</v>
      </c>
      <c r="B23" s="43"/>
      <c r="C23" s="43" t="s">
        <v>17</v>
      </c>
      <c r="D23" s="23" t="s">
        <v>46</v>
      </c>
      <c r="E23" s="24" t="s">
        <v>166</v>
      </c>
      <c r="F23" s="43" t="s">
        <v>16</v>
      </c>
      <c r="G23" s="37">
        <v>30</v>
      </c>
      <c r="H23" s="110"/>
      <c r="I23" s="67">
        <f aca="true" t="shared" si="2" ref="I23">ROUND(G23*H23,2)</f>
        <v>0</v>
      </c>
      <c r="J23" s="38">
        <v>21</v>
      </c>
      <c r="K23" s="25">
        <f>I23+((I23/100)*J23)</f>
        <v>0</v>
      </c>
    </row>
    <row r="24" spans="1:11" s="36" customFormat="1" ht="55.5" customHeight="1">
      <c r="A24" s="43">
        <v>11</v>
      </c>
      <c r="B24" s="43"/>
      <c r="C24" s="43" t="s">
        <v>17</v>
      </c>
      <c r="D24" s="23" t="s">
        <v>45</v>
      </c>
      <c r="E24" s="24" t="s">
        <v>84</v>
      </c>
      <c r="F24" s="43" t="s">
        <v>16</v>
      </c>
      <c r="G24" s="37">
        <v>30</v>
      </c>
      <c r="H24" s="110"/>
      <c r="I24" s="67">
        <f>ROUND(G24*H24,2)</f>
        <v>0</v>
      </c>
      <c r="J24" s="38">
        <v>21</v>
      </c>
      <c r="K24" s="25">
        <f>I24+((I24/100)*J24)</f>
        <v>0</v>
      </c>
    </row>
    <row r="25" spans="1:11" s="36" customFormat="1" ht="114.75">
      <c r="A25" s="43">
        <v>12</v>
      </c>
      <c r="B25" s="43"/>
      <c r="C25" s="43" t="s">
        <v>17</v>
      </c>
      <c r="D25" s="23" t="s">
        <v>102</v>
      </c>
      <c r="E25" s="24" t="s">
        <v>103</v>
      </c>
      <c r="F25" s="43" t="s">
        <v>16</v>
      </c>
      <c r="G25" s="37">
        <v>1</v>
      </c>
      <c r="H25" s="110"/>
      <c r="I25" s="67">
        <f>ROUND(G25*H25,2)</f>
        <v>0</v>
      </c>
      <c r="J25" s="38">
        <v>21</v>
      </c>
      <c r="K25" s="25">
        <f>I25+((I25/100)*J25)</f>
        <v>0</v>
      </c>
    </row>
    <row r="26" spans="1:11" s="36" customFormat="1" ht="12.75">
      <c r="A26" s="43">
        <v>13</v>
      </c>
      <c r="B26" s="43"/>
      <c r="C26" s="43"/>
      <c r="D26" s="23"/>
      <c r="E26" s="21" t="s">
        <v>58</v>
      </c>
      <c r="F26" s="43"/>
      <c r="G26" s="37"/>
      <c r="H26" s="110"/>
      <c r="I26" s="22">
        <f>SUM(I27:I30)</f>
        <v>0</v>
      </c>
      <c r="J26" s="38"/>
      <c r="K26" s="25"/>
    </row>
    <row r="27" spans="1:11" s="36" customFormat="1" ht="73.9" customHeight="1">
      <c r="A27" s="43">
        <v>14</v>
      </c>
      <c r="B27" s="43"/>
      <c r="C27" s="43" t="s">
        <v>17</v>
      </c>
      <c r="D27" s="23" t="s">
        <v>66</v>
      </c>
      <c r="E27" s="68" t="s">
        <v>104</v>
      </c>
      <c r="F27" s="43" t="s">
        <v>16</v>
      </c>
      <c r="G27" s="37">
        <v>1</v>
      </c>
      <c r="H27" s="110"/>
      <c r="I27" s="67">
        <f>H27*G27</f>
        <v>0</v>
      </c>
      <c r="J27" s="38">
        <v>21</v>
      </c>
      <c r="K27" s="25">
        <f>I27+((I27/100)*J27)</f>
        <v>0</v>
      </c>
    </row>
    <row r="28" spans="1:11" s="36" customFormat="1" ht="63.75">
      <c r="A28" s="43">
        <v>15</v>
      </c>
      <c r="B28" s="43"/>
      <c r="C28" s="43" t="s">
        <v>17</v>
      </c>
      <c r="D28" s="23" t="s">
        <v>105</v>
      </c>
      <c r="E28" s="68" t="s">
        <v>106</v>
      </c>
      <c r="F28" s="43" t="s">
        <v>16</v>
      </c>
      <c r="G28" s="37">
        <v>30</v>
      </c>
      <c r="H28" s="110"/>
      <c r="I28" s="67">
        <f>H28*G28</f>
        <v>0</v>
      </c>
      <c r="J28" s="38">
        <v>21</v>
      </c>
      <c r="K28" s="25">
        <f>I28+((I28/100)*J28)</f>
        <v>0</v>
      </c>
    </row>
    <row r="29" spans="1:11" s="36" customFormat="1" ht="12.75">
      <c r="A29" s="43"/>
      <c r="B29" s="43"/>
      <c r="C29" s="43"/>
      <c r="D29" s="23"/>
      <c r="E29" s="68"/>
      <c r="F29" s="43"/>
      <c r="G29" s="37"/>
      <c r="H29" s="110"/>
      <c r="I29" s="67"/>
      <c r="J29" s="38"/>
      <c r="K29" s="25"/>
    </row>
    <row r="30" spans="1:11" s="69" customFormat="1" ht="18" customHeight="1">
      <c r="A30" s="43"/>
      <c r="B30" s="43"/>
      <c r="C30" s="43"/>
      <c r="D30" s="23"/>
      <c r="E30" s="68"/>
      <c r="F30" s="43"/>
      <c r="G30" s="37"/>
      <c r="H30" s="110"/>
      <c r="I30" s="67"/>
      <c r="J30" s="38"/>
      <c r="K30" s="25"/>
    </row>
    <row r="31" spans="1:9" s="27" customFormat="1" ht="12.75">
      <c r="A31" s="26"/>
      <c r="D31" s="28"/>
      <c r="E31" s="28" t="s">
        <v>69</v>
      </c>
      <c r="H31" s="117"/>
      <c r="I31" s="29">
        <f>I12</f>
        <v>0</v>
      </c>
    </row>
  </sheetData>
  <sheetProtection password="CAA1" sheet="1" objects="1" scenarios="1"/>
  <mergeCells count="4">
    <mergeCell ref="C3:E3"/>
    <mergeCell ref="C4:E4"/>
    <mergeCell ref="C5:D5"/>
    <mergeCell ref="C8:D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I14" sqref="I14"/>
    </sheetView>
  </sheetViews>
  <sheetFormatPr defaultColWidth="9.140625" defaultRowHeight="12.75"/>
  <cols>
    <col min="1" max="1" width="5.57421875" style="62" customWidth="1"/>
    <col min="2" max="2" width="4.421875" style="62" customWidth="1"/>
    <col min="3" max="3" width="6.421875" style="62" customWidth="1"/>
    <col min="4" max="4" width="12.7109375" style="63" customWidth="1"/>
    <col min="5" max="5" width="96.00390625" style="63" customWidth="1"/>
    <col min="6" max="6" width="7.7109375" style="62" customWidth="1"/>
    <col min="7" max="7" width="9.8515625" style="62" customWidth="1"/>
    <col min="8" max="8" width="13.28125" style="62" customWidth="1"/>
    <col min="9" max="9" width="15.57421875" style="62" customWidth="1"/>
    <col min="10" max="10" width="6.7109375" style="62" customWidth="1"/>
    <col min="11" max="11" width="15.57421875" style="62" customWidth="1"/>
    <col min="12" max="16384" width="9.140625" style="62" customWidth="1"/>
  </cols>
  <sheetData>
    <row r="1" spans="1:11" ht="18">
      <c r="A1" s="30" t="s">
        <v>157</v>
      </c>
      <c r="B1" s="31"/>
      <c r="C1" s="31"/>
      <c r="D1" s="1"/>
      <c r="E1" s="1"/>
      <c r="F1" s="31"/>
      <c r="G1" s="31"/>
      <c r="H1" s="103"/>
      <c r="I1" s="31"/>
      <c r="J1" s="31"/>
      <c r="K1" s="31"/>
    </row>
    <row r="2" spans="1:11" ht="19.15" customHeight="1">
      <c r="A2" s="2" t="s">
        <v>1</v>
      </c>
      <c r="B2" s="3"/>
      <c r="C2" s="64" t="s">
        <v>181</v>
      </c>
      <c r="D2" s="4"/>
      <c r="E2" s="4"/>
      <c r="F2" s="3"/>
      <c r="G2" s="3"/>
      <c r="H2" s="104"/>
      <c r="I2" s="3"/>
      <c r="J2" s="31"/>
      <c r="K2" s="31"/>
    </row>
    <row r="3" spans="1:11" ht="12.75">
      <c r="A3" s="2" t="s">
        <v>2</v>
      </c>
      <c r="B3" s="3"/>
      <c r="C3" s="119" t="s">
        <v>0</v>
      </c>
      <c r="D3" s="120"/>
      <c r="E3" s="120"/>
      <c r="F3" s="3"/>
      <c r="G3" s="3"/>
      <c r="H3" s="104"/>
      <c r="I3" s="64"/>
      <c r="J3" s="31"/>
      <c r="K3" s="31"/>
    </row>
    <row r="4" spans="1:11" ht="12.75">
      <c r="A4" s="3" t="s">
        <v>3</v>
      </c>
      <c r="B4" s="3"/>
      <c r="C4" s="119" t="str">
        <f>'[2]Krycí list'!E26</f>
        <v>Město Česká Lípa
, náměstí T. G. Masaryka 1, 470 01 Česká Lípa</v>
      </c>
      <c r="D4" s="120"/>
      <c r="E4" s="120"/>
      <c r="F4" s="3"/>
      <c r="G4" s="3"/>
      <c r="H4" s="104"/>
      <c r="I4" s="64"/>
      <c r="J4" s="31"/>
      <c r="K4" s="31"/>
    </row>
    <row r="5" spans="1:11" ht="12.75">
      <c r="A5" s="3" t="s">
        <v>155</v>
      </c>
      <c r="B5" s="3"/>
      <c r="C5" s="119" t="str">
        <f>'[2]Krycí list'!E28</f>
        <v xml:space="preserve"> </v>
      </c>
      <c r="D5" s="120"/>
      <c r="E5" s="4"/>
      <c r="F5" s="3"/>
      <c r="G5" s="3"/>
      <c r="H5" s="104"/>
      <c r="I5" s="64"/>
      <c r="J5" s="31"/>
      <c r="K5" s="31"/>
    </row>
    <row r="6" spans="1:11" ht="12.75">
      <c r="A6" s="3" t="s">
        <v>154</v>
      </c>
      <c r="B6" s="3"/>
      <c r="C6" s="64"/>
      <c r="D6" s="4"/>
      <c r="E6" s="4"/>
      <c r="F6" s="3"/>
      <c r="G6" s="3"/>
      <c r="H6" s="104"/>
      <c r="I6" s="64"/>
      <c r="J6" s="31"/>
      <c r="K6" s="31"/>
    </row>
    <row r="7" spans="1:11" ht="12.75">
      <c r="A7" s="3" t="s">
        <v>156</v>
      </c>
      <c r="B7" s="3"/>
      <c r="C7" s="64"/>
      <c r="D7" s="4"/>
      <c r="E7" s="4"/>
      <c r="F7" s="3"/>
      <c r="G7" s="3"/>
      <c r="H7" s="104"/>
      <c r="I7" s="64"/>
      <c r="J7" s="31"/>
      <c r="K7" s="31"/>
    </row>
    <row r="8" spans="1:11" ht="12.75">
      <c r="A8" s="3" t="s">
        <v>4</v>
      </c>
      <c r="B8" s="3"/>
      <c r="C8" s="121"/>
      <c r="D8" s="120"/>
      <c r="E8" s="4"/>
      <c r="F8" s="3"/>
      <c r="G8" s="3"/>
      <c r="H8" s="104"/>
      <c r="I8" s="64"/>
      <c r="J8" s="31"/>
      <c r="K8" s="31"/>
    </row>
    <row r="9" spans="1:11" ht="12.75">
      <c r="A9" s="31"/>
      <c r="B9" s="31"/>
      <c r="C9" s="31"/>
      <c r="D9" s="1"/>
      <c r="E9" s="1"/>
      <c r="F9" s="31"/>
      <c r="G9" s="31"/>
      <c r="H9" s="103"/>
      <c r="I9" s="31"/>
      <c r="J9" s="31"/>
      <c r="K9" s="31"/>
    </row>
    <row r="10" spans="1:11" s="63" customFormat="1" ht="38.25" customHeight="1">
      <c r="A10" s="5" t="s">
        <v>5</v>
      </c>
      <c r="B10" s="6" t="s">
        <v>6</v>
      </c>
      <c r="C10" s="6" t="s">
        <v>7</v>
      </c>
      <c r="D10" s="6" t="s">
        <v>109</v>
      </c>
      <c r="E10" s="6" t="s">
        <v>9</v>
      </c>
      <c r="F10" s="6" t="s">
        <v>10</v>
      </c>
      <c r="G10" s="6" t="s">
        <v>11</v>
      </c>
      <c r="H10" s="105" t="s">
        <v>12</v>
      </c>
      <c r="I10" s="6" t="s">
        <v>13</v>
      </c>
      <c r="J10" s="6" t="s">
        <v>14</v>
      </c>
      <c r="K10" s="6" t="s">
        <v>15</v>
      </c>
    </row>
    <row r="11" spans="1:11" ht="12.75">
      <c r="A11" s="32">
        <v>1</v>
      </c>
      <c r="B11" s="33">
        <v>2</v>
      </c>
      <c r="C11" s="33">
        <v>3</v>
      </c>
      <c r="D11" s="7">
        <v>4</v>
      </c>
      <c r="E11" s="7">
        <v>5</v>
      </c>
      <c r="F11" s="33">
        <v>6</v>
      </c>
      <c r="G11" s="33">
        <v>7</v>
      </c>
      <c r="H11" s="106">
        <v>8</v>
      </c>
      <c r="I11" s="33">
        <v>9</v>
      </c>
      <c r="J11" s="33">
        <v>10</v>
      </c>
      <c r="K11" s="33">
        <v>11</v>
      </c>
    </row>
    <row r="12" spans="2:11" s="12" customFormat="1" ht="12.75">
      <c r="B12" s="44"/>
      <c r="D12" s="18" t="s">
        <v>19</v>
      </c>
      <c r="E12" s="18" t="s">
        <v>20</v>
      </c>
      <c r="F12" s="43"/>
      <c r="H12" s="112"/>
      <c r="I12" s="19">
        <f>I13+I20+I25</f>
        <v>0</v>
      </c>
      <c r="J12" s="38"/>
      <c r="K12" s="25"/>
    </row>
    <row r="13" spans="1:11" s="36" customFormat="1" ht="12.75">
      <c r="A13" s="43"/>
      <c r="B13" s="43"/>
      <c r="C13" s="43"/>
      <c r="D13" s="23"/>
      <c r="E13" s="21" t="s">
        <v>162</v>
      </c>
      <c r="F13" s="43"/>
      <c r="G13" s="37"/>
      <c r="H13" s="110"/>
      <c r="I13" s="22">
        <f>SUM(I14:I19)</f>
        <v>0</v>
      </c>
      <c r="J13" s="38"/>
      <c r="K13" s="25"/>
    </row>
    <row r="14" spans="1:11" s="36" customFormat="1" ht="80.25" customHeight="1">
      <c r="A14" s="43">
        <v>1</v>
      </c>
      <c r="B14" s="43"/>
      <c r="C14" s="23" t="s">
        <v>17</v>
      </c>
      <c r="D14" s="23" t="s">
        <v>21</v>
      </c>
      <c r="E14" s="45" t="s">
        <v>70</v>
      </c>
      <c r="F14" s="43" t="s">
        <v>16</v>
      </c>
      <c r="G14" s="37">
        <v>1</v>
      </c>
      <c r="H14" s="110"/>
      <c r="I14" s="25">
        <f aca="true" t="shared" si="0" ref="I14:I19">ROUND(G14*H14,2)</f>
        <v>0</v>
      </c>
      <c r="J14" s="38">
        <v>21</v>
      </c>
      <c r="K14" s="25">
        <f aca="true" t="shared" si="1" ref="K14:K19">I14+((I14/100)*J14)</f>
        <v>0</v>
      </c>
    </row>
    <row r="15" spans="1:11" s="36" customFormat="1" ht="74.25" customHeight="1">
      <c r="A15" s="43">
        <v>2</v>
      </c>
      <c r="B15" s="43"/>
      <c r="C15" s="23" t="s">
        <v>17</v>
      </c>
      <c r="D15" s="23" t="s">
        <v>22</v>
      </c>
      <c r="E15" s="45" t="s">
        <v>71</v>
      </c>
      <c r="F15" s="43" t="s">
        <v>16</v>
      </c>
      <c r="G15" s="37">
        <v>1</v>
      </c>
      <c r="H15" s="110"/>
      <c r="I15" s="25">
        <f t="shared" si="0"/>
        <v>0</v>
      </c>
      <c r="J15" s="38">
        <v>21</v>
      </c>
      <c r="K15" s="25">
        <f t="shared" si="1"/>
        <v>0</v>
      </c>
    </row>
    <row r="16" spans="1:11" s="36" customFormat="1" ht="30" customHeight="1">
      <c r="A16" s="43">
        <v>3</v>
      </c>
      <c r="B16" s="43"/>
      <c r="C16" s="23" t="s">
        <v>17</v>
      </c>
      <c r="D16" s="23" t="s">
        <v>23</v>
      </c>
      <c r="E16" s="45" t="s">
        <v>72</v>
      </c>
      <c r="F16" s="43" t="s">
        <v>16</v>
      </c>
      <c r="G16" s="37">
        <v>1</v>
      </c>
      <c r="H16" s="110"/>
      <c r="I16" s="25">
        <f t="shared" si="0"/>
        <v>0</v>
      </c>
      <c r="J16" s="38">
        <v>21</v>
      </c>
      <c r="K16" s="25">
        <f t="shared" si="1"/>
        <v>0</v>
      </c>
    </row>
    <row r="17" spans="1:11" s="36" customFormat="1" ht="25.5">
      <c r="A17" s="43">
        <v>4</v>
      </c>
      <c r="B17" s="43"/>
      <c r="C17" s="23" t="s">
        <v>17</v>
      </c>
      <c r="D17" s="23" t="s">
        <v>24</v>
      </c>
      <c r="E17" s="45" t="s">
        <v>110</v>
      </c>
      <c r="F17" s="43" t="s">
        <v>16</v>
      </c>
      <c r="G17" s="37">
        <v>1</v>
      </c>
      <c r="H17" s="110"/>
      <c r="I17" s="25">
        <f t="shared" si="0"/>
        <v>0</v>
      </c>
      <c r="J17" s="38">
        <v>21</v>
      </c>
      <c r="K17" s="25">
        <f t="shared" si="1"/>
        <v>0</v>
      </c>
    </row>
    <row r="18" spans="1:11" s="36" customFormat="1" ht="25.5">
      <c r="A18" s="43">
        <v>5</v>
      </c>
      <c r="B18" s="43"/>
      <c r="C18" s="23" t="s">
        <v>17</v>
      </c>
      <c r="D18" s="23" t="s">
        <v>26</v>
      </c>
      <c r="E18" s="45" t="s">
        <v>73</v>
      </c>
      <c r="F18" s="43" t="s">
        <v>18</v>
      </c>
      <c r="G18" s="37">
        <v>1</v>
      </c>
      <c r="H18" s="110"/>
      <c r="I18" s="25">
        <f t="shared" si="0"/>
        <v>0</v>
      </c>
      <c r="J18" s="38">
        <v>21</v>
      </c>
      <c r="K18" s="25">
        <f t="shared" si="1"/>
        <v>0</v>
      </c>
    </row>
    <row r="19" spans="1:11" s="36" customFormat="1" ht="63.75" customHeight="1">
      <c r="A19" s="43">
        <v>6</v>
      </c>
      <c r="B19" s="43"/>
      <c r="C19" s="23" t="s">
        <v>17</v>
      </c>
      <c r="D19" s="23" t="s">
        <v>27</v>
      </c>
      <c r="E19" s="24" t="s">
        <v>111</v>
      </c>
      <c r="F19" s="43" t="s">
        <v>16</v>
      </c>
      <c r="G19" s="37">
        <v>1</v>
      </c>
      <c r="H19" s="110"/>
      <c r="I19" s="25">
        <f t="shared" si="0"/>
        <v>0</v>
      </c>
      <c r="J19" s="38">
        <v>21</v>
      </c>
      <c r="K19" s="25">
        <f t="shared" si="1"/>
        <v>0</v>
      </c>
    </row>
    <row r="20" spans="1:11" s="36" customFormat="1" ht="12.75">
      <c r="A20" s="43">
        <v>7</v>
      </c>
      <c r="B20" s="43"/>
      <c r="C20" s="43"/>
      <c r="D20" s="23"/>
      <c r="E20" s="21" t="s">
        <v>112</v>
      </c>
      <c r="F20" s="43"/>
      <c r="G20" s="37"/>
      <c r="H20" s="110"/>
      <c r="I20" s="22">
        <f>SUM(I21:I24)</f>
        <v>0</v>
      </c>
      <c r="J20" s="38"/>
      <c r="K20" s="25"/>
    </row>
    <row r="21" spans="1:11" s="36" customFormat="1" ht="111" customHeight="1">
      <c r="A21" s="43">
        <v>8</v>
      </c>
      <c r="B21" s="43"/>
      <c r="C21" s="43" t="s">
        <v>17</v>
      </c>
      <c r="D21" s="23" t="s">
        <v>42</v>
      </c>
      <c r="E21" s="24" t="s">
        <v>167</v>
      </c>
      <c r="F21" s="43" t="s">
        <v>16</v>
      </c>
      <c r="G21" s="37">
        <v>1</v>
      </c>
      <c r="H21" s="110"/>
      <c r="I21" s="25">
        <f>H21*G21</f>
        <v>0</v>
      </c>
      <c r="J21" s="38">
        <v>21</v>
      </c>
      <c r="K21" s="25">
        <f>I21*1.21</f>
        <v>0</v>
      </c>
    </row>
    <row r="22" spans="1:11" s="36" customFormat="1" ht="78.75" customHeight="1">
      <c r="A22" s="43">
        <v>9</v>
      </c>
      <c r="B22" s="43"/>
      <c r="C22" s="43" t="s">
        <v>17</v>
      </c>
      <c r="D22" s="23" t="s">
        <v>113</v>
      </c>
      <c r="E22" s="24" t="s">
        <v>101</v>
      </c>
      <c r="F22" s="43" t="s">
        <v>16</v>
      </c>
      <c r="G22" s="37">
        <v>1</v>
      </c>
      <c r="H22" s="110"/>
      <c r="I22" s="67">
        <f>ROUND(G22*H22,2)</f>
        <v>0</v>
      </c>
      <c r="J22" s="38">
        <v>21</v>
      </c>
      <c r="K22" s="25">
        <f>I22+((I22/100)*J22)</f>
        <v>0</v>
      </c>
    </row>
    <row r="23" spans="1:11" s="36" customFormat="1" ht="45" customHeight="1">
      <c r="A23" s="43">
        <v>10</v>
      </c>
      <c r="B23" s="43"/>
      <c r="C23" s="43" t="s">
        <v>17</v>
      </c>
      <c r="D23" s="23" t="s">
        <v>51</v>
      </c>
      <c r="E23" s="24" t="s">
        <v>114</v>
      </c>
      <c r="F23" s="43" t="s">
        <v>16</v>
      </c>
      <c r="G23" s="37">
        <v>1</v>
      </c>
      <c r="H23" s="110"/>
      <c r="I23" s="67">
        <f aca="true" t="shared" si="2" ref="I23:I24">ROUND(G23*H23,2)</f>
        <v>0</v>
      </c>
      <c r="J23" s="38">
        <v>21</v>
      </c>
      <c r="K23" s="25">
        <f>I23+((I23/100)*J23)</f>
        <v>0</v>
      </c>
    </row>
    <row r="24" spans="1:11" s="36" customFormat="1" ht="63.75" customHeight="1">
      <c r="A24" s="43">
        <v>11</v>
      </c>
      <c r="B24" s="43"/>
      <c r="C24" s="43" t="s">
        <v>17</v>
      </c>
      <c r="D24" s="23" t="s">
        <v>115</v>
      </c>
      <c r="E24" s="24" t="s">
        <v>116</v>
      </c>
      <c r="F24" s="43" t="s">
        <v>16</v>
      </c>
      <c r="G24" s="37">
        <v>1</v>
      </c>
      <c r="H24" s="110"/>
      <c r="I24" s="67">
        <f t="shared" si="2"/>
        <v>0</v>
      </c>
      <c r="J24" s="38">
        <v>21</v>
      </c>
      <c r="K24" s="25">
        <f>I24+((I24/100)*J24)</f>
        <v>0</v>
      </c>
    </row>
    <row r="25" spans="1:11" s="36" customFormat="1" ht="12.75">
      <c r="A25" s="43">
        <v>12</v>
      </c>
      <c r="B25" s="43"/>
      <c r="C25" s="43"/>
      <c r="D25" s="23"/>
      <c r="E25" s="21" t="s">
        <v>58</v>
      </c>
      <c r="F25" s="43"/>
      <c r="G25" s="37"/>
      <c r="H25" s="110"/>
      <c r="I25" s="22">
        <f>SUM(I26:I34)</f>
        <v>0</v>
      </c>
      <c r="J25" s="38"/>
      <c r="K25" s="25"/>
    </row>
    <row r="26" spans="1:11" s="36" customFormat="1" ht="145.9" customHeight="1">
      <c r="A26" s="43">
        <v>13</v>
      </c>
      <c r="B26" s="43"/>
      <c r="C26" s="43" t="s">
        <v>17</v>
      </c>
      <c r="D26" s="23" t="s">
        <v>117</v>
      </c>
      <c r="E26" s="24" t="s">
        <v>118</v>
      </c>
      <c r="F26" s="43" t="s">
        <v>16</v>
      </c>
      <c r="G26" s="37">
        <v>1</v>
      </c>
      <c r="H26" s="110"/>
      <c r="I26" s="25">
        <f aca="true" t="shared" si="3" ref="I26:I34">ROUND(G26*H26,2)</f>
        <v>0</v>
      </c>
      <c r="J26" s="38">
        <v>21</v>
      </c>
      <c r="K26" s="25">
        <f aca="true" t="shared" si="4" ref="K26:K34">I26+((I26/100)*J26)</f>
        <v>0</v>
      </c>
    </row>
    <row r="27" spans="1:11" s="36" customFormat="1" ht="25.5" customHeight="1">
      <c r="A27" s="43">
        <v>14</v>
      </c>
      <c r="B27" s="43"/>
      <c r="C27" s="43" t="s">
        <v>17</v>
      </c>
      <c r="D27" s="23" t="s">
        <v>119</v>
      </c>
      <c r="E27" s="24" t="s">
        <v>120</v>
      </c>
      <c r="F27" s="43" t="s">
        <v>16</v>
      </c>
      <c r="G27" s="37">
        <v>1</v>
      </c>
      <c r="H27" s="110"/>
      <c r="I27" s="25">
        <f t="shared" si="3"/>
        <v>0</v>
      </c>
      <c r="J27" s="38">
        <v>21</v>
      </c>
      <c r="K27" s="25">
        <f t="shared" si="4"/>
        <v>0</v>
      </c>
    </row>
    <row r="28" spans="1:11" s="36" customFormat="1" ht="25.5" customHeight="1">
      <c r="A28" s="43">
        <v>15</v>
      </c>
      <c r="B28" s="43"/>
      <c r="C28" s="43" t="s">
        <v>17</v>
      </c>
      <c r="D28" s="23" t="s">
        <v>121</v>
      </c>
      <c r="E28" s="24" t="s">
        <v>122</v>
      </c>
      <c r="F28" s="43" t="s">
        <v>16</v>
      </c>
      <c r="G28" s="37">
        <v>2</v>
      </c>
      <c r="H28" s="110"/>
      <c r="I28" s="25">
        <f t="shared" si="3"/>
        <v>0</v>
      </c>
      <c r="J28" s="38">
        <v>21</v>
      </c>
      <c r="K28" s="25">
        <f t="shared" si="4"/>
        <v>0</v>
      </c>
    </row>
    <row r="29" spans="1:11" s="17" customFormat="1" ht="85.5" customHeight="1">
      <c r="A29" s="43">
        <v>16</v>
      </c>
      <c r="B29" s="65"/>
      <c r="C29" s="43" t="s">
        <v>17</v>
      </c>
      <c r="D29" s="23" t="s">
        <v>123</v>
      </c>
      <c r="E29" s="24" t="s">
        <v>124</v>
      </c>
      <c r="F29" s="43" t="s">
        <v>16</v>
      </c>
      <c r="G29" s="37">
        <v>10</v>
      </c>
      <c r="H29" s="110"/>
      <c r="I29" s="25">
        <f t="shared" si="3"/>
        <v>0</v>
      </c>
      <c r="J29" s="38">
        <v>21</v>
      </c>
      <c r="K29" s="25">
        <f t="shared" si="4"/>
        <v>0</v>
      </c>
    </row>
    <row r="30" spans="1:11" s="36" customFormat="1" ht="122.45" customHeight="1">
      <c r="A30" s="43">
        <v>17</v>
      </c>
      <c r="B30" s="43"/>
      <c r="C30" s="43" t="s">
        <v>17</v>
      </c>
      <c r="D30" s="23" t="s">
        <v>125</v>
      </c>
      <c r="E30" s="24" t="s">
        <v>126</v>
      </c>
      <c r="F30" s="43" t="s">
        <v>16</v>
      </c>
      <c r="G30" s="37">
        <v>4</v>
      </c>
      <c r="H30" s="118"/>
      <c r="I30" s="25">
        <f t="shared" si="3"/>
        <v>0</v>
      </c>
      <c r="J30" s="38">
        <v>21</v>
      </c>
      <c r="K30" s="25">
        <f t="shared" si="4"/>
        <v>0</v>
      </c>
    </row>
    <row r="31" spans="1:11" s="36" customFormat="1" ht="132.6" customHeight="1">
      <c r="A31" s="43">
        <v>18</v>
      </c>
      <c r="B31" s="43"/>
      <c r="C31" s="43" t="s">
        <v>17</v>
      </c>
      <c r="D31" s="23" t="s">
        <v>127</v>
      </c>
      <c r="E31" s="24" t="s">
        <v>128</v>
      </c>
      <c r="F31" s="43" t="s">
        <v>16</v>
      </c>
      <c r="G31" s="37">
        <v>4</v>
      </c>
      <c r="H31" s="118"/>
      <c r="I31" s="25">
        <f t="shared" si="3"/>
        <v>0</v>
      </c>
      <c r="J31" s="38">
        <v>21</v>
      </c>
      <c r="K31" s="25">
        <f t="shared" si="4"/>
        <v>0</v>
      </c>
    </row>
    <row r="32" spans="1:11" s="36" customFormat="1" ht="78" customHeight="1">
      <c r="A32" s="43">
        <v>19</v>
      </c>
      <c r="B32" s="43"/>
      <c r="C32" s="43" t="s">
        <v>17</v>
      </c>
      <c r="D32" s="23" t="s">
        <v>129</v>
      </c>
      <c r="E32" s="24" t="s">
        <v>130</v>
      </c>
      <c r="F32" s="43" t="s">
        <v>16</v>
      </c>
      <c r="G32" s="37">
        <v>1</v>
      </c>
      <c r="H32" s="110"/>
      <c r="I32" s="25">
        <f t="shared" si="3"/>
        <v>0</v>
      </c>
      <c r="J32" s="38">
        <v>21</v>
      </c>
      <c r="K32" s="25">
        <f t="shared" si="4"/>
        <v>0</v>
      </c>
    </row>
    <row r="33" spans="1:11" s="36" customFormat="1" ht="102" customHeight="1">
      <c r="A33" s="43">
        <v>20</v>
      </c>
      <c r="B33" s="43"/>
      <c r="C33" s="43" t="s">
        <v>17</v>
      </c>
      <c r="D33" s="23" t="s">
        <v>66</v>
      </c>
      <c r="E33" s="24" t="s">
        <v>104</v>
      </c>
      <c r="F33" s="43" t="s">
        <v>16</v>
      </c>
      <c r="G33" s="37">
        <v>1</v>
      </c>
      <c r="H33" s="118"/>
      <c r="I33" s="25">
        <f t="shared" si="3"/>
        <v>0</v>
      </c>
      <c r="J33" s="38">
        <v>21</v>
      </c>
      <c r="K33" s="25">
        <f t="shared" si="4"/>
        <v>0</v>
      </c>
    </row>
    <row r="34" spans="1:11" s="36" customFormat="1" ht="63.75" customHeight="1">
      <c r="A34" s="43">
        <v>21</v>
      </c>
      <c r="B34" s="43"/>
      <c r="C34" s="43" t="s">
        <v>17</v>
      </c>
      <c r="D34" s="23" t="s">
        <v>67</v>
      </c>
      <c r="E34" s="24" t="s">
        <v>68</v>
      </c>
      <c r="F34" s="43" t="s">
        <v>16</v>
      </c>
      <c r="G34" s="37">
        <v>30</v>
      </c>
      <c r="H34" s="118"/>
      <c r="I34" s="25">
        <f t="shared" si="3"/>
        <v>0</v>
      </c>
      <c r="J34" s="38">
        <v>21</v>
      </c>
      <c r="K34" s="25">
        <f t="shared" si="4"/>
        <v>0</v>
      </c>
    </row>
    <row r="35" spans="4:9" s="27" customFormat="1" ht="12.75">
      <c r="D35" s="28"/>
      <c r="E35" s="28" t="s">
        <v>69</v>
      </c>
      <c r="H35" s="117"/>
      <c r="I35" s="29">
        <f>I12</f>
        <v>0</v>
      </c>
    </row>
  </sheetData>
  <sheetProtection password="CAA1" sheet="1" objects="1" scenarios="1"/>
  <mergeCells count="4">
    <mergeCell ref="C4:E4"/>
    <mergeCell ref="C5:D5"/>
    <mergeCell ref="C3:E3"/>
    <mergeCell ref="C8:D8"/>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topLeftCell="A1">
      <selection activeCell="H1" sqref="H1:H1048576"/>
    </sheetView>
  </sheetViews>
  <sheetFormatPr defaultColWidth="9.140625" defaultRowHeight="12.75"/>
  <cols>
    <col min="1" max="1" width="5.57421875" style="62" customWidth="1"/>
    <col min="2" max="2" width="4.421875" style="62" customWidth="1"/>
    <col min="3" max="3" width="6.421875" style="62" customWidth="1"/>
    <col min="4" max="4" width="12.7109375" style="63" customWidth="1"/>
    <col min="5" max="5" width="96.00390625" style="63" customWidth="1"/>
    <col min="6" max="6" width="7.7109375" style="62" customWidth="1"/>
    <col min="7" max="7" width="9.8515625" style="62" customWidth="1"/>
    <col min="8" max="8" width="13.28125" style="62" customWidth="1"/>
    <col min="9" max="9" width="15.57421875" style="62" customWidth="1"/>
    <col min="10" max="10" width="6.7109375" style="62" customWidth="1"/>
    <col min="11" max="11" width="14.28125" style="62" customWidth="1"/>
    <col min="12" max="16384" width="9.140625" style="62" customWidth="1"/>
  </cols>
  <sheetData>
    <row r="1" spans="1:11" ht="18">
      <c r="A1" s="30" t="s">
        <v>157</v>
      </c>
      <c r="B1" s="31"/>
      <c r="C1" s="31"/>
      <c r="D1" s="1"/>
      <c r="E1" s="1"/>
      <c r="F1" s="31"/>
      <c r="G1" s="31"/>
      <c r="H1" s="103"/>
      <c r="I1" s="31"/>
      <c r="J1" s="31"/>
      <c r="K1" s="31"/>
    </row>
    <row r="2" spans="1:11" ht="19.15" customHeight="1">
      <c r="A2" s="2" t="s">
        <v>1</v>
      </c>
      <c r="B2" s="3"/>
      <c r="C2" s="64" t="s">
        <v>182</v>
      </c>
      <c r="D2" s="4"/>
      <c r="E2" s="4"/>
      <c r="F2" s="3"/>
      <c r="G2" s="3"/>
      <c r="H2" s="104"/>
      <c r="I2" s="3"/>
      <c r="J2" s="31"/>
      <c r="K2" s="31"/>
    </row>
    <row r="3" spans="1:11" ht="12.75">
      <c r="A3" s="2" t="s">
        <v>2</v>
      </c>
      <c r="B3" s="3"/>
      <c r="C3" s="119" t="s">
        <v>0</v>
      </c>
      <c r="D3" s="120"/>
      <c r="E3" s="120"/>
      <c r="F3" s="3"/>
      <c r="G3" s="3"/>
      <c r="H3" s="104"/>
      <c r="I3" s="64"/>
      <c r="J3" s="31"/>
      <c r="K3" s="31"/>
    </row>
    <row r="4" spans="1:11" ht="12.75">
      <c r="A4" s="3" t="s">
        <v>3</v>
      </c>
      <c r="B4" s="3"/>
      <c r="C4" s="119" t="str">
        <f>'[2]Krycí list'!E26</f>
        <v>Město Česká Lípa
, náměstí T. G. Masaryka 1, 470 01 Česká Lípa</v>
      </c>
      <c r="D4" s="120"/>
      <c r="E4" s="120"/>
      <c r="F4" s="3"/>
      <c r="G4" s="3"/>
      <c r="H4" s="104"/>
      <c r="I4" s="64"/>
      <c r="J4" s="31"/>
      <c r="K4" s="31"/>
    </row>
    <row r="5" spans="1:11" ht="12.75">
      <c r="A5" s="3" t="s">
        <v>155</v>
      </c>
      <c r="B5" s="3"/>
      <c r="C5" s="119" t="str">
        <f>'[2]Krycí list'!E28</f>
        <v xml:space="preserve"> </v>
      </c>
      <c r="D5" s="120"/>
      <c r="E5" s="4"/>
      <c r="F5" s="3"/>
      <c r="G5" s="3"/>
      <c r="H5" s="104"/>
      <c r="I5" s="64"/>
      <c r="J5" s="31"/>
      <c r="K5" s="31"/>
    </row>
    <row r="6" spans="1:11" ht="12.75">
      <c r="A6" s="3" t="s">
        <v>154</v>
      </c>
      <c r="B6" s="3"/>
      <c r="C6" s="64"/>
      <c r="D6" s="4"/>
      <c r="E6" s="4"/>
      <c r="F6" s="3"/>
      <c r="G6" s="3"/>
      <c r="H6" s="104"/>
      <c r="I6" s="64"/>
      <c r="J6" s="31"/>
      <c r="K6" s="31"/>
    </row>
    <row r="7" spans="1:11" ht="12.75">
      <c r="A7" s="3" t="s">
        <v>156</v>
      </c>
      <c r="B7" s="3"/>
      <c r="C7" s="64"/>
      <c r="D7" s="4"/>
      <c r="E7" s="4"/>
      <c r="F7" s="3"/>
      <c r="G7" s="3"/>
      <c r="H7" s="104"/>
      <c r="I7" s="64"/>
      <c r="J7" s="31"/>
      <c r="K7" s="31"/>
    </row>
    <row r="8" spans="1:11" ht="12.75">
      <c r="A8" s="3" t="s">
        <v>4</v>
      </c>
      <c r="B8" s="3"/>
      <c r="C8" s="121"/>
      <c r="D8" s="120"/>
      <c r="E8" s="4"/>
      <c r="F8" s="3"/>
      <c r="G8" s="3"/>
      <c r="H8" s="104"/>
      <c r="I8" s="64"/>
      <c r="J8" s="31"/>
      <c r="K8" s="31"/>
    </row>
    <row r="9" spans="1:11" ht="12.75">
      <c r="A9" s="31"/>
      <c r="B9" s="31"/>
      <c r="C9" s="31"/>
      <c r="D9" s="1"/>
      <c r="E9" s="1"/>
      <c r="F9" s="31"/>
      <c r="G9" s="31"/>
      <c r="H9" s="103"/>
      <c r="I9" s="31"/>
      <c r="J9" s="31"/>
      <c r="K9" s="31"/>
    </row>
    <row r="10" spans="1:11" s="63" customFormat="1" ht="38.25">
      <c r="A10" s="5" t="s">
        <v>5</v>
      </c>
      <c r="B10" s="6" t="s">
        <v>6</v>
      </c>
      <c r="C10" s="6" t="s">
        <v>7</v>
      </c>
      <c r="D10" s="6" t="s">
        <v>109</v>
      </c>
      <c r="E10" s="6" t="s">
        <v>9</v>
      </c>
      <c r="F10" s="6" t="s">
        <v>10</v>
      </c>
      <c r="G10" s="6" t="s">
        <v>11</v>
      </c>
      <c r="H10" s="105" t="s">
        <v>12</v>
      </c>
      <c r="I10" s="6" t="s">
        <v>13</v>
      </c>
      <c r="J10" s="6" t="s">
        <v>14</v>
      </c>
      <c r="K10" s="6" t="s">
        <v>15</v>
      </c>
    </row>
    <row r="11" spans="1:11" ht="12.75">
      <c r="A11" s="32">
        <v>1</v>
      </c>
      <c r="B11" s="33">
        <v>2</v>
      </c>
      <c r="C11" s="33">
        <v>3</v>
      </c>
      <c r="D11" s="7">
        <v>4</v>
      </c>
      <c r="E11" s="7">
        <v>5</v>
      </c>
      <c r="F11" s="33">
        <v>6</v>
      </c>
      <c r="G11" s="33">
        <v>7</v>
      </c>
      <c r="H11" s="106">
        <v>8</v>
      </c>
      <c r="I11" s="33">
        <v>9</v>
      </c>
      <c r="J11" s="33">
        <v>10</v>
      </c>
      <c r="K11" s="33">
        <v>11</v>
      </c>
    </row>
    <row r="12" spans="2:11" s="12" customFormat="1" ht="12.75">
      <c r="B12" s="44"/>
      <c r="D12" s="18" t="s">
        <v>19</v>
      </c>
      <c r="E12" s="18" t="s">
        <v>20</v>
      </c>
      <c r="F12" s="43"/>
      <c r="H12" s="112"/>
      <c r="I12" s="19">
        <f>I13+I20+I27</f>
        <v>0</v>
      </c>
      <c r="J12" s="38"/>
      <c r="K12" s="25"/>
    </row>
    <row r="13" spans="1:11" s="36" customFormat="1" ht="12.75">
      <c r="A13" s="43"/>
      <c r="B13" s="43"/>
      <c r="C13" s="43"/>
      <c r="D13" s="23"/>
      <c r="E13" s="21" t="s">
        <v>162</v>
      </c>
      <c r="F13" s="43"/>
      <c r="G13" s="37"/>
      <c r="H13" s="110"/>
      <c r="I13" s="22">
        <f>SUM(I14:I19)</f>
        <v>0</v>
      </c>
      <c r="J13" s="38"/>
      <c r="K13" s="25"/>
    </row>
    <row r="14" spans="1:11" s="36" customFormat="1" ht="75.75" customHeight="1">
      <c r="A14" s="43">
        <v>1</v>
      </c>
      <c r="B14" s="43"/>
      <c r="C14" s="23" t="s">
        <v>17</v>
      </c>
      <c r="D14" s="23" t="s">
        <v>21</v>
      </c>
      <c r="E14" s="23" t="s">
        <v>70</v>
      </c>
      <c r="F14" s="43" t="s">
        <v>16</v>
      </c>
      <c r="G14" s="37">
        <v>1</v>
      </c>
      <c r="H14" s="110"/>
      <c r="I14" s="25">
        <f aca="true" t="shared" si="0" ref="I14:I19">ROUND(G14*H14,2)</f>
        <v>0</v>
      </c>
      <c r="J14" s="38">
        <v>21</v>
      </c>
      <c r="K14" s="25">
        <f aca="true" t="shared" si="1" ref="K14:K19">I14+((I14/100)*J14)</f>
        <v>0</v>
      </c>
    </row>
    <row r="15" spans="1:11" s="36" customFormat="1" ht="76.5">
      <c r="A15" s="43">
        <v>2</v>
      </c>
      <c r="B15" s="43"/>
      <c r="C15" s="23" t="s">
        <v>17</v>
      </c>
      <c r="D15" s="23" t="s">
        <v>22</v>
      </c>
      <c r="E15" s="23" t="s">
        <v>131</v>
      </c>
      <c r="F15" s="43" t="s">
        <v>16</v>
      </c>
      <c r="G15" s="37">
        <v>1</v>
      </c>
      <c r="H15" s="110"/>
      <c r="I15" s="25">
        <f t="shared" si="0"/>
        <v>0</v>
      </c>
      <c r="J15" s="38">
        <v>21</v>
      </c>
      <c r="K15" s="25">
        <f t="shared" si="1"/>
        <v>0</v>
      </c>
    </row>
    <row r="16" spans="1:11" s="36" customFormat="1" ht="33" customHeight="1">
      <c r="A16" s="43">
        <v>3</v>
      </c>
      <c r="B16" s="43"/>
      <c r="C16" s="23" t="s">
        <v>17</v>
      </c>
      <c r="D16" s="23" t="s">
        <v>23</v>
      </c>
      <c r="E16" s="23" t="s">
        <v>72</v>
      </c>
      <c r="F16" s="43" t="s">
        <v>16</v>
      </c>
      <c r="G16" s="37">
        <v>1</v>
      </c>
      <c r="H16" s="110"/>
      <c r="I16" s="25">
        <f t="shared" si="0"/>
        <v>0</v>
      </c>
      <c r="J16" s="38">
        <v>21</v>
      </c>
      <c r="K16" s="25">
        <f t="shared" si="1"/>
        <v>0</v>
      </c>
    </row>
    <row r="17" spans="1:11" s="36" customFormat="1" ht="25.5">
      <c r="A17" s="43">
        <v>4</v>
      </c>
      <c r="B17" s="43"/>
      <c r="C17" s="23" t="s">
        <v>17</v>
      </c>
      <c r="D17" s="23" t="s">
        <v>24</v>
      </c>
      <c r="E17" s="23" t="s">
        <v>25</v>
      </c>
      <c r="F17" s="43" t="s">
        <v>16</v>
      </c>
      <c r="G17" s="37">
        <v>1</v>
      </c>
      <c r="H17" s="110"/>
      <c r="I17" s="25">
        <f t="shared" si="0"/>
        <v>0</v>
      </c>
      <c r="J17" s="38">
        <v>21</v>
      </c>
      <c r="K17" s="25">
        <f t="shared" si="1"/>
        <v>0</v>
      </c>
    </row>
    <row r="18" spans="1:11" s="36" customFormat="1" ht="25.5">
      <c r="A18" s="43">
        <v>5</v>
      </c>
      <c r="B18" s="43"/>
      <c r="C18" s="23" t="s">
        <v>17</v>
      </c>
      <c r="D18" s="23" t="s">
        <v>26</v>
      </c>
      <c r="E18" s="23" t="s">
        <v>132</v>
      </c>
      <c r="F18" s="43" t="s">
        <v>18</v>
      </c>
      <c r="G18" s="37">
        <v>1</v>
      </c>
      <c r="H18" s="110"/>
      <c r="I18" s="25">
        <f t="shared" si="0"/>
        <v>0</v>
      </c>
      <c r="J18" s="38">
        <v>21</v>
      </c>
      <c r="K18" s="25">
        <f t="shared" si="1"/>
        <v>0</v>
      </c>
    </row>
    <row r="19" spans="1:11" s="36" customFormat="1" ht="59.25" customHeight="1">
      <c r="A19" s="43">
        <v>6</v>
      </c>
      <c r="B19" s="43"/>
      <c r="C19" s="23" t="s">
        <v>17</v>
      </c>
      <c r="D19" s="23" t="s">
        <v>27</v>
      </c>
      <c r="E19" s="24" t="s">
        <v>111</v>
      </c>
      <c r="F19" s="43" t="s">
        <v>16</v>
      </c>
      <c r="G19" s="37">
        <v>1</v>
      </c>
      <c r="H19" s="110"/>
      <c r="I19" s="25">
        <f t="shared" si="0"/>
        <v>0</v>
      </c>
      <c r="J19" s="38">
        <v>21</v>
      </c>
      <c r="K19" s="25">
        <f t="shared" si="1"/>
        <v>0</v>
      </c>
    </row>
    <row r="20" spans="1:11" s="36" customFormat="1" ht="12.75">
      <c r="A20" s="43">
        <v>7</v>
      </c>
      <c r="B20" s="43"/>
      <c r="C20" s="43"/>
      <c r="D20" s="23"/>
      <c r="E20" s="21" t="s">
        <v>112</v>
      </c>
      <c r="F20" s="43"/>
      <c r="G20" s="37"/>
      <c r="H20" s="110"/>
      <c r="I20" s="22">
        <f>SUM(I21:I26)</f>
        <v>0</v>
      </c>
      <c r="J20" s="38"/>
      <c r="K20" s="25"/>
    </row>
    <row r="21" spans="1:11" s="36" customFormat="1" ht="117.6" customHeight="1">
      <c r="A21" s="43">
        <v>8</v>
      </c>
      <c r="B21" s="43"/>
      <c r="C21" s="43" t="s">
        <v>17</v>
      </c>
      <c r="D21" s="23" t="s">
        <v>42</v>
      </c>
      <c r="E21" s="24" t="s">
        <v>167</v>
      </c>
      <c r="F21" s="43" t="s">
        <v>16</v>
      </c>
      <c r="G21" s="37">
        <v>1</v>
      </c>
      <c r="H21" s="110"/>
      <c r="I21" s="25">
        <f>H21*G21</f>
        <v>0</v>
      </c>
      <c r="J21" s="38">
        <v>21</v>
      </c>
      <c r="K21" s="25">
        <f>I21*1.21</f>
        <v>0</v>
      </c>
    </row>
    <row r="22" spans="1:11" s="36" customFormat="1" ht="78.75" customHeight="1">
      <c r="A22" s="43">
        <v>9</v>
      </c>
      <c r="B22" s="43"/>
      <c r="C22" s="43" t="s">
        <v>17</v>
      </c>
      <c r="D22" s="23" t="s">
        <v>113</v>
      </c>
      <c r="E22" s="24" t="s">
        <v>101</v>
      </c>
      <c r="F22" s="43" t="s">
        <v>16</v>
      </c>
      <c r="G22" s="37">
        <v>1</v>
      </c>
      <c r="H22" s="110"/>
      <c r="I22" s="67">
        <f>ROUND(G22*H22,2)</f>
        <v>0</v>
      </c>
      <c r="J22" s="38">
        <v>21</v>
      </c>
      <c r="K22" s="25">
        <f>I22+((I22/100)*J22)</f>
        <v>0</v>
      </c>
    </row>
    <row r="23" spans="1:11" s="36" customFormat="1" ht="60.75" customHeight="1">
      <c r="A23" s="43">
        <v>10</v>
      </c>
      <c r="B23" s="43"/>
      <c r="C23" s="43" t="s">
        <v>17</v>
      </c>
      <c r="D23" s="23" t="s">
        <v>133</v>
      </c>
      <c r="E23" s="24" t="s">
        <v>134</v>
      </c>
      <c r="F23" s="43" t="s">
        <v>16</v>
      </c>
      <c r="G23" s="37">
        <v>8</v>
      </c>
      <c r="H23" s="110"/>
      <c r="I23" s="67">
        <f>ROUND(G23*H23,2)</f>
        <v>0</v>
      </c>
      <c r="J23" s="38">
        <v>21</v>
      </c>
      <c r="K23" s="25">
        <f>I23+((I23/100)*J23)</f>
        <v>0</v>
      </c>
    </row>
    <row r="24" spans="1:11" s="36" customFormat="1" ht="40.5" customHeight="1">
      <c r="A24" s="43">
        <v>11</v>
      </c>
      <c r="B24" s="43"/>
      <c r="C24" s="43" t="s">
        <v>17</v>
      </c>
      <c r="D24" s="23" t="s">
        <v>135</v>
      </c>
      <c r="E24" s="24" t="s">
        <v>136</v>
      </c>
      <c r="F24" s="43" t="s">
        <v>16</v>
      </c>
      <c r="G24" s="37">
        <v>8</v>
      </c>
      <c r="H24" s="110"/>
      <c r="I24" s="67">
        <f>ROUND(G24*H24,2)</f>
        <v>0</v>
      </c>
      <c r="J24" s="38">
        <v>21</v>
      </c>
      <c r="K24" s="25">
        <f>I24+((I24/100)*J24)</f>
        <v>0</v>
      </c>
    </row>
    <row r="25" spans="1:11" s="36" customFormat="1" ht="42" customHeight="1">
      <c r="A25" s="43">
        <v>12</v>
      </c>
      <c r="B25" s="43"/>
      <c r="C25" s="43" t="s">
        <v>17</v>
      </c>
      <c r="D25" s="23" t="s">
        <v>51</v>
      </c>
      <c r="E25" s="24" t="s">
        <v>137</v>
      </c>
      <c r="F25" s="43" t="s">
        <v>16</v>
      </c>
      <c r="G25" s="37">
        <v>1</v>
      </c>
      <c r="H25" s="110"/>
      <c r="I25" s="67">
        <f>ROUND(G25*H25,2)</f>
        <v>0</v>
      </c>
      <c r="J25" s="38">
        <v>21</v>
      </c>
      <c r="K25" s="25">
        <f>I25+((I25/100)*J25)</f>
        <v>0</v>
      </c>
    </row>
    <row r="26" spans="1:11" s="36" customFormat="1" ht="63.75">
      <c r="A26" s="43">
        <v>13</v>
      </c>
      <c r="B26" s="43"/>
      <c r="C26" s="43" t="s">
        <v>17</v>
      </c>
      <c r="D26" s="23" t="s">
        <v>115</v>
      </c>
      <c r="E26" s="24" t="s">
        <v>116</v>
      </c>
      <c r="F26" s="43" t="s">
        <v>16</v>
      </c>
      <c r="G26" s="37">
        <v>1</v>
      </c>
      <c r="H26" s="110"/>
      <c r="I26" s="67">
        <f aca="true" t="shared" si="2" ref="I26">ROUND(G26*H26,2)</f>
        <v>0</v>
      </c>
      <c r="J26" s="38">
        <v>21</v>
      </c>
      <c r="K26" s="25">
        <f>I26+((I26/100)*J26)</f>
        <v>0</v>
      </c>
    </row>
    <row r="27" spans="1:11" s="36" customFormat="1" ht="12.75">
      <c r="A27" s="43">
        <v>14</v>
      </c>
      <c r="B27" s="43"/>
      <c r="C27" s="43"/>
      <c r="D27" s="23"/>
      <c r="E27" s="21" t="s">
        <v>138</v>
      </c>
      <c r="F27" s="43"/>
      <c r="G27" s="37"/>
      <c r="H27" s="110"/>
      <c r="I27" s="22">
        <f>SUM(I28:I39)</f>
        <v>0</v>
      </c>
      <c r="J27" s="38"/>
      <c r="K27" s="25"/>
    </row>
    <row r="28" spans="1:11" s="36" customFormat="1" ht="140.25">
      <c r="A28" s="43">
        <v>15</v>
      </c>
      <c r="B28" s="43"/>
      <c r="C28" s="43" t="s">
        <v>17</v>
      </c>
      <c r="D28" s="23" t="s">
        <v>139</v>
      </c>
      <c r="E28" s="24" t="s">
        <v>161</v>
      </c>
      <c r="F28" s="43" t="s">
        <v>16</v>
      </c>
      <c r="G28" s="37">
        <v>1</v>
      </c>
      <c r="H28" s="110"/>
      <c r="I28" s="25">
        <f aca="true" t="shared" si="3" ref="I28:I34">ROUND(G28*H28,2)</f>
        <v>0</v>
      </c>
      <c r="J28" s="38">
        <v>21</v>
      </c>
      <c r="K28" s="25">
        <f aca="true" t="shared" si="4" ref="K28:K39">I28+((I28/100)*J28)</f>
        <v>0</v>
      </c>
    </row>
    <row r="29" spans="1:11" s="36" customFormat="1" ht="102">
      <c r="A29" s="43">
        <v>16</v>
      </c>
      <c r="B29" s="43"/>
      <c r="C29" s="43" t="s">
        <v>17</v>
      </c>
      <c r="D29" s="23" t="s">
        <v>140</v>
      </c>
      <c r="E29" s="24" t="s">
        <v>141</v>
      </c>
      <c r="F29" s="43" t="s">
        <v>16</v>
      </c>
      <c r="G29" s="37">
        <v>1</v>
      </c>
      <c r="H29" s="110"/>
      <c r="I29" s="25">
        <f t="shared" si="3"/>
        <v>0</v>
      </c>
      <c r="J29" s="38">
        <v>21</v>
      </c>
      <c r="K29" s="25">
        <f t="shared" si="4"/>
        <v>0</v>
      </c>
    </row>
    <row r="30" spans="1:11" s="36" customFormat="1" ht="102">
      <c r="A30" s="43">
        <v>17</v>
      </c>
      <c r="B30" s="43"/>
      <c r="C30" s="43" t="s">
        <v>17</v>
      </c>
      <c r="D30" s="23" t="s">
        <v>142</v>
      </c>
      <c r="E30" s="24" t="s">
        <v>143</v>
      </c>
      <c r="F30" s="43" t="s">
        <v>16</v>
      </c>
      <c r="G30" s="37">
        <v>1</v>
      </c>
      <c r="H30" s="110"/>
      <c r="I30" s="25">
        <f t="shared" si="3"/>
        <v>0</v>
      </c>
      <c r="J30" s="38">
        <v>21</v>
      </c>
      <c r="K30" s="25">
        <f t="shared" si="4"/>
        <v>0</v>
      </c>
    </row>
    <row r="31" spans="1:11" s="36" customFormat="1" ht="25.5">
      <c r="A31" s="43">
        <v>18</v>
      </c>
      <c r="B31" s="43"/>
      <c r="C31" s="43" t="s">
        <v>17</v>
      </c>
      <c r="D31" s="23" t="s">
        <v>121</v>
      </c>
      <c r="E31" s="24" t="s">
        <v>122</v>
      </c>
      <c r="F31" s="43" t="s">
        <v>16</v>
      </c>
      <c r="G31" s="37">
        <v>2</v>
      </c>
      <c r="H31" s="110"/>
      <c r="I31" s="25">
        <f t="shared" si="3"/>
        <v>0</v>
      </c>
      <c r="J31" s="38">
        <v>21</v>
      </c>
      <c r="K31" s="25">
        <f t="shared" si="4"/>
        <v>0</v>
      </c>
    </row>
    <row r="32" spans="1:11" s="36" customFormat="1" ht="114.75">
      <c r="A32" s="43">
        <v>19</v>
      </c>
      <c r="B32" s="43"/>
      <c r="C32" s="43" t="s">
        <v>17</v>
      </c>
      <c r="D32" s="23" t="s">
        <v>123</v>
      </c>
      <c r="E32" s="24" t="s">
        <v>144</v>
      </c>
      <c r="F32" s="43" t="s">
        <v>16</v>
      </c>
      <c r="G32" s="37">
        <v>10</v>
      </c>
      <c r="H32" s="110"/>
      <c r="I32" s="25">
        <f t="shared" si="3"/>
        <v>0</v>
      </c>
      <c r="J32" s="38">
        <v>21</v>
      </c>
      <c r="K32" s="25">
        <f t="shared" si="4"/>
        <v>0</v>
      </c>
    </row>
    <row r="33" spans="1:11" s="36" customFormat="1" ht="81.6" customHeight="1">
      <c r="A33" s="43">
        <v>20</v>
      </c>
      <c r="B33" s="43"/>
      <c r="C33" s="43" t="s">
        <v>17</v>
      </c>
      <c r="D33" s="23" t="s">
        <v>66</v>
      </c>
      <c r="E33" s="24" t="s">
        <v>104</v>
      </c>
      <c r="F33" s="43" t="s">
        <v>16</v>
      </c>
      <c r="G33" s="37">
        <v>1</v>
      </c>
      <c r="H33" s="110"/>
      <c r="I33" s="25">
        <f t="shared" si="3"/>
        <v>0</v>
      </c>
      <c r="J33" s="38">
        <v>21</v>
      </c>
      <c r="K33" s="25">
        <f t="shared" si="4"/>
        <v>0</v>
      </c>
    </row>
    <row r="34" spans="1:11" s="36" customFormat="1" ht="63.75">
      <c r="A34" s="43">
        <v>21</v>
      </c>
      <c r="B34" s="43"/>
      <c r="C34" s="43" t="s">
        <v>17</v>
      </c>
      <c r="D34" s="23" t="s">
        <v>67</v>
      </c>
      <c r="E34" s="24" t="s">
        <v>68</v>
      </c>
      <c r="F34" s="43" t="s">
        <v>16</v>
      </c>
      <c r="G34" s="37">
        <v>30</v>
      </c>
      <c r="H34" s="110"/>
      <c r="I34" s="25">
        <f t="shared" si="3"/>
        <v>0</v>
      </c>
      <c r="J34" s="38">
        <v>21</v>
      </c>
      <c r="K34" s="25">
        <f t="shared" si="4"/>
        <v>0</v>
      </c>
    </row>
    <row r="35" spans="1:11" s="36" customFormat="1" ht="78.75" customHeight="1">
      <c r="A35" s="43">
        <v>22</v>
      </c>
      <c r="B35" s="43"/>
      <c r="C35" s="43" t="s">
        <v>17</v>
      </c>
      <c r="D35" s="23" t="s">
        <v>145</v>
      </c>
      <c r="E35" s="24" t="s">
        <v>146</v>
      </c>
      <c r="F35" s="43" t="s">
        <v>16</v>
      </c>
      <c r="G35" s="37">
        <v>1</v>
      </c>
      <c r="H35" s="110"/>
      <c r="I35" s="25">
        <f>ROUND(G35*H35,2)</f>
        <v>0</v>
      </c>
      <c r="J35" s="38">
        <v>21</v>
      </c>
      <c r="K35" s="25">
        <f t="shared" si="4"/>
        <v>0</v>
      </c>
    </row>
    <row r="36" spans="1:11" s="36" customFormat="1" ht="91.5" customHeight="1">
      <c r="A36" s="43">
        <v>23</v>
      </c>
      <c r="B36" s="43"/>
      <c r="C36" s="43" t="s">
        <v>17</v>
      </c>
      <c r="D36" s="23" t="s">
        <v>147</v>
      </c>
      <c r="E36" s="24" t="s">
        <v>148</v>
      </c>
      <c r="F36" s="43" t="s">
        <v>16</v>
      </c>
      <c r="G36" s="37">
        <v>1</v>
      </c>
      <c r="H36" s="110"/>
      <c r="I36" s="25">
        <f>ROUND(G36*H36,2)</f>
        <v>0</v>
      </c>
      <c r="J36" s="38">
        <v>21</v>
      </c>
      <c r="K36" s="25">
        <f t="shared" si="4"/>
        <v>0</v>
      </c>
    </row>
    <row r="37" spans="1:11" s="36" customFormat="1" ht="90.75" customHeight="1">
      <c r="A37" s="43">
        <v>24</v>
      </c>
      <c r="B37" s="43"/>
      <c r="C37" s="43" t="s">
        <v>17</v>
      </c>
      <c r="D37" s="23" t="s">
        <v>149</v>
      </c>
      <c r="E37" s="24" t="s">
        <v>150</v>
      </c>
      <c r="F37" s="43" t="s">
        <v>16</v>
      </c>
      <c r="G37" s="37">
        <v>1</v>
      </c>
      <c r="H37" s="110"/>
      <c r="I37" s="25">
        <f>ROUND(G37*H37,2)</f>
        <v>0</v>
      </c>
      <c r="J37" s="38">
        <v>21</v>
      </c>
      <c r="K37" s="25">
        <f t="shared" si="4"/>
        <v>0</v>
      </c>
    </row>
    <row r="38" spans="1:11" s="36" customFormat="1" ht="66" customHeight="1">
      <c r="A38" s="43">
        <v>25</v>
      </c>
      <c r="B38" s="43"/>
      <c r="C38" s="43" t="s">
        <v>17</v>
      </c>
      <c r="D38" s="23" t="s">
        <v>151</v>
      </c>
      <c r="E38" s="24" t="s">
        <v>152</v>
      </c>
      <c r="F38" s="43" t="s">
        <v>16</v>
      </c>
      <c r="G38" s="37">
        <v>16</v>
      </c>
      <c r="H38" s="110"/>
      <c r="I38" s="25">
        <f>ROUND(G38*H38,2)</f>
        <v>0</v>
      </c>
      <c r="J38" s="38">
        <v>21</v>
      </c>
      <c r="K38" s="25">
        <f t="shared" si="4"/>
        <v>0</v>
      </c>
    </row>
    <row r="39" spans="1:11" s="36" customFormat="1" ht="38.25">
      <c r="A39" s="43">
        <v>26</v>
      </c>
      <c r="B39" s="43"/>
      <c r="C39" s="43" t="s">
        <v>17</v>
      </c>
      <c r="D39" s="23" t="s">
        <v>107</v>
      </c>
      <c r="E39" s="24" t="s">
        <v>108</v>
      </c>
      <c r="F39" s="43" t="s">
        <v>16</v>
      </c>
      <c r="G39" s="37">
        <v>1</v>
      </c>
      <c r="H39" s="110"/>
      <c r="I39" s="25">
        <f>ROUND(G39*H39,2)</f>
        <v>0</v>
      </c>
      <c r="J39" s="38">
        <v>21</v>
      </c>
      <c r="K39" s="25">
        <f t="shared" si="4"/>
        <v>0</v>
      </c>
    </row>
    <row r="40" spans="4:9" s="27" customFormat="1" ht="12.75">
      <c r="D40" s="28"/>
      <c r="E40" s="28" t="s">
        <v>69</v>
      </c>
      <c r="H40" s="117"/>
      <c r="I40" s="29">
        <f>I12</f>
        <v>0</v>
      </c>
    </row>
  </sheetData>
  <sheetProtection password="CAA1" sheet="1" objects="1" scenarios="1"/>
  <mergeCells count="4">
    <mergeCell ref="C4:E4"/>
    <mergeCell ref="C5:D5"/>
    <mergeCell ref="C3:E3"/>
    <mergeCell ref="C8: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699999988079071" right="0.699999988079071" top="0.75" bottom="0.75" header="0.300000011920929" footer="0.300000011920929"/>
  <pageSetup errors="blank"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Marcela Rajchertová</dc:creator>
  <cp:keywords/>
  <dc:description/>
  <cp:lastModifiedBy>Admin</cp:lastModifiedBy>
  <cp:lastPrinted>2021-02-03T13:11:13Z</cp:lastPrinted>
  <dcterms:created xsi:type="dcterms:W3CDTF">2006-04-27T05:25:48Z</dcterms:created>
  <dcterms:modified xsi:type="dcterms:W3CDTF">2021-02-03T13:25:34Z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