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24226"/>
  <bookViews>
    <workbookView xWindow="65416" yWindow="65416" windowWidth="29040" windowHeight="15840" activeTab="1"/>
  </bookViews>
  <sheets>
    <sheet name="Rekapitulace" sheetId="8" r:id="rId1"/>
    <sheet name="Učebna cizích jazyků" sheetId="3" r:id="rId2"/>
    <sheet name="PC učebna" sheetId="5" r:id="rId3"/>
    <sheet name="Učebna fyziky" sheetId="6" r:id="rId4"/>
    <sheet name="Učebna chemie" sheetId="7" r:id="rId5"/>
    <sheet name="#Figury" sheetId="4" state="hidden" r:id="rId6"/>
  </sheets>
  <externalReferences>
    <externalReference r:id="rId9"/>
    <externalReference r:id="rId10"/>
  </externalReferences>
  <definedNames>
    <definedName name="_xlnm.Print_Area" localSheetId="1">'Učebna cizích jazyků'!$A$9:$J$151</definedName>
    <definedName name="Z_65E3123D_ED26_44E3_A414_09EEEF825484_.wvu.Cols" localSheetId="1" hidden="1">#REF!,#REF!,#REF!</definedName>
    <definedName name="Z_65E3123D_ED26_44E3_A414_09EEEF825484_.wvu.PrintArea" localSheetId="1" hidden="1">'Učebna cizích jazyků'!$A$9:$J$151</definedName>
    <definedName name="Z_65E3123D_ED26_44E3_A414_09EEEF825484_.wvu.PrintTitles" localSheetId="1" hidden="1">'Učebna cizích jazyků'!$10:$12</definedName>
    <definedName name="Z_65E3123D_ED26_44E3_A414_09EEEF825484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2B4F4D9_5370_4303_A97E_2A49E01AF629_.wvu.Cols" localSheetId="1" hidden="1">#REF!,#REF!,#REF!</definedName>
    <definedName name="Z_82B4F4D9_5370_4303_A97E_2A49E01AF629_.wvu.PrintArea" localSheetId="1" hidden="1">'Učebna cizích jazyků'!$A$9:$J$151</definedName>
    <definedName name="Z_82B4F4D9_5370_4303_A97E_2A49E01AF629_.wvu.PrintTitles" localSheetId="1" hidden="1">'Učebna cizích jazyků'!$10:$12</definedName>
    <definedName name="Z_82B4F4D9_5370_4303_A97E_2A49E01AF629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D6CFA044_0C8C_4ECE_96A2_AFF3DD5E0425_.wvu.Cols" localSheetId="1" hidden="1">#REF!,#REF!,#REF!</definedName>
    <definedName name="Z_D6CFA044_0C8C_4ECE_96A2_AFF3DD5E0425_.wvu.PrintArea" localSheetId="1" hidden="1">'Učebna cizích jazyků'!$A$9:$J$151</definedName>
    <definedName name="Z_D6CFA044_0C8C_4ECE_96A2_AFF3DD5E0425_.wvu.PrintTitles" localSheetId="1" hidden="1">'Učebna cizích jazyků'!$10:$12</definedName>
    <definedName name="Z_D6CFA044_0C8C_4ECE_96A2_AFF3DD5E0425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_xlnm.Print_Titles" localSheetId="1">'Učebna cizích jazyků'!$10:$12</definedName>
  </definedNames>
  <calcPr calcId="191029"/>
</workbook>
</file>

<file path=xl/sharedStrings.xml><?xml version="1.0" encoding="utf-8"?>
<sst xmlns="http://schemas.openxmlformats.org/spreadsheetml/2006/main" count="367" uniqueCount="133">
  <si>
    <t>Základní škola, Česká Lípa, Šluknovská 2904</t>
  </si>
  <si>
    <t>Stavba:</t>
  </si>
  <si>
    <t>Objekt:</t>
  </si>
  <si>
    <t>Objednatel:</t>
  </si>
  <si>
    <t>Datum:</t>
  </si>
  <si>
    <t>P.Č.</t>
  </si>
  <si>
    <t>TV</t>
  </si>
  <si>
    <t>KCN</t>
  </si>
  <si>
    <t>Kód položky / název</t>
  </si>
  <si>
    <t>Popis / minimální technické parametry</t>
  </si>
  <si>
    <t>MJ</t>
  </si>
  <si>
    <t>Množství celkem</t>
  </si>
  <si>
    <t>Cena jednotková bez DPH</t>
  </si>
  <si>
    <t>Cena celkem bez DPH</t>
  </si>
  <si>
    <t>Sazba DPH</t>
  </si>
  <si>
    <t>Cena celkem s DPH</t>
  </si>
  <si>
    <t>kus</t>
  </si>
  <si>
    <t>vlastní</t>
  </si>
  <si>
    <t>soubor</t>
  </si>
  <si>
    <t>Interaktivní tabule</t>
  </si>
  <si>
    <t>Prezentační SW</t>
  </si>
  <si>
    <t>Projektor</t>
  </si>
  <si>
    <t>Držák projektoru</t>
  </si>
  <si>
    <t xml:space="preserve">Ramenný držák ultrakrátkého projektoru pro instalaci na pylonový pojezd. Cena včetně dopravy, instalace.
</t>
  </si>
  <si>
    <t>Přídavné reproduktory</t>
  </si>
  <si>
    <t>Pylonový pojezd s křídly</t>
  </si>
  <si>
    <t>HDMI rozbočovač</t>
  </si>
  <si>
    <t>Technologie jazykové laboratoře se sdílením obrazu a zvuku</t>
  </si>
  <si>
    <t>Ovládácí SW pro organizaci aktivit v labotatoři</t>
  </si>
  <si>
    <t>Ovládací SW jazykové laboratoře pro mediální aktivity</t>
  </si>
  <si>
    <t>Učitelský SW</t>
  </si>
  <si>
    <t xml:space="preserve">LAN přístup učitele do databáze studijních materiálů, mimo jazykovou laboratoř. Příprava cvičení, kontrola vyplněných úloh. Cena včetně dopravy, instalace, nastavení.
</t>
  </si>
  <si>
    <t>Audio matice pro interkom</t>
  </si>
  <si>
    <t xml:space="preserve">Centrála pro hlasovou komunikaci po odděleném okruhu UTP kabeláže, min. freq. rozsah 120 Hz - 12 kHz,  možnost pro rozšíření o další pracoviště studentů. Cena včetně dopravy, instalace, nastavení.
</t>
  </si>
  <si>
    <t>Audio mixer a sluchátkový zesilovač - učitel</t>
  </si>
  <si>
    <t xml:space="preserve">Audio mixer a sluchátkový zesilovač pro učitele, nastavení hlasitosti sluchátek, vypnutí mikrofonu, freq. rozsah min. 120 Hz - 12 kHz, pro dynamický i kondenzátorový typ mikrofonu, impedance sluchátek 32 - 600 Ω, linkový vstup/výstup, funkce automatického donastavení hlasitosti vstupů, konektory min.: 1x 3,5mm jack - mikrofon, 1x 3,5mm stereo jack - sluchátka, napájení po UTP kabeláži. Včetně potřebné kabeláže. Cena včetně dopravy, instalace, nastavení.
</t>
  </si>
  <si>
    <t>Audio mixer a sluchátkový zesilovač - student</t>
  </si>
  <si>
    <t xml:space="preserve">Audio mixer a sluchátkový zesilovač, nastavení hlasitosti sluchátek, vypnutí mikrofonu, freq. rozsah min. 120 Hz - 12 kHz, pro dynamický i kondenzátorový typ mikrofonu, impedance sluchátek 32 - 600 Ω, linkový vstup/výstup, konektory min.: 1x 3,5mm jack - mikrofon, 1x 3,5mm stereo jack - sluchátka, napájení po UTP kabeláži. Včetně potřebné kabeláže. Včetně ochranné krytky audio jednotek zabraňující rozpojení kabeláže. Cena včetně dopravy, instalace, nastavení.
</t>
  </si>
  <si>
    <t>Systémový náhlavní set - sluchátka/mikrofon</t>
  </si>
  <si>
    <t xml:space="preserve">Systémový náhlavní set sluchátek s mikrofonem, aktivní systém potlačení okolních ruchů, provedení  z pružného materiálu odolnému hrubému zacházení, uzavřená stereofonní sluchátka, kondenzátorový mikrofon, polstrovaný a nastavitelný náhlavní most, Min. parametry: Sluchátka: freq. rozsah 120 Hz - 12 kHz, Mikrofon: freq. rozsah 120 Hz - 12 kHz, konektory: 1x 3,5mm stereo jack -  mikrofon, 1x 3,5mm stereo jack -  sluchátka, kabel min. 1,3 m, váha max. 0,5 kg. Cena včetně dopravy, instalace, nastavení.
</t>
  </si>
  <si>
    <t>PC ovládací a prezentační stanice pro učitele</t>
  </si>
  <si>
    <t>Zvuková karta</t>
  </si>
  <si>
    <t xml:space="preserve">Zvuková karta, vstup pro mikrofon 1x 3,5mm konektor, 4pólový výstup pro sluchátka s mikrofonem 1 x 3,5mm, stereo výstup, kompatibilita s USB 2.0 / 3.0. Cena včetně dopravy, instalace.
</t>
  </si>
  <si>
    <t>Kontrolní a prezentační monitor</t>
  </si>
  <si>
    <t>PC stanice pro studenty</t>
  </si>
  <si>
    <t>USB HUB</t>
  </si>
  <si>
    <t>NAS úložiště</t>
  </si>
  <si>
    <t>HDD pro úložiště</t>
  </si>
  <si>
    <t xml:space="preserve">Pevný disk pro provoz 24/7 a RAID kompatibilní, min. kapacita 2TB s 7.200ot/s, rozhraní SATA s přenosovou rychlosti 6Gb/s, formátu 3.5“, cena včetně dopravy, instalace, nastavení.
</t>
  </si>
  <si>
    <t>Datový switch</t>
  </si>
  <si>
    <t>Technologie jazykové laboratoře pro vzdálený přístup ke studijním materiálům</t>
  </si>
  <si>
    <t>PC Media server</t>
  </si>
  <si>
    <t>UPS</t>
  </si>
  <si>
    <t>19" rozvaděč</t>
  </si>
  <si>
    <t>SW modul pro internetový přístup</t>
  </si>
  <si>
    <t xml:space="preserve">Internetový přístup studenta do databáze studijních materiálů, možnost vyplňování učitelem přiřazených samostatných nebo domácích úloh mimo jazykovou laboratoř. Samostatná práce a individuální záznam studentů - poslech, sledování, otevřený záznam, simultánní záznam, nahrávka s porovnáním s originálem, přehrávání správné výslovnosti textu, automatické rozpoznávání výslovnosti, neomezené písemné odpovědi, dotazníky, výběr z možností, doplňovačka, určování správného pořadí u vět, slov i písmen. Licence pro školní databázi min. 499 studentů. Vč. záruky dostupnosti oprav dodaného software po dobu 5-ti let. Cena včetně dopravy, instalace, nastavení a systémového zaškolení obsluhy.
</t>
  </si>
  <si>
    <t>Celkem bez DPH</t>
  </si>
  <si>
    <t>Interaktivní tabule s poměrem stran 16:10. Úhlopříčka obrazu min. 220 cm. Dotyková technologie založená na principu 4 kamer pro přesné a intuitivní ovládání rozpozná automaticky dotyk prstem pro ovládání, dotyk popisovačem pro zápis digitálním inkoustem a houbičkou nebo dlaní pro mazaní.. Multidotyk min. 4 současné dotyky a gesta. Odolný povrch s úpravou pro projekci obrazu bez odlesků. Dodávka včetně min. 2 popisovačů s přepínáním 4 barev, mazací houbičky. Cena včetně dopravy, instalace.</t>
  </si>
  <si>
    <t>SW balíček, který obsahuje autorský nástroj učitele – SW pro přípravu interaktivních cvičení musí být plně kompatibilní (umožňuje otevřít soubor, spustit všechny aktivity, animace, uložit v původním formátu) se soubory s příponou notebook. Prostředí musí být v českém jazyce. Balíček dále musí obsahovat nástroj pro rychlou přípravu digitálních učebních aktivit, hlasování/testování, aktivity je možno sdílet na žákovská zařízení přes cloud. Školní licence pro min. 10 učitelů. Cena včetně dopravy, instalace.</t>
  </si>
  <si>
    <t>Projektor s ultrakrátkou projekční vzdáleností. Svítivost min. 3500 lm, rozlišení min. 1280x800, lampa s životností min. 9000 hodin nebo laser zdroj světla. Cena včetně dopravy, instalace.</t>
  </si>
  <si>
    <t>Přídavné reproduktory s ovládáním hlasitosti, výkon min. 20W. Cena včetně dopravy, instalace.</t>
  </si>
  <si>
    <t>Pylonový pojezd s křídly. Stabilní konstrukce z hliníkových profilů o výšce min.250cm. Rozsah posunu min. 70cm. Rozložení hmotnosti sestavy na stěnu a podlahu. Integrovaný úchyt pro držák projektoru. Boční křídla k interaktivní tabuli pro popisování fixou,nebo křídou.Možnost kombinace: z venku pro psaní křídou, uvnitř pro psaní fixou - nebo naopak, celá fixová, celá křídová.  Cena včetně dopravy, instalace.</t>
  </si>
  <si>
    <t>1x2 HDMI rozbočovač, podpora 4K/UHD @ 60 Hz 4:2:0. EDID management, HDCP kompatibilní. Vestavěný audio embeder a de-embeder pro připojení externího zdroje zvuku (audio in) a zesilovače nebo aktivních reproduktorů (audio out). Zvuk z audio vstupu je možné směrovat zároveň na HDMI výstup a analogový audio výstup. Cena včetně dopravy, instalace, nastavení.</t>
  </si>
  <si>
    <t>min. 7-Port Hi-speed USB 2.0 Hub, min. 6x USB portů typu A pro downstream, 1x USB port pro upstream. Cena včetně dopravy, instalace.</t>
  </si>
  <si>
    <t>Uložiště dat, min. dvoudiskové, min. dvoujádrový procesor, rychlosti šifrovaného čtení min. 113MB/s, rychlost šifrovaného zápisu min. 112 MB/s, min. 1x jedno Gbit síťové rozhraní, min. 2x USB 3.0, hardwarové šifrování, možnost výměny disků za provozu, přihlášení uživatelů domény, včetně softwarového vybavení pro zálohování dat, cena včetně dopravy, instalace, nastavení.</t>
  </si>
  <si>
    <t xml:space="preserve">datový přepínač s min. 24 porty 10/100/1000Mbit, s rychlosti přepnutí až 35.7Mpps, buffer pro 525tis. packetu, podporou až 8tis. MAC adres, s pasivním chlazením, setem pro instalaci do rack, s napájecím zdrojem, cena včetně dopravy, instalace, nastavení.
</t>
  </si>
  <si>
    <t>Záložní zdroj napájení s výstupním výkonem min. 720W / 1200VA, min. 3x CEE zásuvka s ochranným kolíkem zajišťující napájení v případě výpadku proudu, min. 3x CEE zásuvka s ochranným kolíkem s přepěťovou ochranou, s přepěťovou ochranou datové linky RJ45, cena včetně dopravy, instalace, nastavení.</t>
  </si>
  <si>
    <t xml:space="preserve">Datový switch s min. 5 porty 10/100/1000Mbit, s pasivním chlazením, s napájecím zdrojem, cena včetně dopravy, instalace, nastavení
</t>
  </si>
  <si>
    <t xml:space="preserve">19" rozvaděč stojanový 15U/600x600 skleněné dveře, šedý, včetně polic, rozvodného panelu 230V montážní sady a záslepky 19" 1U. Cena včetně dopravy, instalace.
</t>
  </si>
  <si>
    <t>Kabel DisplayPort (M/M), min. rozlišení 4K*2K@60Hz, 2 m. Cena včetně dopravy, instalace.</t>
  </si>
  <si>
    <t xml:space="preserve">Kabel </t>
  </si>
  <si>
    <t>Monitor s viditelnou úhlopříčkou min. 23,8 palců, rozlišení 1920x1080, panel IPS s LED podsvícením, micro rámeček, jas 250 cd/m2, statický kontrast 1000:1, odezva 5 ms g/g, matný panel, výškově nastavitelný, pivot rotace, usb hub, konektory VGA, DP 1.2, HDMI 1.4, USB3.0, bez integrovaných reproduktorů. Cena včetně dopravy a instalace.</t>
  </si>
  <si>
    <t>Plátno + dataprojektor</t>
  </si>
  <si>
    <t>Roletové plátno</t>
  </si>
  <si>
    <t>Ručně stahovatelné  promítací plátno pro školní a prezentační účely, ocelový čtvercový tubus bílé barvy s brzdou - pomalé a bezhlučné navíjení projekční plochy.. Typ D - matně bílý na textilní bázi, zadní strana černá
Formát projekční plochy 16 :10 s černým rámečkem. Rozměr 213x162 / obraz 203x127 cm. Cena včetně dopravy a instalace.</t>
  </si>
  <si>
    <t>Datový projektor</t>
  </si>
  <si>
    <t>Datový projektor s minimální konfigurací: LCD systém, nativní rozlišení 1920x1200px, WUXGA, 1920 x 1200, 16 : 10, svítivost 3800 ANSI lm, projekční poměr min. 1,4 - 2,1:1, kontrast 15 000:1.  Konektivita: vstup pro mikrofon, Ethernetové rozhraní , audiovstup, audiovýstup, RGB vstup, Komponentní vstup, kompozitní vstup, HDMI vstup, VGA výstup, RS-232C, USB 2.0. Cena včetně dopravy a instalace.</t>
  </si>
  <si>
    <t>HDMI extender</t>
  </si>
  <si>
    <t>Extender pro přenos HDMI po kabelu CAT5e/6/7. Sada přijímač + vysílač. Podpora standardů HDBase-T, HDMI 1.4, HDCP 2.2. Podpora min. 4K/UHD@60Hz 4:2:0. Kompatibilní s CAT5e/6/7 twisted pair kabely
Přenos 1080p na vzálenost min. 70m. HDCP kompatibilní. Podpora přenosu EDID a CEC. PoE napájení přijímače po CATx kabelu (zdroj součást balení). Cena včetně dopravy, instalace.</t>
  </si>
  <si>
    <t>Držák projektoru na strop</t>
  </si>
  <si>
    <t>Univerzální držák AVM - komplet vč. universálního adaptéru pro mobilní projektory + prodlužovací tyč. Bílý komaxit. Nosnost 20 kg Cena včetně dopravy, instalace.</t>
  </si>
  <si>
    <t>Reproduktorová soustava</t>
  </si>
  <si>
    <t>Sestava 2 ks dvoupásmových reprosoustav a RS-232 řízení signálu, minimální konfigurace: výkon 2x 30W (aktivní + pasivní repro), 80 Hz - 20 kHz, 2 linkové vstupy, vč. Nástěnného držáku a propojovacího kabelu, bílá barva. Cena včetně dopravy, instalace.</t>
  </si>
  <si>
    <t>Technologie PC učebny</t>
  </si>
  <si>
    <t>Monitor s viditelnou uhlopříčkou 24", s LED podsvícením, technologie IPS, formát 16:10, antireflexní matný povrch, rozlišením 1920x1200 bodu, video vstupy DP 1.2, HDMI 1.4, VGA, USB 3.0, odezva 5ms, dynamickým kontrastním poměrem 5mil:1, jasem 300cd/m2, plná ergonomie, náklon -5 až +20°, otočení ±45°, kloubové otáčení 90° (Pivot), výškově nastavitelný stojan v rozsahu 150 mm, VESA.  Cena včetně dopravy a instalace.</t>
  </si>
  <si>
    <t>Software pro správu učebny</t>
  </si>
  <si>
    <t xml:space="preserve">
Software pro učitele na základních a středních školách. Pomáhá při správě  a řízení počítačové učebny v těchto oblastech: Zajištění zpětné vazby- Učitel vidí, co právě teď studenti dělají. Prezentace umožňuje sdílet učitelskou obrazovku studentům a zprostředkovat tak vyučovanou látku. Blokování- Podle potřeby zhasnete žákovské obrazovky, zablokujete myši a klávesnice pro získání pozornosti. Blokujete nebo omezujete přístup na web. Řízení- Učitel může na dálku zapnout, vypnout i restartovat studentské počítače. Může převzít řízení studentského počítače. Licence pro 1 učitele+ neomezený počet studentů (cena za učebnu) . Cena včetně dopravy, instalace.
</t>
  </si>
  <si>
    <t>Kód položky</t>
  </si>
  <si>
    <t>Ramenný držák ultrakrátkého projektoru pro instalaci na pylonový pojezd. Cena včetně dopravy, instalace.</t>
  </si>
  <si>
    <t>Pylonový pojezd s křídly. Stabilní konstrukce z hliníkových profilů o výšce min.250cm. Rozsah posunu min. 70 cm. Rozložení hmotnosti sestavy na stěnu a podlahu. Integrovaný úchyt pro držák projektoru. Boční křídla k interaktivní tabuli pro popisování fixou, nebo křídou. Možnost kombinace: z venku pro psaní křídou, uvnitř pro psaní fixou - nebo naopak, celá fixová, celá křídová.  Cena včetně dopravy, instalace.</t>
  </si>
  <si>
    <t>Pracovní stanice + vybavení učebny přírodních věd</t>
  </si>
  <si>
    <t>Monitor</t>
  </si>
  <si>
    <t>datový přepínač s min. 24 porty 10/100/1000Mbit, s rychlosti přepnutí až 35.7Mpps, buffer pro 525tis. packetu, podporou až 8tis. MAC adres, s pasivním chlazením, setem pro instalaci do rack, s napájecím zdrojem, cena včetně dopravy, instalace, nastavení.</t>
  </si>
  <si>
    <t>Lineární zdroj pro rozvod do stolů studentů</t>
  </si>
  <si>
    <t xml:space="preserve">Lineárně řízený laboratorní zdroj 0 - 25 V, 0-10 A, univerzální síťový zdroj pro školní zařízení. Přepínatelné výstupní napětí 0 až 25 V lze odebírat jako AC napětí nebo přes zabudovaný můstkový usměrňovač jako DC napětí na samostatných bezpečnostních zdířkách. Zdroj stabilního napětí s 6 V/AC a 5 A/AC. Splňuje normy EN 61010 a 60950. Cena včetně dopravy, instalace.
</t>
  </si>
  <si>
    <t xml:space="preserve">SW balíček, který obsahuje autorský nástroj učitele – SW pro přípravu interaktivních cvičení musí být plně kompatibilní (umožňuje otevřít soubor, spustit všechny aktivity, animace, uložit v původním formátu) se soubory s příponou notebook. Prostředí musí být v českém jazyce. Balíček dále musí obsahovat nástroj pro rychlou přípravu digitálních učebních aktivit, hlasování/testování, aktivity je možno sdílet na žákovská zařízení přes cloud. Školní licence pro min. 10 učitelů. Cena včetně dopravy, instalace.
</t>
  </si>
  <si>
    <t xml:space="preserve">Přídavné reproduktory s ovládáním hlasitosti, výkon min. 20W. Cena včetně dopravy, instalace.
</t>
  </si>
  <si>
    <t>Sestava topných hnízd na kádinku</t>
  </si>
  <si>
    <t>Sestava topných hnízd na kádinku s plochým dnem o objemu 250ml. a 450ml, integrovaný regulátor teploty s otočným nastavením teploty až do +450 °C
hliníkové pouzdro přístroje chromniklové topné těleso s dlouhou životností a odolností kyselinám
vhodné pro všechny značky kádinek. Cena včetně dopravy, instalace</t>
  </si>
  <si>
    <t>Lihový kahan</t>
  </si>
  <si>
    <t>Kahan lihový, Borosilikátové sklo s nízkou teplotní roztažností, objem 100ml. Cena včetně dapravy, instalace.</t>
  </si>
  <si>
    <t>Datový switch s min. 8 porty 10/100/1000Mbit, s pasivním chlazením, detekce datových smyček, s napájecím zdrojem. Cena včetně dopravy, instalace.</t>
  </si>
  <si>
    <t>Učebna cizích jazyků</t>
  </si>
  <si>
    <t>Adresa:</t>
  </si>
  <si>
    <t>Uchazeč:</t>
  </si>
  <si>
    <t>IČ:</t>
  </si>
  <si>
    <t>Učebna chemie</t>
  </si>
  <si>
    <t>Učebna fyziky</t>
  </si>
  <si>
    <t>PC učebna</t>
  </si>
  <si>
    <t>Interaktivní tabule a příslušenství</t>
  </si>
  <si>
    <t xml:space="preserve">Ovládací SW se společným řízením pro mediální aktivity s obrázky, audio, video a textovými soubory. Samostatná práce a individuální záznam studentů - poslech, sledování, otevřený záznam, simultánní záznam, nahrávka s porovnáním s originálem, přehrávání správné výslovnosti textu, automatické rozpoznávání výslovnosti, neomezené písemné odpovědi, dotazníky, výběr z možností, doplňovačka, určování správného pořadí u vět, slov i písmen. Adresné posílání textových zpráv. Databáze učebních materiálů, organizovaná dle vyučujícího a tříd. Třídění materiálů do učebních lekcí. Databáze pro zasedací pořádek. Jazykové varianty SW. Vč. záruky dostupnosti oprav dodaného software po dobu min. 5-ti let. Cena včetně dopravy, instalace, nastavení a systémového zaškolení obsluhy.
</t>
  </si>
  <si>
    <t xml:space="preserve">Ovládací SW se společným řízením pro organizaci aktivit v laboratoři. Monitoring jednotlivých stanic, propojování připojených audio signálů a přepínání signálů pro video, klávesnice i myš. Organizace třídy, zasedací pořádek. Režimy  prezentace, monitoring a podpora studentů při cvičení, práce až v 5 skupinách. Ovládání lokálního CD/DVD přehrávače v PC. Přepínač obrazu, klávesnic a myší pro PC stanice: sdílení a monitoring videa, vypnutí signálu studentských monitorů. Jazykové varianty SW. Vč. záruky dostupnosti oprav dodaného software po dobu min. 5-ti let. Cena včetně dopravy, instalace, nastavení a systémového zaškolení obsluhy.
</t>
  </si>
  <si>
    <r>
      <t xml:space="preserve">case s min. 180W zdrojem s účinnosti až 93%, výkon CPU min. 9600 bodu dle nezávislého testu cpubenchmark.net, operační paměť 8GB DDR4, pevný M.2 SSD disk s kapacitou 256GB, DVD-RW optická mechanika, Gbit síťová karta, Wifi standardu 802.11ac (2x2), Bluetooth, čtečka pam. karet, min. 2x DisplayPort a 1x HDMI, USB Type-C, USB 3.1, USB 2.0, klávesnici a myš, </t>
    </r>
    <r>
      <rPr>
        <sz val="10"/>
        <rFont val="Arial"/>
        <family val="2"/>
      </rPr>
      <t xml:space="preserve">operační systém včetně licence upgradu operačního systému na verzi s podporu AD, nevázaná na hardware z multilicenčního programu s možnosti downgrade OS, </t>
    </r>
    <r>
      <rPr>
        <sz val="10"/>
        <color rgb="FFFFC000"/>
        <rFont val="Arial"/>
        <family val="2"/>
      </rPr>
      <t>z</t>
    </r>
    <r>
      <rPr>
        <sz val="10"/>
        <rFont val="Arial"/>
        <family val="2"/>
      </rPr>
      <t>áruční doba 3 roky, odezva následující pracovní den s opravou u zákazníka. Cena včetně dopravy, instalace, nastavení.</t>
    </r>
  </si>
  <si>
    <r>
      <t xml:space="preserve">PC, case s min. 180W zdrojem, výkon CPU min. 6600 bodu dle nezávislého testu cpubenchmark.net, operační paměť 4GB DDR4, SSD disk s kapacitou 256GB, DVD-RW optická mechanika, Gbit síťová karta, min. 1x video výstup VGA a 1x DisplayPort, USB 3.1 Gen1, USB 2.0, M.2 PCIe x1-2230, klávesnici a myš stejného výrobce, podstavec pro SFF, </t>
    </r>
    <r>
      <rPr>
        <sz val="10"/>
        <rFont val="Arial"/>
        <family val="2"/>
      </rPr>
      <t xml:space="preserve"> operační systém včetně licence upgradu operačního systému na verzi s podporu AD, nevázaná na hardware z multilicenčního programu s možnosti downgrade OS, záruční doba 3 roky, odezva následující pracovní den s opravou u zákazníka. Cena včetně dopravy, instalace, nastavení.
</t>
    </r>
  </si>
  <si>
    <t>case s min. 180W zdrojem s účinnosti až 93%, výkon CPU min. 9600 bodu dle nezávislého testu cpubenchmark.net, operační paměť 8GB DDR4, pevný M.2 SSD disk s kapacitou 256GB, DVD-RW optická mechanika, Gbit síťová karta, Wifi standardu 802.11ac (2x2), Bluetooth, čtečka pam. karet, min. 2x DisplayPort a 1x HDMI, USB Type-C, USB 3.1, USB 2.0, klávesnici a myš, operační systém včetně licence upgradu operačního systému na verzi s podporu AD, nevázaná na hardware z multilicenčního programu s možnosti downgrade OS, záruční doba 3 roky, odezva následující pracovní den s opravou u zákazníka. Cena včetně dopravy, instalace, nastavení.</t>
  </si>
  <si>
    <t xml:space="preserve">PC, case s min. 180W zdrojem, výkon CPU min. 6600 bodu dle nezávislého testu cpubenchmark.net, operační paměť 4GB DDR4, SSD disk s kapacitou 256GB, DVD-RW optická mechanika, Gbit síťová karta, min. 1x video výstup VGA a 1x DisplayPort, USB 3.1 Gen1, USB 2.0, M.2 PCIe x1-2230, klávesnici a myš stejného výrobce, podstavec pro SFF, operační systém s podporu AD (domény), operační systém včetně licence upgradu operačního systému na verzi s podporu AD, nevázaná na hardware z multilicenčního programu s možnosti downgrade OS, záruční doba 3 roky, odezva následující pracovní den s opravou u zákazníka. Cena včetně dopravy, instalace, nastavení.
</t>
  </si>
  <si>
    <t>Pracovní stanice, case Tower, min. 500W zdrojem, sestav pro provoz 24/7, výkon CPU min. 9200 dle nezávislého testu cpubenchmark.net s PCIe x16 linkami, operační paměť min. 8GB DDR4, SSD M.2 disk s kapacitou min. 256GB, DVD-RW optická mechanika, čtečka MCR, Gbit síťová karta, klávesnici a myš,operační systém s podporu AD (domény), záruční doba 2 roky, odezva následující pracovní den s opravou u zákazníka, cena včetně dopravy, instalace, nastavení.</t>
  </si>
  <si>
    <t xml:space="preserve">REKAPITULACE </t>
  </si>
  <si>
    <t>Část:</t>
  </si>
  <si>
    <t>Město Česká Lípa</t>
  </si>
  <si>
    <t>Kód</t>
  </si>
  <si>
    <t>Popis</t>
  </si>
  <si>
    <t>Cena celkem</t>
  </si>
  <si>
    <t>DPH 21%</t>
  </si>
  <si>
    <t>Celkem s DPH</t>
  </si>
  <si>
    <t>Modernizace odborných učeben ZŠ Šluknovská</t>
  </si>
  <si>
    <t>Modernizace odborných učeben - učebna cizích jazyků</t>
  </si>
  <si>
    <t>Modernizace odborných učeben - PC učebna</t>
  </si>
  <si>
    <t>Modernizace učeben - učebna fyziky</t>
  </si>
  <si>
    <t>Modernizace odborných učeben - učebna chemie</t>
  </si>
  <si>
    <t xml:space="preserve"> SOUPIS PRACÍ A DODÁVEK A SLUŽEB - vybavení IT</t>
  </si>
  <si>
    <t>SOUPIS PRACÍ A DODÁVEK A SLUŽEB - vybavení IT</t>
  </si>
  <si>
    <t>SW balíček, který obsahuje autorský nástroj učitele – SW pro přípravu interaktivních cvičení. Prostředí musí být v českém jazyce. Balíček dále musí obsahovat nástroj pro rychlou přípravu digitálních učebních aktivit, hlasování/testování, aktivity je možno sdílet na žákovská zařízení přes cloud. Školní licence pro min. 10 učitelů. Cena včetně dopravy, instalace.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</si>
</sst>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_x0000_"/>
    <numFmt numFmtId="165" formatCode="#,##0.000"/>
    <numFmt numFmtId="166" formatCode="#,##0.0"/>
  </numFmts>
  <fonts count="2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  <font>
      <b/>
      <u val="single"/>
      <sz val="10"/>
      <color rgb="FFFA0000"/>
      <name val="Arial"/>
      <family val="2"/>
    </font>
    <font>
      <sz val="10"/>
      <color rgb="FF000000"/>
      <name val="Arial"/>
      <family val="2"/>
    </font>
    <font>
      <sz val="10"/>
      <color rgb="FFFFC000"/>
      <name val="Arial"/>
      <family val="2"/>
    </font>
    <font>
      <b/>
      <sz val="14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7030A0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118">
    <xf numFmtId="0" fontId="0" fillId="0" borderId="0" xfId="0"/>
    <xf numFmtId="49" fontId="0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vertical="center"/>
    </xf>
    <xf numFmtId="49" fontId="0" fillId="2" borderId="0" xfId="0" applyNumberFormat="1" applyFont="1" applyFill="1" applyAlignment="1">
      <alignment vertical="center"/>
    </xf>
    <xf numFmtId="49" fontId="0" fillId="2" borderId="0" xfId="0" applyNumberFormat="1" applyFont="1" applyFill="1" applyAlignment="1">
      <alignment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49" fontId="2" fillId="2" borderId="0" xfId="0" applyNumberFormat="1" applyFont="1" applyFill="1"/>
    <xf numFmtId="49" fontId="0" fillId="2" borderId="0" xfId="0" applyNumberFormat="1" applyFont="1" applyFill="1"/>
    <xf numFmtId="1" fontId="0" fillId="3" borderId="5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/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64" fontId="7" fillId="0" borderId="4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65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 wrapText="1"/>
    </xf>
    <xf numFmtId="4" fontId="12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2" borderId="0" xfId="0" applyFont="1" applyFill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top" wrapText="1"/>
    </xf>
    <xf numFmtId="4" fontId="1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65" fontId="0" fillId="4" borderId="0" xfId="0" applyNumberFormat="1" applyFont="1" applyFill="1" applyAlignment="1">
      <alignment horizontal="right" vertical="center"/>
    </xf>
    <xf numFmtId="164" fontId="0" fillId="4" borderId="0" xfId="0" applyNumberFormat="1" applyFont="1" applyFill="1" applyAlignment="1">
      <alignment horizontal="center" vertical="center"/>
    </xf>
    <xf numFmtId="49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center" wrapText="1"/>
    </xf>
    <xf numFmtId="4" fontId="0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4" fontId="12" fillId="4" borderId="0" xfId="0" applyNumberFormat="1" applyFont="1" applyFill="1" applyAlignment="1">
      <alignment horizontal="right" vertical="center"/>
    </xf>
    <xf numFmtId="49" fontId="16" fillId="2" borderId="0" xfId="0" applyNumberFormat="1" applyFont="1" applyFill="1"/>
    <xf numFmtId="49" fontId="17" fillId="2" borderId="0" xfId="0" applyNumberFormat="1" applyFont="1" applyFill="1"/>
    <xf numFmtId="49" fontId="18" fillId="2" borderId="0" xfId="0" applyNumberFormat="1" applyFont="1" applyFill="1" applyAlignment="1">
      <alignment vertical="center"/>
    </xf>
    <xf numFmtId="0" fontId="0" fillId="5" borderId="0" xfId="0" applyFont="1" applyFill="1" applyAlignment="1">
      <alignment horizontal="left" vertical="center"/>
    </xf>
    <xf numFmtId="49" fontId="0" fillId="5" borderId="0" xfId="0" applyNumberFormat="1" applyFont="1" applyFill="1" applyAlignment="1">
      <alignment vertical="center" wrapText="1"/>
    </xf>
    <xf numFmtId="0" fontId="19" fillId="2" borderId="0" xfId="0" applyFont="1" applyFill="1" applyAlignment="1">
      <alignment horizontal="left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1" fontId="19" fillId="3" borderId="5" xfId="0" applyNumberFormat="1" applyFont="1" applyFill="1" applyBorder="1" applyAlignment="1">
      <alignment horizontal="center" vertical="center" wrapText="1"/>
    </xf>
    <xf numFmtId="1" fontId="19" fillId="3" borderId="3" xfId="0" applyNumberFormat="1" applyFont="1" applyFill="1" applyBorder="1" applyAlignment="1">
      <alignment horizontal="center" vertical="center" wrapText="1"/>
    </xf>
    <xf numFmtId="1" fontId="19" fillId="3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0" fillId="2" borderId="9" xfId="0" applyFont="1" applyFill="1" applyBorder="1"/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/>
    <xf numFmtId="2" fontId="21" fillId="0" borderId="0" xfId="0" applyNumberFormat="1" applyFont="1"/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49" fontId="0" fillId="2" borderId="0" xfId="0" applyNumberFormat="1" applyFont="1" applyFill="1" applyProtection="1">
      <protection locked="0"/>
    </xf>
    <xf numFmtId="49" fontId="0" fillId="2" borderId="0" xfId="0" applyNumberFormat="1" applyFont="1" applyFill="1" applyAlignment="1" applyProtection="1">
      <alignment vertical="center"/>
      <protection locked="0"/>
    </xf>
    <xf numFmtId="49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Protection="1"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0" fillId="0" borderId="0" xfId="0" applyNumberFormat="1" applyFont="1" applyFill="1" applyAlignment="1" applyProtection="1">
      <alignment horizontal="right" vertical="center"/>
      <protection locked="0"/>
    </xf>
    <xf numFmtId="4" fontId="0" fillId="4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49" fontId="19" fillId="2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/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9" fontId="0" fillId="2" borderId="0" xfId="0" applyNumberFormat="1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MI\Podklady%20pro%20VZ\Zak&#225;zky%20ORMI\2021\Modernizace%20u&#269;eben%20-%20LADA%20+%20SLOVANKA\SLOVANKA\ROZPO&#268;ET%201-2021\Z&#352;%20Slovanka%20-%20fyz%20a%20chem%20-%20v&#253;kaz%20ocen&#283;n&#253;_korekce_27.1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ana\Desktop\Nab&#237;dky%2009.14\Z&#352;%20Lada%20&#268;.L&#237;pa\2019\Aktualizace%2010_20\HOT\Fin&#225;ln&#237;%20podklady\PC%20u&#269;ebna\Z&#352;%20&#352;luknovsk&#225;%20-%20PC%20u&#269;ebna%20-%20v&#253;kaz%20ocen&#283;n&#253;_10_20_vybave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upis oceněný"/>
      <sheetName val="#Figury"/>
    </sheetNames>
    <sheetDataSet>
      <sheetData sheetId="0"/>
      <sheetData sheetId="1">
        <row r="486">
          <cell r="E486" t="str">
            <v>Celkem bez DPH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upis oceněný"/>
      <sheetName val="#Figury"/>
    </sheetNames>
    <sheetDataSet>
      <sheetData sheetId="0" refreshError="1">
        <row r="26">
          <cell r="E26" t="str">
            <v>Město Česká Lípa
, náměstí T. G. Masaryka 1, 470 01 Česká Lípa</v>
          </cell>
        </row>
        <row r="28">
          <cell r="E28" t="str">
            <v> 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workbookViewId="0" topLeftCell="A1">
      <selection activeCell="C15" sqref="C15"/>
    </sheetView>
  </sheetViews>
  <sheetFormatPr defaultColWidth="9.140625" defaultRowHeight="12.75"/>
  <cols>
    <col min="2" max="2" width="56.28125" style="0" customWidth="1"/>
    <col min="3" max="3" width="15.8515625" style="0" customWidth="1"/>
  </cols>
  <sheetData>
    <row r="1" spans="1:3" ht="18">
      <c r="A1" s="72" t="s">
        <v>117</v>
      </c>
      <c r="B1" s="73"/>
      <c r="C1" s="73"/>
    </row>
    <row r="2" spans="1:3" ht="12.75">
      <c r="A2" s="74" t="s">
        <v>1</v>
      </c>
      <c r="B2" s="75" t="s">
        <v>125</v>
      </c>
      <c r="C2" s="76"/>
    </row>
    <row r="3" spans="1:3" ht="12.75">
      <c r="A3" s="74" t="s">
        <v>2</v>
      </c>
      <c r="B3" s="77" t="s">
        <v>0</v>
      </c>
      <c r="C3" s="78"/>
    </row>
    <row r="4" spans="1:3" ht="12.75">
      <c r="A4" s="74" t="s">
        <v>118</v>
      </c>
      <c r="B4" s="77" t="s">
        <v>130</v>
      </c>
      <c r="C4" s="78"/>
    </row>
    <row r="5" spans="1:3" ht="14.25" customHeight="1">
      <c r="A5" s="79" t="s">
        <v>3</v>
      </c>
      <c r="B5" s="77" t="s">
        <v>119</v>
      </c>
      <c r="C5" s="78"/>
    </row>
    <row r="6" spans="1:11" s="57" customFormat="1" ht="12.75">
      <c r="A6" s="111" t="s">
        <v>104</v>
      </c>
      <c r="B6" s="75"/>
      <c r="C6" s="76"/>
      <c r="D6"/>
      <c r="E6"/>
      <c r="F6"/>
      <c r="G6"/>
      <c r="H6" s="112"/>
      <c r="I6" s="113"/>
      <c r="J6" s="114"/>
      <c r="K6" s="114"/>
    </row>
    <row r="7" spans="1:11" s="57" customFormat="1" ht="12.75">
      <c r="A7" s="111" t="s">
        <v>103</v>
      </c>
      <c r="B7" s="77"/>
      <c r="C7" s="78"/>
      <c r="D7"/>
      <c r="E7"/>
      <c r="F7"/>
      <c r="G7"/>
      <c r="H7" s="112"/>
      <c r="I7" s="113"/>
      <c r="J7" s="114"/>
      <c r="K7" s="114"/>
    </row>
    <row r="8" spans="1:3" ht="12.75">
      <c r="A8" s="111" t="s">
        <v>105</v>
      </c>
      <c r="B8" s="77"/>
      <c r="C8" s="78"/>
    </row>
    <row r="9" spans="1:3" ht="12.75">
      <c r="A9" s="79" t="s">
        <v>4</v>
      </c>
      <c r="B9" s="77"/>
      <c r="C9" s="78"/>
    </row>
    <row r="10" spans="1:3" ht="12.75">
      <c r="A10" s="73"/>
      <c r="B10" s="73"/>
      <c r="C10" s="73"/>
    </row>
    <row r="11" spans="1:3" ht="12.75">
      <c r="A11" s="80" t="s">
        <v>120</v>
      </c>
      <c r="B11" s="81" t="s">
        <v>121</v>
      </c>
      <c r="C11" s="82" t="s">
        <v>122</v>
      </c>
    </row>
    <row r="12" spans="1:3" ht="12.75">
      <c r="A12" s="83">
        <v>1</v>
      </c>
      <c r="B12" s="84">
        <v>2</v>
      </c>
      <c r="C12" s="85">
        <v>3</v>
      </c>
    </row>
    <row r="13" spans="1:3" ht="12.75">
      <c r="A13" s="86"/>
      <c r="B13" s="87"/>
      <c r="C13" s="87"/>
    </row>
    <row r="14" spans="1:3" ht="12.75">
      <c r="A14" s="88"/>
      <c r="B14" s="89"/>
      <c r="C14" s="90"/>
    </row>
    <row r="15" spans="1:3" ht="12.75">
      <c r="A15" s="88"/>
      <c r="B15" s="95" t="s">
        <v>102</v>
      </c>
      <c r="C15" s="96">
        <f>SUM('Učebna cizích jazyků'!I151)</f>
        <v>0</v>
      </c>
    </row>
    <row r="16" spans="1:3" ht="12.75">
      <c r="A16" s="88"/>
      <c r="B16" s="95" t="s">
        <v>108</v>
      </c>
      <c r="C16" s="96">
        <f>SUM('PC učebna'!I27)</f>
        <v>0</v>
      </c>
    </row>
    <row r="17" spans="1:3" ht="12.75">
      <c r="A17" s="88"/>
      <c r="B17" s="95" t="s">
        <v>107</v>
      </c>
      <c r="C17" s="96">
        <f>SUM('Učebna fyziky'!I25)</f>
        <v>0</v>
      </c>
    </row>
    <row r="18" spans="1:3" ht="12.75">
      <c r="A18" s="88"/>
      <c r="B18" s="95" t="s">
        <v>106</v>
      </c>
      <c r="C18" s="96">
        <f>SUM('Učebna chemie'!I26)</f>
        <v>0</v>
      </c>
    </row>
    <row r="19" spans="1:3" ht="12.75">
      <c r="A19" s="88"/>
      <c r="B19" s="97"/>
      <c r="C19" s="21"/>
    </row>
    <row r="20" spans="1:3" ht="12.75">
      <c r="A20" s="88"/>
      <c r="B20" s="89"/>
      <c r="C20" s="90"/>
    </row>
    <row r="21" spans="1:3" ht="12.75">
      <c r="A21" s="88"/>
      <c r="B21" s="91" t="str">
        <f>'[1]soupis oceněný'!E486</f>
        <v>Celkem bez DPH</v>
      </c>
      <c r="C21" s="92">
        <f>SUM(C15:C18)</f>
        <v>0</v>
      </c>
    </row>
    <row r="22" spans="2:3" ht="12.75">
      <c r="B22" s="91" t="s">
        <v>123</v>
      </c>
      <c r="C22" s="94">
        <f>C21*0.21</f>
        <v>0</v>
      </c>
    </row>
    <row r="23" spans="2:3" ht="12.75">
      <c r="B23" s="91" t="s">
        <v>124</v>
      </c>
      <c r="C23" s="93">
        <f>SUM(C21:C22)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1"/>
  <sheetViews>
    <sheetView showGridLines="0" tabSelected="1" zoomScale="90" zoomScaleNormal="90" workbookViewId="0" topLeftCell="A1">
      <selection activeCell="E121" sqref="E121"/>
    </sheetView>
  </sheetViews>
  <sheetFormatPr defaultColWidth="9.140625" defaultRowHeight="12.75"/>
  <cols>
    <col min="1" max="1" width="5.57421875" style="38" customWidth="1"/>
    <col min="2" max="2" width="4.421875" style="38" customWidth="1"/>
    <col min="3" max="3" width="6.00390625" style="38" customWidth="1"/>
    <col min="4" max="4" width="12.7109375" style="39" customWidth="1"/>
    <col min="5" max="5" width="94.28125" style="39" customWidth="1"/>
    <col min="6" max="6" width="7.7109375" style="38" customWidth="1"/>
    <col min="7" max="7" width="9.8515625" style="38" customWidth="1"/>
    <col min="8" max="8" width="13.140625" style="57" customWidth="1"/>
    <col min="9" max="9" width="15.57421875" style="38" customWidth="1"/>
    <col min="10" max="10" width="6.7109375" style="38" customWidth="1"/>
    <col min="11" max="11" width="15.57421875" style="38" customWidth="1"/>
    <col min="12" max="13" width="9.140625" style="38" customWidth="1"/>
    <col min="14" max="16384" width="9.140625" style="38" customWidth="1"/>
  </cols>
  <sheetData>
    <row r="1" spans="1:11" s="57" customFormat="1" ht="18">
      <c r="A1" s="29" t="s">
        <v>131</v>
      </c>
      <c r="B1" s="30"/>
      <c r="C1" s="30"/>
      <c r="D1" s="1"/>
      <c r="E1" s="1"/>
      <c r="F1" s="30"/>
      <c r="G1" s="30"/>
      <c r="H1" s="98"/>
      <c r="I1" s="30"/>
      <c r="J1" s="30"/>
      <c r="K1" s="30"/>
    </row>
    <row r="2" spans="1:11" s="57" customFormat="1" ht="19.15" customHeight="1">
      <c r="A2" s="2" t="s">
        <v>1</v>
      </c>
      <c r="B2" s="3"/>
      <c r="C2" s="59" t="s">
        <v>126</v>
      </c>
      <c r="D2" s="4"/>
      <c r="E2" s="4"/>
      <c r="F2" s="3"/>
      <c r="G2" s="3"/>
      <c r="H2" s="99"/>
      <c r="I2" s="3"/>
      <c r="J2" s="30"/>
      <c r="K2" s="30"/>
    </row>
    <row r="3" spans="1:11" s="57" customFormat="1" ht="12.75">
      <c r="A3" s="2" t="s">
        <v>2</v>
      </c>
      <c r="B3" s="3"/>
      <c r="C3" s="115" t="s">
        <v>0</v>
      </c>
      <c r="D3" s="116"/>
      <c r="E3" s="116"/>
      <c r="F3" s="3"/>
      <c r="G3" s="3"/>
      <c r="H3" s="99"/>
      <c r="I3" s="59"/>
      <c r="J3" s="30"/>
      <c r="K3" s="30"/>
    </row>
    <row r="4" spans="1:11" s="57" customFormat="1" ht="12.75">
      <c r="A4" s="3" t="s">
        <v>3</v>
      </c>
      <c r="B4" s="3"/>
      <c r="C4" s="115" t="str">
        <f>'[2]Krycí list'!E26</f>
        <v>Město Česká Lípa
, náměstí T. G. Masaryka 1, 470 01 Česká Lípa</v>
      </c>
      <c r="D4" s="116"/>
      <c r="E4" s="116"/>
      <c r="F4" s="3"/>
      <c r="G4" s="3"/>
      <c r="H4" s="99"/>
      <c r="I4" s="59"/>
      <c r="J4" s="30"/>
      <c r="K4" s="30"/>
    </row>
    <row r="5" spans="1:11" s="57" customFormat="1" ht="12.75">
      <c r="A5" s="3" t="s">
        <v>104</v>
      </c>
      <c r="B5" s="3"/>
      <c r="C5" s="115" t="str">
        <f>'[2]Krycí list'!E28</f>
        <v xml:space="preserve"> </v>
      </c>
      <c r="D5" s="116"/>
      <c r="E5" s="4"/>
      <c r="F5" s="3"/>
      <c r="G5" s="3"/>
      <c r="H5" s="99"/>
      <c r="I5" s="59"/>
      <c r="J5" s="30"/>
      <c r="K5" s="30"/>
    </row>
    <row r="6" spans="1:11" s="57" customFormat="1" ht="12.75">
      <c r="A6" s="3" t="s">
        <v>103</v>
      </c>
      <c r="B6" s="3"/>
      <c r="C6" s="59"/>
      <c r="D6" s="4"/>
      <c r="E6" s="4"/>
      <c r="F6" s="3"/>
      <c r="G6" s="3"/>
      <c r="H6" s="99"/>
      <c r="I6" s="59"/>
      <c r="J6" s="30"/>
      <c r="K6" s="30"/>
    </row>
    <row r="7" spans="1:11" s="57" customFormat="1" ht="12.75">
      <c r="A7" s="3" t="s">
        <v>105</v>
      </c>
      <c r="B7" s="3"/>
      <c r="C7" s="59"/>
      <c r="D7" s="4"/>
      <c r="E7" s="4"/>
      <c r="F7" s="3"/>
      <c r="G7" s="3"/>
      <c r="H7" s="99"/>
      <c r="I7" s="59"/>
      <c r="J7" s="30"/>
      <c r="K7" s="30"/>
    </row>
    <row r="8" spans="1:11" s="57" customFormat="1" ht="12.75">
      <c r="A8" s="3" t="s">
        <v>4</v>
      </c>
      <c r="B8" s="3"/>
      <c r="C8" s="117"/>
      <c r="D8" s="116"/>
      <c r="E8" s="4"/>
      <c r="F8" s="3"/>
      <c r="G8" s="3"/>
      <c r="H8" s="99"/>
      <c r="I8" s="59"/>
      <c r="J8" s="30"/>
      <c r="K8" s="30"/>
    </row>
    <row r="9" spans="1:11" ht="12.75">
      <c r="A9" s="30"/>
      <c r="B9" s="30"/>
      <c r="C9" s="30"/>
      <c r="D9" s="1"/>
      <c r="E9" s="1"/>
      <c r="F9" s="30"/>
      <c r="G9" s="30"/>
      <c r="H9" s="98"/>
      <c r="I9" s="30"/>
      <c r="J9" s="30"/>
      <c r="K9" s="30"/>
    </row>
    <row r="10" spans="1:11" s="39" customFormat="1" ht="51" customHeight="1">
      <c r="A10" s="5" t="s">
        <v>5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100" t="s">
        <v>12</v>
      </c>
      <c r="I10" s="6" t="s">
        <v>13</v>
      </c>
      <c r="J10" s="6" t="s">
        <v>14</v>
      </c>
      <c r="K10" s="6" t="s">
        <v>15</v>
      </c>
    </row>
    <row r="11" spans="1:11" ht="12.75">
      <c r="A11" s="31">
        <v>1</v>
      </c>
      <c r="B11" s="32">
        <v>2</v>
      </c>
      <c r="C11" s="32">
        <v>3</v>
      </c>
      <c r="D11" s="7">
        <v>4</v>
      </c>
      <c r="E11" s="7">
        <v>5</v>
      </c>
      <c r="F11" s="32">
        <v>6</v>
      </c>
      <c r="G11" s="32">
        <v>7</v>
      </c>
      <c r="H11" s="101">
        <v>8</v>
      </c>
      <c r="I11" s="32">
        <v>9</v>
      </c>
      <c r="J11" s="32">
        <v>10</v>
      </c>
      <c r="K11" s="32">
        <v>11</v>
      </c>
    </row>
    <row r="12" spans="1:11" ht="12.75">
      <c r="A12" s="33"/>
      <c r="B12" s="33"/>
      <c r="C12" s="33"/>
      <c r="D12" s="8"/>
      <c r="E12" s="1"/>
      <c r="F12" s="33"/>
      <c r="G12" s="33"/>
      <c r="H12" s="102"/>
      <c r="I12" s="33"/>
      <c r="J12" s="33"/>
      <c r="K12" s="33"/>
    </row>
    <row r="13" spans="1:11" s="12" customFormat="1" ht="12.75" hidden="1">
      <c r="A13" s="9"/>
      <c r="B13" s="40"/>
      <c r="C13" s="9"/>
      <c r="D13" s="10"/>
      <c r="E13" s="10"/>
      <c r="F13" s="9"/>
      <c r="G13" s="9"/>
      <c r="H13" s="103"/>
      <c r="I13" s="11"/>
      <c r="J13" s="9"/>
      <c r="K13" s="9"/>
    </row>
    <row r="14" spans="2:9" s="13" customFormat="1" ht="12.75" hidden="1">
      <c r="B14" s="41"/>
      <c r="D14" s="14"/>
      <c r="E14" s="14"/>
      <c r="H14" s="104"/>
      <c r="I14" s="15"/>
    </row>
    <row r="15" spans="1:11" s="35" customFormat="1" ht="12.75" hidden="1">
      <c r="A15" s="42"/>
      <c r="B15" s="42"/>
      <c r="C15" s="42"/>
      <c r="D15" s="22"/>
      <c r="E15" s="23"/>
      <c r="F15" s="42"/>
      <c r="G15" s="36"/>
      <c r="H15" s="105"/>
      <c r="I15" s="24"/>
      <c r="J15" s="37"/>
      <c r="K15" s="24"/>
    </row>
    <row r="16" spans="1:11" s="35" customFormat="1" ht="12.75" hidden="1">
      <c r="A16" s="42"/>
      <c r="B16" s="42"/>
      <c r="C16" s="42"/>
      <c r="D16" s="22"/>
      <c r="E16" s="23"/>
      <c r="F16" s="42"/>
      <c r="G16" s="36"/>
      <c r="H16" s="105"/>
      <c r="I16" s="24"/>
      <c r="J16" s="37"/>
      <c r="K16" s="24"/>
    </row>
    <row r="17" spans="1:11" s="35" customFormat="1" ht="12.75" hidden="1">
      <c r="A17" s="42"/>
      <c r="B17" s="42"/>
      <c r="C17" s="42"/>
      <c r="D17" s="22"/>
      <c r="E17" s="23"/>
      <c r="F17" s="42"/>
      <c r="G17" s="36"/>
      <c r="H17" s="105"/>
      <c r="I17" s="24"/>
      <c r="J17" s="37"/>
      <c r="K17" s="24"/>
    </row>
    <row r="18" spans="1:11" s="35" customFormat="1" ht="12.75" hidden="1">
      <c r="A18" s="42"/>
      <c r="B18" s="42"/>
      <c r="C18" s="42"/>
      <c r="D18" s="22"/>
      <c r="E18" s="23"/>
      <c r="F18" s="42"/>
      <c r="G18" s="36"/>
      <c r="H18" s="105"/>
      <c r="I18" s="24"/>
      <c r="J18" s="37"/>
      <c r="K18" s="24"/>
    </row>
    <row r="19" spans="1:11" s="35" customFormat="1" ht="12.75" hidden="1">
      <c r="A19" s="42"/>
      <c r="B19" s="42"/>
      <c r="C19" s="42"/>
      <c r="D19" s="22"/>
      <c r="E19" s="23"/>
      <c r="F19" s="42"/>
      <c r="G19" s="36"/>
      <c r="H19" s="105"/>
      <c r="I19" s="24"/>
      <c r="J19" s="37"/>
      <c r="K19" s="24"/>
    </row>
    <row r="20" spans="1:11" s="35" customFormat="1" ht="12.75" hidden="1">
      <c r="A20" s="42"/>
      <c r="B20" s="42"/>
      <c r="C20" s="42"/>
      <c r="D20" s="22"/>
      <c r="E20" s="23"/>
      <c r="F20" s="42"/>
      <c r="G20" s="36"/>
      <c r="H20" s="105"/>
      <c r="I20" s="24"/>
      <c r="J20" s="37"/>
      <c r="K20" s="24"/>
    </row>
    <row r="21" spans="2:11" s="13" customFormat="1" ht="12.75" hidden="1">
      <c r="B21" s="41"/>
      <c r="D21" s="14"/>
      <c r="E21" s="14"/>
      <c r="H21" s="106"/>
      <c r="I21" s="15"/>
      <c r="K21" s="24"/>
    </row>
    <row r="22" spans="1:11" s="35" customFormat="1" ht="12.75" hidden="1">
      <c r="A22" s="42"/>
      <c r="B22" s="42"/>
      <c r="C22" s="42"/>
      <c r="D22" s="22"/>
      <c r="E22" s="23"/>
      <c r="F22" s="42"/>
      <c r="G22" s="36"/>
      <c r="H22" s="105"/>
      <c r="I22" s="24"/>
      <c r="J22" s="37"/>
      <c r="K22" s="24"/>
    </row>
    <row r="23" spans="1:11" s="35" customFormat="1" ht="12.75" hidden="1">
      <c r="A23" s="42"/>
      <c r="B23" s="42"/>
      <c r="C23" s="42"/>
      <c r="D23" s="22"/>
      <c r="E23" s="23"/>
      <c r="F23" s="42"/>
      <c r="G23" s="36"/>
      <c r="H23" s="105"/>
      <c r="I23" s="24"/>
      <c r="J23" s="37"/>
      <c r="K23" s="24"/>
    </row>
    <row r="24" spans="1:11" s="35" customFormat="1" ht="12.75" hidden="1">
      <c r="A24" s="42"/>
      <c r="B24" s="42"/>
      <c r="C24" s="42"/>
      <c r="D24" s="22"/>
      <c r="E24" s="23"/>
      <c r="F24" s="42"/>
      <c r="G24" s="36"/>
      <c r="H24" s="105"/>
      <c r="I24" s="24"/>
      <c r="J24" s="37"/>
      <c r="K24" s="24"/>
    </row>
    <row r="25" spans="1:11" s="35" customFormat="1" ht="12.75" hidden="1">
      <c r="A25" s="42"/>
      <c r="B25" s="42"/>
      <c r="C25" s="42"/>
      <c r="D25" s="22"/>
      <c r="E25" s="23"/>
      <c r="F25" s="42"/>
      <c r="G25" s="36"/>
      <c r="H25" s="105"/>
      <c r="I25" s="24"/>
      <c r="J25" s="37"/>
      <c r="K25" s="24"/>
    </row>
    <row r="26" spans="1:11" s="35" customFormat="1" ht="12.75" hidden="1">
      <c r="A26" s="42"/>
      <c r="B26" s="42"/>
      <c r="C26" s="42"/>
      <c r="D26" s="22"/>
      <c r="E26" s="23"/>
      <c r="F26" s="42"/>
      <c r="G26" s="36"/>
      <c r="H26" s="105"/>
      <c r="I26" s="24"/>
      <c r="J26" s="37"/>
      <c r="K26" s="24"/>
    </row>
    <row r="27" spans="1:11" s="35" customFormat="1" ht="12.75" hidden="1">
      <c r="A27" s="42"/>
      <c r="B27" s="42"/>
      <c r="C27" s="42"/>
      <c r="D27" s="22"/>
      <c r="E27" s="23"/>
      <c r="F27" s="42"/>
      <c r="G27" s="36"/>
      <c r="H27" s="105"/>
      <c r="I27" s="24"/>
      <c r="J27" s="37"/>
      <c r="K27" s="24"/>
    </row>
    <row r="28" spans="1:11" s="35" customFormat="1" ht="12.75" hidden="1">
      <c r="A28" s="42"/>
      <c r="B28" s="42"/>
      <c r="C28" s="42"/>
      <c r="D28" s="22"/>
      <c r="E28" s="23"/>
      <c r="F28" s="42"/>
      <c r="G28" s="36"/>
      <c r="H28" s="105"/>
      <c r="I28" s="24"/>
      <c r="J28" s="37"/>
      <c r="K28" s="24"/>
    </row>
    <row r="29" spans="1:11" s="35" customFormat="1" ht="12.75" hidden="1">
      <c r="A29" s="42"/>
      <c r="B29" s="42"/>
      <c r="C29" s="42"/>
      <c r="D29" s="22"/>
      <c r="E29" s="23"/>
      <c r="F29" s="42"/>
      <c r="G29" s="36"/>
      <c r="H29" s="105"/>
      <c r="I29" s="24"/>
      <c r="J29" s="37"/>
      <c r="K29" s="24"/>
    </row>
    <row r="30" spans="1:11" s="35" customFormat="1" ht="12.75" hidden="1">
      <c r="A30" s="42"/>
      <c r="B30" s="42"/>
      <c r="C30" s="42"/>
      <c r="D30" s="22"/>
      <c r="E30" s="23"/>
      <c r="F30" s="42"/>
      <c r="G30" s="36"/>
      <c r="H30" s="105"/>
      <c r="I30" s="24"/>
      <c r="J30" s="37"/>
      <c r="K30" s="24"/>
    </row>
    <row r="31" spans="1:11" s="35" customFormat="1" ht="12.75" hidden="1">
      <c r="A31" s="42"/>
      <c r="B31" s="42"/>
      <c r="C31" s="42"/>
      <c r="D31" s="22"/>
      <c r="E31" s="23"/>
      <c r="F31" s="42"/>
      <c r="G31" s="36"/>
      <c r="H31" s="105"/>
      <c r="I31" s="24"/>
      <c r="J31" s="37"/>
      <c r="K31" s="24"/>
    </row>
    <row r="32" spans="1:11" s="35" customFormat="1" ht="38.25" customHeight="1" hidden="1">
      <c r="A32" s="42"/>
      <c r="B32" s="42"/>
      <c r="C32" s="42"/>
      <c r="D32" s="22"/>
      <c r="E32" s="44"/>
      <c r="F32" s="42"/>
      <c r="G32" s="36"/>
      <c r="H32" s="105"/>
      <c r="I32" s="24"/>
      <c r="J32" s="37"/>
      <c r="K32" s="24"/>
    </row>
    <row r="33" spans="1:11" s="35" customFormat="1" ht="25.5" customHeight="1" hidden="1">
      <c r="A33" s="42"/>
      <c r="B33" s="42"/>
      <c r="C33" s="42"/>
      <c r="D33" s="22"/>
      <c r="E33" s="23"/>
      <c r="F33" s="42"/>
      <c r="G33" s="36"/>
      <c r="H33" s="105"/>
      <c r="I33" s="24"/>
      <c r="J33" s="37"/>
      <c r="K33" s="24"/>
    </row>
    <row r="34" spans="1:11" s="35" customFormat="1" ht="12.75" hidden="1">
      <c r="A34" s="42"/>
      <c r="B34" s="42"/>
      <c r="C34" s="42"/>
      <c r="D34" s="22"/>
      <c r="E34" s="46"/>
      <c r="F34" s="42"/>
      <c r="G34" s="36"/>
      <c r="H34" s="105"/>
      <c r="I34" s="24"/>
      <c r="J34" s="37"/>
      <c r="K34" s="24"/>
    </row>
    <row r="35" spans="1:11" s="35" customFormat="1" ht="25.5" customHeight="1" hidden="1">
      <c r="A35" s="42"/>
      <c r="B35" s="42"/>
      <c r="C35" s="42"/>
      <c r="D35" s="22"/>
      <c r="E35" s="47"/>
      <c r="F35" s="42"/>
      <c r="G35" s="36"/>
      <c r="H35" s="105"/>
      <c r="I35" s="24"/>
      <c r="J35" s="37"/>
      <c r="K35" s="24"/>
    </row>
    <row r="36" spans="2:11" s="13" customFormat="1" ht="12.75" hidden="1">
      <c r="B36" s="41"/>
      <c r="D36" s="14"/>
      <c r="E36" s="14"/>
      <c r="H36" s="105"/>
      <c r="I36" s="15"/>
      <c r="K36" s="24"/>
    </row>
    <row r="37" spans="1:11" s="35" customFormat="1" ht="12.75" hidden="1">
      <c r="A37" s="42"/>
      <c r="B37" s="42"/>
      <c r="C37" s="42"/>
      <c r="D37" s="22"/>
      <c r="E37" s="23"/>
      <c r="F37" s="42"/>
      <c r="G37" s="36"/>
      <c r="H37" s="105"/>
      <c r="I37" s="24"/>
      <c r="J37" s="37"/>
      <c r="K37" s="24"/>
    </row>
    <row r="38" spans="1:11" s="35" customFormat="1" ht="12.75" hidden="1">
      <c r="A38" s="42"/>
      <c r="B38" s="42"/>
      <c r="C38" s="42"/>
      <c r="D38" s="22"/>
      <c r="E38" s="23"/>
      <c r="F38" s="42"/>
      <c r="G38" s="36"/>
      <c r="H38" s="105"/>
      <c r="I38" s="24"/>
      <c r="J38" s="37"/>
      <c r="K38" s="24"/>
    </row>
    <row r="39" spans="1:11" s="16" customFormat="1" ht="12.75" hidden="1">
      <c r="A39" s="42"/>
      <c r="B39" s="42"/>
      <c r="C39" s="42"/>
      <c r="D39" s="22"/>
      <c r="E39" s="23"/>
      <c r="F39" s="42"/>
      <c r="G39" s="36"/>
      <c r="H39" s="105"/>
      <c r="I39" s="24"/>
      <c r="J39" s="37"/>
      <c r="K39" s="24"/>
    </row>
    <row r="40" spans="1:11" s="16" customFormat="1" ht="12.75" hidden="1">
      <c r="A40" s="42"/>
      <c r="B40" s="42"/>
      <c r="C40" s="42"/>
      <c r="D40" s="22"/>
      <c r="E40" s="23"/>
      <c r="F40" s="42"/>
      <c r="G40" s="36"/>
      <c r="H40" s="105"/>
      <c r="I40" s="24"/>
      <c r="J40" s="37"/>
      <c r="K40" s="24"/>
    </row>
    <row r="41" spans="1:11" s="16" customFormat="1" ht="12.75" hidden="1">
      <c r="A41" s="42"/>
      <c r="B41" s="42"/>
      <c r="C41" s="42"/>
      <c r="D41" s="22"/>
      <c r="E41" s="23"/>
      <c r="F41" s="42"/>
      <c r="G41" s="36"/>
      <c r="H41" s="105"/>
      <c r="I41" s="24"/>
      <c r="J41" s="37"/>
      <c r="K41" s="24"/>
    </row>
    <row r="42" spans="2:11" s="13" customFormat="1" ht="12.75" hidden="1">
      <c r="B42" s="41"/>
      <c r="D42" s="14"/>
      <c r="E42" s="14"/>
      <c r="H42" s="106"/>
      <c r="I42" s="15"/>
      <c r="K42" s="24"/>
    </row>
    <row r="43" spans="1:11" s="35" customFormat="1" ht="12.75" hidden="1">
      <c r="A43" s="42"/>
      <c r="B43" s="42"/>
      <c r="C43" s="42"/>
      <c r="D43" s="22"/>
      <c r="E43" s="23"/>
      <c r="F43" s="42"/>
      <c r="G43" s="36"/>
      <c r="H43" s="105"/>
      <c r="I43" s="24"/>
      <c r="J43" s="37"/>
      <c r="K43" s="24"/>
    </row>
    <row r="44" spans="2:11" s="12" customFormat="1" ht="12.75" hidden="1">
      <c r="B44" s="43"/>
      <c r="D44" s="17"/>
      <c r="E44" s="17"/>
      <c r="H44" s="106"/>
      <c r="I44" s="18"/>
      <c r="K44" s="24"/>
    </row>
    <row r="45" spans="2:11" s="13" customFormat="1" ht="12.75" hidden="1">
      <c r="B45" s="41"/>
      <c r="D45" s="14"/>
      <c r="E45" s="14"/>
      <c r="H45" s="106"/>
      <c r="I45" s="15"/>
      <c r="K45" s="24"/>
    </row>
    <row r="46" spans="1:11" s="35" customFormat="1" ht="12.75" hidden="1">
      <c r="A46" s="42"/>
      <c r="B46" s="42"/>
      <c r="C46" s="42"/>
      <c r="D46" s="22"/>
      <c r="E46" s="23"/>
      <c r="F46" s="42"/>
      <c r="G46" s="36"/>
      <c r="H46" s="105"/>
      <c r="I46" s="24"/>
      <c r="J46" s="37"/>
      <c r="K46" s="24"/>
    </row>
    <row r="47" spans="1:11" s="35" customFormat="1" ht="12.75" hidden="1">
      <c r="A47" s="42"/>
      <c r="B47" s="42"/>
      <c r="C47" s="42"/>
      <c r="D47" s="22"/>
      <c r="E47" s="23"/>
      <c r="F47" s="42"/>
      <c r="G47" s="36"/>
      <c r="H47" s="105"/>
      <c r="I47" s="24"/>
      <c r="J47" s="37"/>
      <c r="K47" s="24"/>
    </row>
    <row r="48" spans="1:11" s="35" customFormat="1" ht="12.75" hidden="1">
      <c r="A48" s="42"/>
      <c r="B48" s="42"/>
      <c r="C48" s="42"/>
      <c r="D48" s="22"/>
      <c r="E48" s="23"/>
      <c r="F48" s="42"/>
      <c r="G48" s="36"/>
      <c r="H48" s="105"/>
      <c r="I48" s="24"/>
      <c r="J48" s="37"/>
      <c r="K48" s="24"/>
    </row>
    <row r="49" spans="1:11" s="35" customFormat="1" ht="12.75" hidden="1">
      <c r="A49" s="42"/>
      <c r="B49" s="42"/>
      <c r="C49" s="42"/>
      <c r="D49" s="22"/>
      <c r="E49" s="23"/>
      <c r="F49" s="42"/>
      <c r="G49" s="36"/>
      <c r="H49" s="105"/>
      <c r="I49" s="24"/>
      <c r="J49" s="37"/>
      <c r="K49" s="24"/>
    </row>
    <row r="50" spans="1:11" s="35" customFormat="1" ht="12.75" hidden="1">
      <c r="A50" s="42"/>
      <c r="B50" s="42"/>
      <c r="C50" s="42"/>
      <c r="D50" s="22"/>
      <c r="E50" s="23"/>
      <c r="F50" s="42"/>
      <c r="G50" s="36"/>
      <c r="H50" s="105"/>
      <c r="I50" s="24"/>
      <c r="J50" s="37"/>
      <c r="K50" s="24"/>
    </row>
    <row r="51" spans="1:11" s="35" customFormat="1" ht="12.75" hidden="1">
      <c r="A51" s="42"/>
      <c r="B51" s="42"/>
      <c r="C51" s="42"/>
      <c r="D51" s="22"/>
      <c r="E51" s="23"/>
      <c r="F51" s="42"/>
      <c r="G51" s="36"/>
      <c r="H51" s="105"/>
      <c r="I51" s="24"/>
      <c r="J51" s="37"/>
      <c r="K51" s="24"/>
    </row>
    <row r="52" spans="1:11" s="35" customFormat="1" ht="12.75" hidden="1">
      <c r="A52" s="42"/>
      <c r="B52" s="42"/>
      <c r="C52" s="42"/>
      <c r="D52" s="22"/>
      <c r="E52" s="23"/>
      <c r="F52" s="42"/>
      <c r="G52" s="36"/>
      <c r="H52" s="105"/>
      <c r="I52" s="24"/>
      <c r="J52" s="37"/>
      <c r="K52" s="24"/>
    </row>
    <row r="53" spans="1:11" s="19" customFormat="1" ht="25.5" customHeight="1" hidden="1">
      <c r="A53" s="42"/>
      <c r="B53" s="42"/>
      <c r="C53" s="42"/>
      <c r="D53" s="22"/>
      <c r="E53" s="47"/>
      <c r="F53" s="42"/>
      <c r="G53" s="36"/>
      <c r="H53" s="105"/>
      <c r="I53" s="24"/>
      <c r="J53" s="37"/>
      <c r="K53" s="24"/>
    </row>
    <row r="54" spans="1:11" s="35" customFormat="1" ht="12.75" hidden="1">
      <c r="A54" s="42"/>
      <c r="B54" s="42"/>
      <c r="C54" s="42"/>
      <c r="D54" s="22"/>
      <c r="E54" s="23"/>
      <c r="F54" s="42"/>
      <c r="G54" s="36"/>
      <c r="H54" s="105"/>
      <c r="I54" s="24"/>
      <c r="J54" s="37"/>
      <c r="K54" s="24"/>
    </row>
    <row r="55" spans="1:11" s="35" customFormat="1" ht="12.75" hidden="1">
      <c r="A55" s="42"/>
      <c r="B55" s="42"/>
      <c r="C55" s="42"/>
      <c r="D55" s="22"/>
      <c r="E55" s="23"/>
      <c r="F55" s="42"/>
      <c r="G55" s="36"/>
      <c r="H55" s="105"/>
      <c r="I55" s="24"/>
      <c r="J55" s="37"/>
      <c r="K55" s="24"/>
    </row>
    <row r="56" spans="1:11" s="19" customFormat="1" ht="12.75" hidden="1">
      <c r="A56" s="42"/>
      <c r="B56" s="42"/>
      <c r="C56" s="42"/>
      <c r="D56" s="22"/>
      <c r="E56" s="23"/>
      <c r="F56" s="42"/>
      <c r="G56" s="36"/>
      <c r="H56" s="105"/>
      <c r="I56" s="24"/>
      <c r="J56" s="37"/>
      <c r="K56" s="24"/>
    </row>
    <row r="57" spans="1:11" s="35" customFormat="1" ht="12.75" hidden="1">
      <c r="A57" s="42"/>
      <c r="B57" s="42"/>
      <c r="C57" s="42"/>
      <c r="D57" s="22"/>
      <c r="E57" s="23"/>
      <c r="F57" s="42"/>
      <c r="G57" s="36"/>
      <c r="H57" s="105"/>
      <c r="I57" s="24"/>
      <c r="J57" s="37"/>
      <c r="K57" s="24"/>
    </row>
    <row r="58" spans="1:11" s="35" customFormat="1" ht="12.75" hidden="1">
      <c r="A58" s="42"/>
      <c r="B58" s="42"/>
      <c r="C58" s="42"/>
      <c r="D58" s="22"/>
      <c r="E58" s="23"/>
      <c r="F58" s="42"/>
      <c r="G58" s="36"/>
      <c r="H58" s="105"/>
      <c r="I58" s="24"/>
      <c r="J58" s="37"/>
      <c r="K58" s="24"/>
    </row>
    <row r="59" spans="1:11" s="35" customFormat="1" ht="12.75" hidden="1">
      <c r="A59" s="42"/>
      <c r="B59" s="42"/>
      <c r="C59" s="42"/>
      <c r="D59" s="22"/>
      <c r="E59" s="23"/>
      <c r="F59" s="42"/>
      <c r="G59" s="36"/>
      <c r="H59" s="105"/>
      <c r="I59" s="24"/>
      <c r="J59" s="37"/>
      <c r="K59" s="24"/>
    </row>
    <row r="60" spans="1:11" s="35" customFormat="1" ht="12.75" hidden="1">
      <c r="A60" s="42"/>
      <c r="B60" s="42"/>
      <c r="C60" s="42"/>
      <c r="D60" s="22"/>
      <c r="E60" s="23"/>
      <c r="F60" s="42"/>
      <c r="G60" s="36"/>
      <c r="H60" s="105"/>
      <c r="I60" s="24"/>
      <c r="J60" s="37"/>
      <c r="K60" s="24"/>
    </row>
    <row r="61" spans="2:11" s="13" customFormat="1" ht="12.75" hidden="1">
      <c r="B61" s="41"/>
      <c r="D61" s="14"/>
      <c r="E61" s="20"/>
      <c r="H61" s="106"/>
      <c r="I61" s="15"/>
      <c r="K61" s="24"/>
    </row>
    <row r="62" spans="1:11" s="35" customFormat="1" ht="12.75" hidden="1">
      <c r="A62" s="42"/>
      <c r="B62" s="42"/>
      <c r="C62" s="42"/>
      <c r="D62" s="22"/>
      <c r="E62" s="23"/>
      <c r="F62" s="42"/>
      <c r="G62" s="36"/>
      <c r="H62" s="105"/>
      <c r="I62" s="24"/>
      <c r="J62" s="37"/>
      <c r="K62" s="24"/>
    </row>
    <row r="63" spans="1:11" s="35" customFormat="1" ht="12.75" hidden="1">
      <c r="A63" s="42"/>
      <c r="B63" s="42"/>
      <c r="C63" s="42"/>
      <c r="D63" s="22"/>
      <c r="E63" s="23"/>
      <c r="F63" s="42"/>
      <c r="G63" s="36"/>
      <c r="H63" s="105"/>
      <c r="I63" s="24"/>
      <c r="J63" s="37"/>
      <c r="K63" s="24"/>
    </row>
    <row r="64" spans="1:11" s="35" customFormat="1" ht="12.75" hidden="1">
      <c r="A64" s="42"/>
      <c r="B64" s="42"/>
      <c r="C64" s="42"/>
      <c r="D64" s="22"/>
      <c r="E64" s="23"/>
      <c r="F64" s="42"/>
      <c r="G64" s="36"/>
      <c r="H64" s="105"/>
      <c r="I64" s="24"/>
      <c r="J64" s="37"/>
      <c r="K64" s="24"/>
    </row>
    <row r="65" spans="1:11" s="35" customFormat="1" ht="12.75" hidden="1">
      <c r="A65" s="42"/>
      <c r="B65" s="42"/>
      <c r="C65" s="42"/>
      <c r="D65" s="22"/>
      <c r="E65" s="23"/>
      <c r="F65" s="42"/>
      <c r="G65" s="36"/>
      <c r="H65" s="105"/>
      <c r="I65" s="24"/>
      <c r="J65" s="37"/>
      <c r="K65" s="24"/>
    </row>
    <row r="66" spans="1:11" s="35" customFormat="1" ht="12.75" hidden="1">
      <c r="A66" s="42"/>
      <c r="B66" s="42"/>
      <c r="C66" s="42"/>
      <c r="D66" s="22"/>
      <c r="E66" s="23"/>
      <c r="F66" s="42"/>
      <c r="G66" s="36"/>
      <c r="H66" s="105"/>
      <c r="I66" s="24"/>
      <c r="J66" s="37"/>
      <c r="K66" s="24"/>
    </row>
    <row r="67" spans="1:11" s="35" customFormat="1" ht="12.75" hidden="1">
      <c r="A67" s="42"/>
      <c r="B67" s="42"/>
      <c r="C67" s="42"/>
      <c r="D67" s="22"/>
      <c r="E67" s="23"/>
      <c r="F67" s="42"/>
      <c r="G67" s="36"/>
      <c r="H67" s="105"/>
      <c r="I67" s="24"/>
      <c r="J67" s="37"/>
      <c r="K67" s="24"/>
    </row>
    <row r="68" spans="1:11" s="35" customFormat="1" ht="12.75" hidden="1">
      <c r="A68" s="42"/>
      <c r="B68" s="42"/>
      <c r="C68" s="42"/>
      <c r="D68" s="22"/>
      <c r="E68" s="23"/>
      <c r="F68" s="42"/>
      <c r="G68" s="36"/>
      <c r="H68" s="105"/>
      <c r="I68" s="24"/>
      <c r="J68" s="37"/>
      <c r="K68" s="24"/>
    </row>
    <row r="69" spans="1:11" s="35" customFormat="1" ht="12.75" hidden="1">
      <c r="A69" s="42"/>
      <c r="B69" s="42"/>
      <c r="C69" s="42"/>
      <c r="D69" s="22"/>
      <c r="E69" s="23"/>
      <c r="F69" s="42"/>
      <c r="G69" s="36"/>
      <c r="H69" s="105"/>
      <c r="I69" s="24"/>
      <c r="J69" s="37"/>
      <c r="K69" s="24"/>
    </row>
    <row r="70" spans="2:11" s="12" customFormat="1" ht="12.75" hidden="1">
      <c r="B70" s="43"/>
      <c r="D70" s="17"/>
      <c r="E70" s="17"/>
      <c r="H70" s="107"/>
      <c r="I70" s="18"/>
      <c r="K70" s="24"/>
    </row>
    <row r="71" spans="1:11" s="35" customFormat="1" ht="12.75" hidden="1">
      <c r="A71" s="42"/>
      <c r="B71" s="42"/>
      <c r="C71" s="42"/>
      <c r="D71" s="20"/>
      <c r="E71" s="20"/>
      <c r="F71" s="42"/>
      <c r="G71" s="36"/>
      <c r="H71" s="105"/>
      <c r="I71" s="21"/>
      <c r="J71" s="37"/>
      <c r="K71" s="24"/>
    </row>
    <row r="72" spans="1:11" s="35" customFormat="1" ht="12.75" hidden="1">
      <c r="A72" s="42"/>
      <c r="B72" s="42"/>
      <c r="C72" s="42"/>
      <c r="D72" s="22"/>
      <c r="E72" s="23"/>
      <c r="F72" s="42"/>
      <c r="G72" s="36"/>
      <c r="H72" s="105"/>
      <c r="I72" s="24"/>
      <c r="J72" s="37"/>
      <c r="K72" s="24"/>
    </row>
    <row r="73" spans="1:11" s="35" customFormat="1" ht="12.75" hidden="1">
      <c r="A73" s="42"/>
      <c r="B73" s="42"/>
      <c r="C73" s="42"/>
      <c r="D73" s="22"/>
      <c r="E73" s="23"/>
      <c r="F73" s="42"/>
      <c r="G73" s="36"/>
      <c r="H73" s="105"/>
      <c r="I73" s="24"/>
      <c r="J73" s="37"/>
      <c r="K73" s="24"/>
    </row>
    <row r="74" spans="1:11" s="35" customFormat="1" ht="12.75" hidden="1">
      <c r="A74" s="42"/>
      <c r="B74" s="42"/>
      <c r="C74" s="42"/>
      <c r="D74" s="22"/>
      <c r="E74" s="23"/>
      <c r="F74" s="42"/>
      <c r="G74" s="36"/>
      <c r="H74" s="105"/>
      <c r="I74" s="24"/>
      <c r="J74" s="37"/>
      <c r="K74" s="24"/>
    </row>
    <row r="75" spans="1:11" s="35" customFormat="1" ht="12.75" hidden="1">
      <c r="A75" s="42"/>
      <c r="B75" s="42"/>
      <c r="C75" s="42"/>
      <c r="D75" s="22"/>
      <c r="E75" s="23"/>
      <c r="F75" s="42"/>
      <c r="G75" s="36"/>
      <c r="H75" s="105"/>
      <c r="I75" s="24"/>
      <c r="J75" s="37"/>
      <c r="K75" s="24"/>
    </row>
    <row r="76" spans="1:11" s="35" customFormat="1" ht="12.75" hidden="1">
      <c r="A76" s="42"/>
      <c r="B76" s="42"/>
      <c r="C76" s="42"/>
      <c r="D76" s="22"/>
      <c r="E76" s="23"/>
      <c r="F76" s="42"/>
      <c r="G76" s="36"/>
      <c r="H76" s="105"/>
      <c r="I76" s="24"/>
      <c r="J76" s="37"/>
      <c r="K76" s="24"/>
    </row>
    <row r="77" spans="1:11" s="35" customFormat="1" ht="12.75" hidden="1">
      <c r="A77" s="42"/>
      <c r="B77" s="42"/>
      <c r="C77" s="42"/>
      <c r="D77" s="22"/>
      <c r="E77" s="23"/>
      <c r="F77" s="42"/>
      <c r="G77" s="36"/>
      <c r="H77" s="105"/>
      <c r="I77" s="24"/>
      <c r="J77" s="37"/>
      <c r="K77" s="24"/>
    </row>
    <row r="78" spans="1:11" s="35" customFormat="1" ht="12.75" hidden="1">
      <c r="A78" s="42"/>
      <c r="B78" s="42"/>
      <c r="C78" s="42"/>
      <c r="D78" s="22"/>
      <c r="E78" s="23"/>
      <c r="F78" s="42"/>
      <c r="G78" s="36"/>
      <c r="H78" s="105"/>
      <c r="I78" s="24"/>
      <c r="J78" s="37"/>
      <c r="K78" s="24"/>
    </row>
    <row r="79" spans="1:11" s="35" customFormat="1" ht="12.75" hidden="1">
      <c r="A79" s="42"/>
      <c r="B79" s="42"/>
      <c r="C79" s="42"/>
      <c r="D79" s="22"/>
      <c r="E79" s="23"/>
      <c r="F79" s="42"/>
      <c r="G79" s="36"/>
      <c r="H79" s="105"/>
      <c r="I79" s="24"/>
      <c r="J79" s="37"/>
      <c r="K79" s="24"/>
    </row>
    <row r="80" spans="1:11" s="35" customFormat="1" ht="12.75" hidden="1">
      <c r="A80" s="42"/>
      <c r="B80" s="42"/>
      <c r="C80" s="42"/>
      <c r="D80" s="22"/>
      <c r="E80" s="23"/>
      <c r="F80" s="42"/>
      <c r="G80" s="36"/>
      <c r="H80" s="105"/>
      <c r="I80" s="24"/>
      <c r="J80" s="37"/>
      <c r="K80" s="24"/>
    </row>
    <row r="81" spans="1:11" s="35" customFormat="1" ht="25.5" customHeight="1" hidden="1">
      <c r="A81" s="42"/>
      <c r="B81" s="42"/>
      <c r="C81" s="42"/>
      <c r="D81" s="22"/>
      <c r="E81" s="23"/>
      <c r="F81" s="42"/>
      <c r="G81" s="36"/>
      <c r="H81" s="105"/>
      <c r="I81" s="24"/>
      <c r="J81" s="37"/>
      <c r="K81" s="24"/>
    </row>
    <row r="82" spans="1:11" s="35" customFormat="1" ht="12.75" hidden="1">
      <c r="A82" s="42"/>
      <c r="B82" s="42"/>
      <c r="C82" s="42"/>
      <c r="D82" s="22"/>
      <c r="E82" s="23"/>
      <c r="F82" s="42"/>
      <c r="G82" s="36"/>
      <c r="H82" s="105"/>
      <c r="I82" s="24"/>
      <c r="J82" s="37"/>
      <c r="K82" s="24"/>
    </row>
    <row r="83" spans="1:11" s="35" customFormat="1" ht="12.75" hidden="1">
      <c r="A83" s="42"/>
      <c r="B83" s="42"/>
      <c r="C83" s="42"/>
      <c r="D83" s="20"/>
      <c r="E83" s="20"/>
      <c r="F83" s="42"/>
      <c r="G83" s="36"/>
      <c r="H83" s="105"/>
      <c r="I83" s="21"/>
      <c r="J83" s="37"/>
      <c r="K83" s="24"/>
    </row>
    <row r="84" spans="1:11" s="35" customFormat="1" ht="12.75" hidden="1">
      <c r="A84" s="42"/>
      <c r="B84" s="42"/>
      <c r="C84" s="42"/>
      <c r="D84" s="22"/>
      <c r="E84" s="23"/>
      <c r="F84" s="42"/>
      <c r="G84" s="36"/>
      <c r="H84" s="105"/>
      <c r="I84" s="24"/>
      <c r="J84" s="37"/>
      <c r="K84" s="24"/>
    </row>
    <row r="85" spans="1:11" s="35" customFormat="1" ht="12.75" hidden="1">
      <c r="A85" s="42"/>
      <c r="B85" s="42"/>
      <c r="C85" s="42"/>
      <c r="D85" s="22"/>
      <c r="E85" s="23"/>
      <c r="F85" s="42"/>
      <c r="G85" s="36"/>
      <c r="H85" s="105"/>
      <c r="I85" s="24"/>
      <c r="J85" s="37"/>
      <c r="K85" s="24"/>
    </row>
    <row r="86" spans="1:11" s="35" customFormat="1" ht="12.75" hidden="1">
      <c r="A86" s="42"/>
      <c r="B86" s="42"/>
      <c r="C86" s="42"/>
      <c r="D86" s="22"/>
      <c r="E86" s="23"/>
      <c r="F86" s="42"/>
      <c r="G86" s="36"/>
      <c r="H86" s="105"/>
      <c r="I86" s="24"/>
      <c r="J86" s="37"/>
      <c r="K86" s="24"/>
    </row>
    <row r="87" spans="1:11" s="35" customFormat="1" ht="25.5" customHeight="1" hidden="1">
      <c r="A87" s="42"/>
      <c r="B87" s="42"/>
      <c r="C87" s="42"/>
      <c r="D87" s="22"/>
      <c r="E87" s="23"/>
      <c r="F87" s="42"/>
      <c r="G87" s="36"/>
      <c r="H87" s="105"/>
      <c r="I87" s="24"/>
      <c r="J87" s="37"/>
      <c r="K87" s="24"/>
    </row>
    <row r="88" spans="1:11" s="35" customFormat="1" ht="12.75" hidden="1">
      <c r="A88" s="42"/>
      <c r="B88" s="42"/>
      <c r="C88" s="42"/>
      <c r="D88" s="22"/>
      <c r="E88" s="23"/>
      <c r="F88" s="42"/>
      <c r="G88" s="36"/>
      <c r="H88" s="105"/>
      <c r="I88" s="24"/>
      <c r="J88" s="37"/>
      <c r="K88" s="24"/>
    </row>
    <row r="89" spans="1:11" s="35" customFormat="1" ht="12.75" hidden="1">
      <c r="A89" s="42"/>
      <c r="B89" s="42"/>
      <c r="C89" s="42"/>
      <c r="D89" s="22"/>
      <c r="E89" s="23"/>
      <c r="F89" s="42"/>
      <c r="G89" s="36"/>
      <c r="H89" s="105"/>
      <c r="I89" s="24"/>
      <c r="J89" s="37"/>
      <c r="K89" s="24"/>
    </row>
    <row r="90" spans="1:11" s="35" customFormat="1" ht="12.75" hidden="1">
      <c r="A90" s="42"/>
      <c r="B90" s="42"/>
      <c r="C90" s="42"/>
      <c r="D90" s="22"/>
      <c r="E90" s="23"/>
      <c r="F90" s="42"/>
      <c r="G90" s="36"/>
      <c r="H90" s="105"/>
      <c r="I90" s="24"/>
      <c r="J90" s="37"/>
      <c r="K90" s="24"/>
    </row>
    <row r="91" spans="1:11" s="35" customFormat="1" ht="25.5" customHeight="1" hidden="1">
      <c r="A91" s="42"/>
      <c r="B91" s="42"/>
      <c r="C91" s="42"/>
      <c r="D91" s="22"/>
      <c r="E91" s="23"/>
      <c r="F91" s="42"/>
      <c r="G91" s="36"/>
      <c r="H91" s="105"/>
      <c r="I91" s="24"/>
      <c r="J91" s="37"/>
      <c r="K91" s="24"/>
    </row>
    <row r="92" spans="1:11" s="35" customFormat="1" ht="12.75" hidden="1">
      <c r="A92" s="42"/>
      <c r="B92" s="42"/>
      <c r="C92" s="42"/>
      <c r="D92" s="22"/>
      <c r="E92" s="23"/>
      <c r="F92" s="42"/>
      <c r="G92" s="36"/>
      <c r="H92" s="105"/>
      <c r="I92" s="24"/>
      <c r="J92" s="37"/>
      <c r="K92" s="24"/>
    </row>
    <row r="93" spans="1:11" s="35" customFormat="1" ht="25.5" customHeight="1" hidden="1">
      <c r="A93" s="42"/>
      <c r="B93" s="42"/>
      <c r="C93" s="42"/>
      <c r="D93" s="22"/>
      <c r="E93" s="23"/>
      <c r="F93" s="42"/>
      <c r="G93" s="36"/>
      <c r="H93" s="105"/>
      <c r="I93" s="24"/>
      <c r="J93" s="37"/>
      <c r="K93" s="24"/>
    </row>
    <row r="94" spans="1:11" s="35" customFormat="1" ht="12.75" hidden="1">
      <c r="A94" s="42"/>
      <c r="B94" s="42"/>
      <c r="C94" s="42"/>
      <c r="D94" s="22"/>
      <c r="E94" s="23"/>
      <c r="F94" s="42"/>
      <c r="G94" s="36"/>
      <c r="H94" s="105"/>
      <c r="I94" s="24"/>
      <c r="J94" s="37"/>
      <c r="K94" s="24"/>
    </row>
    <row r="95" spans="1:11" s="35" customFormat="1" ht="12.75" hidden="1">
      <c r="A95" s="42"/>
      <c r="B95" s="42"/>
      <c r="C95" s="42"/>
      <c r="D95" s="22"/>
      <c r="E95" s="23"/>
      <c r="F95" s="42"/>
      <c r="G95" s="36"/>
      <c r="H95" s="105"/>
      <c r="I95" s="24"/>
      <c r="J95" s="37"/>
      <c r="K95" s="24"/>
    </row>
    <row r="96" spans="1:11" s="35" customFormat="1" ht="25.5" customHeight="1" hidden="1">
      <c r="A96" s="42"/>
      <c r="B96" s="42"/>
      <c r="C96" s="42"/>
      <c r="D96" s="22"/>
      <c r="E96" s="23"/>
      <c r="F96" s="42"/>
      <c r="G96" s="36"/>
      <c r="H96" s="105"/>
      <c r="I96" s="24"/>
      <c r="J96" s="37"/>
      <c r="K96" s="24"/>
    </row>
    <row r="97" spans="1:11" s="35" customFormat="1" ht="12.75" hidden="1">
      <c r="A97" s="42"/>
      <c r="B97" s="42"/>
      <c r="C97" s="42"/>
      <c r="D97" s="22"/>
      <c r="E97" s="23"/>
      <c r="F97" s="42"/>
      <c r="G97" s="36"/>
      <c r="H97" s="105"/>
      <c r="I97" s="24"/>
      <c r="J97" s="37"/>
      <c r="K97" s="24"/>
    </row>
    <row r="98" spans="1:11" s="35" customFormat="1" ht="25.5" customHeight="1" hidden="1">
      <c r="A98" s="42"/>
      <c r="B98" s="42"/>
      <c r="C98" s="42"/>
      <c r="D98" s="22"/>
      <c r="E98" s="23"/>
      <c r="F98" s="42"/>
      <c r="G98" s="36"/>
      <c r="H98" s="105"/>
      <c r="I98" s="24"/>
      <c r="J98" s="37"/>
      <c r="K98" s="24"/>
    </row>
    <row r="99" spans="1:11" s="35" customFormat="1" ht="12.75" hidden="1">
      <c r="A99" s="42"/>
      <c r="B99" s="42"/>
      <c r="C99" s="42"/>
      <c r="D99" s="22"/>
      <c r="E99" s="23"/>
      <c r="F99" s="42"/>
      <c r="G99" s="36"/>
      <c r="H99" s="105"/>
      <c r="I99" s="24"/>
      <c r="J99" s="37"/>
      <c r="K99" s="24"/>
    </row>
    <row r="100" spans="1:11" s="35" customFormat="1" ht="12.75" hidden="1">
      <c r="A100" s="42"/>
      <c r="B100" s="42"/>
      <c r="C100" s="42"/>
      <c r="D100" s="22"/>
      <c r="E100" s="23"/>
      <c r="F100" s="42"/>
      <c r="G100" s="36"/>
      <c r="H100" s="105"/>
      <c r="I100" s="24"/>
      <c r="J100" s="37"/>
      <c r="K100" s="24"/>
    </row>
    <row r="101" spans="1:11" s="35" customFormat="1" ht="25.5" customHeight="1" hidden="1">
      <c r="A101" s="42"/>
      <c r="B101" s="42"/>
      <c r="C101" s="42"/>
      <c r="D101" s="22"/>
      <c r="E101" s="23"/>
      <c r="F101" s="42"/>
      <c r="G101" s="36"/>
      <c r="H101" s="105"/>
      <c r="I101" s="24"/>
      <c r="J101" s="37"/>
      <c r="K101" s="24"/>
    </row>
    <row r="102" spans="1:11" s="35" customFormat="1" ht="12.75" hidden="1">
      <c r="A102" s="42"/>
      <c r="B102" s="42"/>
      <c r="C102" s="42"/>
      <c r="D102" s="22"/>
      <c r="E102" s="23"/>
      <c r="F102" s="42"/>
      <c r="G102" s="36"/>
      <c r="H102" s="105"/>
      <c r="I102" s="24"/>
      <c r="J102" s="37"/>
      <c r="K102" s="24"/>
    </row>
    <row r="103" spans="1:11" s="35" customFormat="1" ht="25.5" customHeight="1" hidden="1">
      <c r="A103" s="42"/>
      <c r="B103" s="42"/>
      <c r="C103" s="42"/>
      <c r="D103" s="22"/>
      <c r="E103" s="23"/>
      <c r="F103" s="42"/>
      <c r="G103" s="36"/>
      <c r="H103" s="105"/>
      <c r="I103" s="24"/>
      <c r="J103" s="37"/>
      <c r="K103" s="24"/>
    </row>
    <row r="104" spans="1:11" s="35" customFormat="1" ht="25.5" customHeight="1" hidden="1">
      <c r="A104" s="42"/>
      <c r="B104" s="42"/>
      <c r="C104" s="42"/>
      <c r="D104" s="22"/>
      <c r="E104" s="23"/>
      <c r="F104" s="42"/>
      <c r="G104" s="36"/>
      <c r="H104" s="105"/>
      <c r="I104" s="24"/>
      <c r="J104" s="37"/>
      <c r="K104" s="24"/>
    </row>
    <row r="105" spans="1:11" s="35" customFormat="1" ht="12.75" hidden="1">
      <c r="A105" s="42"/>
      <c r="B105" s="42"/>
      <c r="C105" s="42"/>
      <c r="D105" s="20"/>
      <c r="E105" s="20"/>
      <c r="F105" s="42"/>
      <c r="G105" s="36"/>
      <c r="H105" s="105"/>
      <c r="I105" s="21"/>
      <c r="J105" s="37"/>
      <c r="K105" s="24"/>
    </row>
    <row r="106" spans="1:11" s="35" customFormat="1" ht="12.75" hidden="1">
      <c r="A106" s="42"/>
      <c r="B106" s="42"/>
      <c r="C106" s="42"/>
      <c r="D106" s="22"/>
      <c r="E106" s="23"/>
      <c r="F106" s="42"/>
      <c r="G106" s="36"/>
      <c r="H106" s="105"/>
      <c r="I106" s="24"/>
      <c r="J106" s="37"/>
      <c r="K106" s="24"/>
    </row>
    <row r="107" spans="1:11" s="35" customFormat="1" ht="25.5" customHeight="1" hidden="1">
      <c r="A107" s="42"/>
      <c r="B107" s="42"/>
      <c r="C107" s="42"/>
      <c r="D107" s="22"/>
      <c r="E107" s="23"/>
      <c r="F107" s="42"/>
      <c r="G107" s="36"/>
      <c r="H107" s="105"/>
      <c r="I107" s="24"/>
      <c r="J107" s="37"/>
      <c r="K107" s="24"/>
    </row>
    <row r="108" spans="1:11" s="35" customFormat="1" ht="25.5" customHeight="1" hidden="1">
      <c r="A108" s="42"/>
      <c r="B108" s="42"/>
      <c r="C108" s="42"/>
      <c r="D108" s="22"/>
      <c r="E108" s="23"/>
      <c r="F108" s="42"/>
      <c r="G108" s="36"/>
      <c r="H108" s="105"/>
      <c r="I108" s="24"/>
      <c r="J108" s="37"/>
      <c r="K108" s="24"/>
    </row>
    <row r="109" spans="1:11" s="35" customFormat="1" ht="63.75" customHeight="1" hidden="1">
      <c r="A109" s="42"/>
      <c r="B109" s="42"/>
      <c r="C109" s="42"/>
      <c r="D109" s="22"/>
      <c r="E109" s="23"/>
      <c r="F109" s="42"/>
      <c r="G109" s="36"/>
      <c r="H109" s="105"/>
      <c r="I109" s="24"/>
      <c r="J109" s="37"/>
      <c r="K109" s="24"/>
    </row>
    <row r="110" spans="1:11" s="35" customFormat="1" ht="25.5" customHeight="1" hidden="1">
      <c r="A110" s="42"/>
      <c r="B110" s="42"/>
      <c r="C110" s="42"/>
      <c r="D110" s="22"/>
      <c r="E110" s="47"/>
      <c r="F110" s="48"/>
      <c r="G110" s="50"/>
      <c r="H110" s="108"/>
      <c r="I110" s="51"/>
      <c r="J110" s="53"/>
      <c r="K110" s="51"/>
    </row>
    <row r="111" spans="1:11" s="35" customFormat="1" ht="12.75" hidden="1">
      <c r="A111" s="42"/>
      <c r="B111" s="42"/>
      <c r="C111" s="42"/>
      <c r="D111" s="22"/>
      <c r="E111" s="47"/>
      <c r="F111" s="48"/>
      <c r="G111" s="50"/>
      <c r="H111" s="108"/>
      <c r="I111" s="51"/>
      <c r="J111" s="53"/>
      <c r="K111" s="51"/>
    </row>
    <row r="112" spans="1:11" s="35" customFormat="1" ht="12.75" hidden="1">
      <c r="A112" s="42"/>
      <c r="B112" s="42"/>
      <c r="C112" s="42"/>
      <c r="D112" s="22"/>
      <c r="E112" s="47"/>
      <c r="F112" s="48"/>
      <c r="G112" s="50"/>
      <c r="H112" s="108"/>
      <c r="I112" s="51"/>
      <c r="J112" s="53"/>
      <c r="K112" s="51"/>
    </row>
    <row r="113" spans="1:11" s="35" customFormat="1" ht="25.5" customHeight="1" hidden="1">
      <c r="A113" s="42"/>
      <c r="B113" s="42"/>
      <c r="C113" s="42"/>
      <c r="D113" s="22"/>
      <c r="E113" s="47"/>
      <c r="F113" s="48"/>
      <c r="G113" s="50"/>
      <c r="H113" s="108"/>
      <c r="I113" s="51"/>
      <c r="J113" s="53"/>
      <c r="K113" s="51"/>
    </row>
    <row r="114" spans="1:11" s="35" customFormat="1" ht="12.75" hidden="1">
      <c r="A114" s="42"/>
      <c r="B114" s="42"/>
      <c r="C114" s="42"/>
      <c r="D114" s="22"/>
      <c r="E114" s="47"/>
      <c r="F114" s="48"/>
      <c r="G114" s="50"/>
      <c r="H114" s="108"/>
      <c r="I114" s="51"/>
      <c r="J114" s="53"/>
      <c r="K114" s="51"/>
    </row>
    <row r="115" spans="1:11" s="35" customFormat="1" ht="12.75" hidden="1">
      <c r="A115" s="42"/>
      <c r="B115" s="42"/>
      <c r="C115" s="42"/>
      <c r="D115" s="22"/>
      <c r="E115" s="47"/>
      <c r="F115" s="48"/>
      <c r="G115" s="50"/>
      <c r="H115" s="108"/>
      <c r="I115" s="51"/>
      <c r="J115" s="53"/>
      <c r="K115" s="51"/>
    </row>
    <row r="116" spans="1:11" s="35" customFormat="1" ht="12.75" hidden="1">
      <c r="A116" s="42"/>
      <c r="B116" s="42"/>
      <c r="C116" s="42"/>
      <c r="D116" s="22"/>
      <c r="E116" s="47"/>
      <c r="F116" s="48"/>
      <c r="G116" s="50"/>
      <c r="H116" s="108"/>
      <c r="I116" s="51"/>
      <c r="J116" s="53"/>
      <c r="K116" s="51"/>
    </row>
    <row r="117" spans="1:11" s="35" customFormat="1" ht="25.5" customHeight="1" hidden="1">
      <c r="A117" s="42"/>
      <c r="B117" s="42"/>
      <c r="C117" s="42"/>
      <c r="D117" s="22"/>
      <c r="E117" s="47"/>
      <c r="F117" s="48"/>
      <c r="G117" s="50"/>
      <c r="H117" s="108"/>
      <c r="I117" s="51"/>
      <c r="J117" s="53"/>
      <c r="K117" s="51"/>
    </row>
    <row r="118" spans="1:11" s="35" customFormat="1" ht="12.75" hidden="1">
      <c r="A118" s="42"/>
      <c r="B118" s="42"/>
      <c r="C118" s="42"/>
      <c r="D118" s="22"/>
      <c r="E118" s="47"/>
      <c r="F118" s="48"/>
      <c r="G118" s="50"/>
      <c r="H118" s="108"/>
      <c r="I118" s="51"/>
      <c r="J118" s="53"/>
      <c r="K118" s="51"/>
    </row>
    <row r="119" spans="1:11" s="35" customFormat="1" ht="12.75">
      <c r="A119" s="42"/>
      <c r="B119" s="42"/>
      <c r="C119" s="42"/>
      <c r="D119" s="22"/>
      <c r="E119" s="49" t="s">
        <v>109</v>
      </c>
      <c r="F119" s="48"/>
      <c r="G119" s="50"/>
      <c r="H119" s="108"/>
      <c r="I119" s="52">
        <f>SUM(I120:I126)</f>
        <v>0</v>
      </c>
      <c r="J119" s="53"/>
      <c r="K119" s="51"/>
    </row>
    <row r="120" spans="1:11" s="35" customFormat="1" ht="87.6" customHeight="1">
      <c r="A120" s="42">
        <v>1</v>
      </c>
      <c r="B120" s="42"/>
      <c r="C120" s="42" t="s">
        <v>17</v>
      </c>
      <c r="D120" s="22" t="s">
        <v>19</v>
      </c>
      <c r="E120" s="54" t="s">
        <v>57</v>
      </c>
      <c r="F120" s="48" t="s">
        <v>16</v>
      </c>
      <c r="G120" s="50">
        <v>1</v>
      </c>
      <c r="H120" s="108"/>
      <c r="I120" s="51">
        <f aca="true" t="shared" si="0" ref="I120:I126">ROUND(G120*H120,2)</f>
        <v>0</v>
      </c>
      <c r="J120" s="53">
        <v>21</v>
      </c>
      <c r="K120" s="51">
        <f aca="true" t="shared" si="1" ref="K120:K126">I120+((I120/100)*J120)</f>
        <v>0</v>
      </c>
    </row>
    <row r="121" spans="1:11" s="35" customFormat="1" ht="76.5" customHeight="1">
      <c r="A121" s="42">
        <v>2</v>
      </c>
      <c r="B121" s="42"/>
      <c r="C121" s="42" t="s">
        <v>17</v>
      </c>
      <c r="D121" s="22" t="s">
        <v>20</v>
      </c>
      <c r="E121" s="47" t="s">
        <v>132</v>
      </c>
      <c r="F121" s="48" t="s">
        <v>16</v>
      </c>
      <c r="G121" s="50">
        <v>1</v>
      </c>
      <c r="H121" s="108"/>
      <c r="I121" s="51">
        <f t="shared" si="0"/>
        <v>0</v>
      </c>
      <c r="J121" s="53">
        <v>21</v>
      </c>
      <c r="K121" s="51">
        <f t="shared" si="1"/>
        <v>0</v>
      </c>
    </row>
    <row r="122" spans="1:11" s="35" customFormat="1" ht="32.25" customHeight="1">
      <c r="A122" s="42">
        <v>3</v>
      </c>
      <c r="B122" s="42"/>
      <c r="C122" s="42" t="s">
        <v>17</v>
      </c>
      <c r="D122" s="22" t="s">
        <v>21</v>
      </c>
      <c r="E122" s="54" t="s">
        <v>59</v>
      </c>
      <c r="F122" s="48" t="s">
        <v>16</v>
      </c>
      <c r="G122" s="50">
        <v>1</v>
      </c>
      <c r="H122" s="108"/>
      <c r="I122" s="51">
        <f t="shared" si="0"/>
        <v>0</v>
      </c>
      <c r="J122" s="53">
        <v>21</v>
      </c>
      <c r="K122" s="51">
        <f t="shared" si="1"/>
        <v>0</v>
      </c>
    </row>
    <row r="123" spans="1:11" s="35" customFormat="1" ht="25.5" customHeight="1">
      <c r="A123" s="42">
        <v>4</v>
      </c>
      <c r="B123" s="42"/>
      <c r="C123" s="42" t="s">
        <v>17</v>
      </c>
      <c r="D123" s="22" t="s">
        <v>22</v>
      </c>
      <c r="E123" s="47" t="s">
        <v>23</v>
      </c>
      <c r="F123" s="48" t="s">
        <v>16</v>
      </c>
      <c r="G123" s="50">
        <v>1</v>
      </c>
      <c r="H123" s="108"/>
      <c r="I123" s="51">
        <f t="shared" si="0"/>
        <v>0</v>
      </c>
      <c r="J123" s="53">
        <v>21</v>
      </c>
      <c r="K123" s="51">
        <f t="shared" si="1"/>
        <v>0</v>
      </c>
    </row>
    <row r="124" spans="1:11" s="35" customFormat="1" ht="25.5" customHeight="1">
      <c r="A124" s="42">
        <v>5</v>
      </c>
      <c r="B124" s="42"/>
      <c r="C124" s="42" t="s">
        <v>17</v>
      </c>
      <c r="D124" s="22" t="s">
        <v>24</v>
      </c>
      <c r="E124" s="54" t="s">
        <v>60</v>
      </c>
      <c r="F124" s="48" t="s">
        <v>18</v>
      </c>
      <c r="G124" s="50">
        <v>1</v>
      </c>
      <c r="H124" s="108"/>
      <c r="I124" s="51">
        <f t="shared" si="0"/>
        <v>0</v>
      </c>
      <c r="J124" s="53">
        <v>21</v>
      </c>
      <c r="K124" s="51">
        <f t="shared" si="1"/>
        <v>0</v>
      </c>
    </row>
    <row r="125" spans="1:11" s="35" customFormat="1" ht="63" customHeight="1">
      <c r="A125" s="42">
        <v>6</v>
      </c>
      <c r="B125" s="42"/>
      <c r="C125" s="42" t="s">
        <v>17</v>
      </c>
      <c r="D125" s="22" t="s">
        <v>25</v>
      </c>
      <c r="E125" s="47" t="s">
        <v>61</v>
      </c>
      <c r="F125" s="48" t="s">
        <v>16</v>
      </c>
      <c r="G125" s="50">
        <v>1</v>
      </c>
      <c r="H125" s="108"/>
      <c r="I125" s="51">
        <f t="shared" si="0"/>
        <v>0</v>
      </c>
      <c r="J125" s="53">
        <v>21</v>
      </c>
      <c r="K125" s="51">
        <f t="shared" si="1"/>
        <v>0</v>
      </c>
    </row>
    <row r="126" spans="1:11" s="35" customFormat="1" ht="51" customHeight="1">
      <c r="A126" s="42">
        <v>7</v>
      </c>
      <c r="B126" s="42"/>
      <c r="C126" s="42" t="s">
        <v>17</v>
      </c>
      <c r="D126" s="22" t="s">
        <v>26</v>
      </c>
      <c r="E126" s="47" t="s">
        <v>62</v>
      </c>
      <c r="F126" s="48" t="s">
        <v>16</v>
      </c>
      <c r="G126" s="50">
        <v>1</v>
      </c>
      <c r="H126" s="108"/>
      <c r="I126" s="55">
        <f t="shared" si="0"/>
        <v>0</v>
      </c>
      <c r="J126" s="53">
        <v>21</v>
      </c>
      <c r="K126" s="51">
        <f t="shared" si="1"/>
        <v>0</v>
      </c>
    </row>
    <row r="127" spans="1:11" s="35" customFormat="1" ht="12.75">
      <c r="A127" s="42">
        <v>8</v>
      </c>
      <c r="B127" s="42"/>
      <c r="C127" s="42"/>
      <c r="D127" s="22"/>
      <c r="E127" s="49" t="s">
        <v>27</v>
      </c>
      <c r="F127" s="48"/>
      <c r="G127" s="50"/>
      <c r="H127" s="108"/>
      <c r="I127" s="52">
        <f>SUM(I128:I144)</f>
        <v>0</v>
      </c>
      <c r="J127" s="53"/>
      <c r="K127" s="51"/>
    </row>
    <row r="128" spans="1:11" s="35" customFormat="1" ht="102" customHeight="1">
      <c r="A128" s="42">
        <v>9</v>
      </c>
      <c r="B128" s="42"/>
      <c r="C128" s="42" t="s">
        <v>17</v>
      </c>
      <c r="D128" s="22" t="s">
        <v>28</v>
      </c>
      <c r="E128" s="47" t="s">
        <v>111</v>
      </c>
      <c r="F128" s="48" t="s">
        <v>16</v>
      </c>
      <c r="G128" s="50">
        <v>24</v>
      </c>
      <c r="H128" s="108"/>
      <c r="I128" s="55">
        <f aca="true" t="shared" si="2" ref="I128:I144">ROUND(G128*H128,2)</f>
        <v>0</v>
      </c>
      <c r="J128" s="53">
        <v>21</v>
      </c>
      <c r="K128" s="51">
        <f aca="true" t="shared" si="3" ref="K128:K144">I128+((I128/100)*J128)</f>
        <v>0</v>
      </c>
    </row>
    <row r="129" spans="1:11" s="35" customFormat="1" ht="114.75" customHeight="1">
      <c r="A129" s="42">
        <v>10</v>
      </c>
      <c r="B129" s="42"/>
      <c r="C129" s="42" t="s">
        <v>17</v>
      </c>
      <c r="D129" s="22" t="s">
        <v>29</v>
      </c>
      <c r="E129" s="47" t="s">
        <v>110</v>
      </c>
      <c r="F129" s="48" t="s">
        <v>16</v>
      </c>
      <c r="G129" s="50">
        <f>G128</f>
        <v>24</v>
      </c>
      <c r="H129" s="108"/>
      <c r="I129" s="55">
        <f t="shared" si="2"/>
        <v>0</v>
      </c>
      <c r="J129" s="53">
        <v>21</v>
      </c>
      <c r="K129" s="51">
        <f t="shared" si="3"/>
        <v>0</v>
      </c>
    </row>
    <row r="130" spans="1:11" s="35" customFormat="1" ht="38.25" customHeight="1">
      <c r="A130" s="42">
        <v>11</v>
      </c>
      <c r="B130" s="42"/>
      <c r="C130" s="42" t="s">
        <v>17</v>
      </c>
      <c r="D130" s="22" t="s">
        <v>30</v>
      </c>
      <c r="E130" s="47" t="s">
        <v>31</v>
      </c>
      <c r="F130" s="48" t="s">
        <v>16</v>
      </c>
      <c r="G130" s="50">
        <v>2</v>
      </c>
      <c r="H130" s="108"/>
      <c r="I130" s="55">
        <f t="shared" si="2"/>
        <v>0</v>
      </c>
      <c r="J130" s="53">
        <v>21</v>
      </c>
      <c r="K130" s="51">
        <f t="shared" si="3"/>
        <v>0</v>
      </c>
    </row>
    <row r="131" spans="1:11" s="35" customFormat="1" ht="38.25" customHeight="1">
      <c r="A131" s="42">
        <v>12</v>
      </c>
      <c r="B131" s="42"/>
      <c r="C131" s="42" t="s">
        <v>17</v>
      </c>
      <c r="D131" s="22" t="s">
        <v>32</v>
      </c>
      <c r="E131" s="47" t="s">
        <v>33</v>
      </c>
      <c r="F131" s="48" t="s">
        <v>16</v>
      </c>
      <c r="G131" s="50">
        <v>1</v>
      </c>
      <c r="H131" s="108"/>
      <c r="I131" s="55">
        <f t="shared" si="2"/>
        <v>0</v>
      </c>
      <c r="J131" s="53">
        <v>21</v>
      </c>
      <c r="K131" s="51">
        <f t="shared" si="3"/>
        <v>0</v>
      </c>
    </row>
    <row r="132" spans="1:11" s="35" customFormat="1" ht="76.5" customHeight="1">
      <c r="A132" s="42">
        <v>13</v>
      </c>
      <c r="B132" s="42"/>
      <c r="C132" s="42" t="s">
        <v>17</v>
      </c>
      <c r="D132" s="22" t="s">
        <v>34</v>
      </c>
      <c r="E132" s="47" t="s">
        <v>35</v>
      </c>
      <c r="F132" s="48" t="s">
        <v>16</v>
      </c>
      <c r="G132" s="50">
        <v>1</v>
      </c>
      <c r="H132" s="108"/>
      <c r="I132" s="55">
        <f t="shared" si="2"/>
        <v>0</v>
      </c>
      <c r="J132" s="53">
        <v>21</v>
      </c>
      <c r="K132" s="51">
        <f t="shared" si="3"/>
        <v>0</v>
      </c>
    </row>
    <row r="133" spans="1:11" s="35" customFormat="1" ht="76.5" customHeight="1">
      <c r="A133" s="42">
        <v>14</v>
      </c>
      <c r="B133" s="42"/>
      <c r="C133" s="42" t="s">
        <v>17</v>
      </c>
      <c r="D133" s="22" t="s">
        <v>36</v>
      </c>
      <c r="E133" s="47" t="s">
        <v>37</v>
      </c>
      <c r="F133" s="48" t="s">
        <v>16</v>
      </c>
      <c r="G133" s="50">
        <f>G128</f>
        <v>24</v>
      </c>
      <c r="H133" s="108"/>
      <c r="I133" s="55">
        <f t="shared" si="2"/>
        <v>0</v>
      </c>
      <c r="J133" s="53">
        <v>21</v>
      </c>
      <c r="K133" s="51">
        <f t="shared" si="3"/>
        <v>0</v>
      </c>
    </row>
    <row r="134" spans="1:11" s="35" customFormat="1" ht="76.5" customHeight="1">
      <c r="A134" s="42">
        <v>15</v>
      </c>
      <c r="B134" s="42"/>
      <c r="C134" s="42" t="s">
        <v>17</v>
      </c>
      <c r="D134" s="22" t="s">
        <v>38</v>
      </c>
      <c r="E134" s="47" t="s">
        <v>39</v>
      </c>
      <c r="F134" s="48" t="s">
        <v>16</v>
      </c>
      <c r="G134" s="50">
        <f>G128+1</f>
        <v>25</v>
      </c>
      <c r="H134" s="108"/>
      <c r="I134" s="55">
        <f t="shared" si="2"/>
        <v>0</v>
      </c>
      <c r="J134" s="53">
        <v>21</v>
      </c>
      <c r="K134" s="51">
        <f t="shared" si="3"/>
        <v>0</v>
      </c>
    </row>
    <row r="135" spans="1:11" s="35" customFormat="1" ht="118.9" customHeight="1">
      <c r="A135" s="42">
        <v>16</v>
      </c>
      <c r="B135" s="42"/>
      <c r="C135" s="42" t="s">
        <v>17</v>
      </c>
      <c r="D135" s="22" t="s">
        <v>40</v>
      </c>
      <c r="E135" s="47" t="s">
        <v>114</v>
      </c>
      <c r="F135" s="48" t="s">
        <v>16</v>
      </c>
      <c r="G135" s="50">
        <v>1</v>
      </c>
      <c r="H135" s="108"/>
      <c r="I135" s="55">
        <f t="shared" si="2"/>
        <v>0</v>
      </c>
      <c r="J135" s="53">
        <v>21</v>
      </c>
      <c r="K135" s="51">
        <f t="shared" si="3"/>
        <v>0</v>
      </c>
    </row>
    <row r="136" spans="1:16" s="35" customFormat="1" ht="25.5" customHeight="1">
      <c r="A136" s="42">
        <v>17</v>
      </c>
      <c r="B136" s="42"/>
      <c r="C136" s="42" t="s">
        <v>17</v>
      </c>
      <c r="D136" s="45" t="s">
        <v>70</v>
      </c>
      <c r="E136" s="47" t="s">
        <v>69</v>
      </c>
      <c r="F136" s="48" t="s">
        <v>16</v>
      </c>
      <c r="G136" s="50">
        <v>25</v>
      </c>
      <c r="H136" s="108"/>
      <c r="I136" s="55">
        <f t="shared" si="2"/>
        <v>0</v>
      </c>
      <c r="J136" s="53">
        <v>21</v>
      </c>
      <c r="K136" s="51">
        <f t="shared" si="3"/>
        <v>0</v>
      </c>
      <c r="L136" s="34"/>
      <c r="M136" s="34"/>
      <c r="N136" s="34"/>
      <c r="O136" s="34"/>
      <c r="P136" s="34"/>
    </row>
    <row r="137" spans="1:16" s="35" customFormat="1" ht="38.25" customHeight="1">
      <c r="A137" s="42">
        <v>18</v>
      </c>
      <c r="B137" s="42"/>
      <c r="C137" s="42" t="s">
        <v>17</v>
      </c>
      <c r="D137" s="23" t="s">
        <v>41</v>
      </c>
      <c r="E137" s="47" t="s">
        <v>42</v>
      </c>
      <c r="F137" s="48" t="s">
        <v>16</v>
      </c>
      <c r="G137" s="50">
        <f>G128+1</f>
        <v>25</v>
      </c>
      <c r="H137" s="108"/>
      <c r="I137" s="55">
        <f t="shared" si="2"/>
        <v>0</v>
      </c>
      <c r="J137" s="53">
        <v>21</v>
      </c>
      <c r="K137" s="51">
        <f t="shared" si="3"/>
        <v>0</v>
      </c>
      <c r="L137" s="34"/>
      <c r="M137" s="34"/>
      <c r="N137" s="34"/>
      <c r="O137" s="34"/>
      <c r="P137" s="34"/>
    </row>
    <row r="138" spans="1:16" s="35" customFormat="1" ht="63.75" customHeight="1">
      <c r="A138" s="42">
        <v>19</v>
      </c>
      <c r="B138" s="42"/>
      <c r="C138" s="42" t="s">
        <v>17</v>
      </c>
      <c r="D138" s="22" t="s">
        <v>43</v>
      </c>
      <c r="E138" s="47" t="s">
        <v>71</v>
      </c>
      <c r="F138" s="48" t="s">
        <v>16</v>
      </c>
      <c r="G138" s="50">
        <v>2</v>
      </c>
      <c r="H138" s="108"/>
      <c r="I138" s="55">
        <f>ROUND(G138*H138,2)</f>
        <v>0</v>
      </c>
      <c r="J138" s="53">
        <v>21</v>
      </c>
      <c r="K138" s="51">
        <f t="shared" si="3"/>
        <v>0</v>
      </c>
      <c r="L138" s="34"/>
      <c r="M138" s="34"/>
      <c r="N138" s="34"/>
      <c r="O138" s="34"/>
      <c r="P138" s="34"/>
    </row>
    <row r="139" spans="1:16" s="35" customFormat="1" ht="112.15" customHeight="1">
      <c r="A139" s="42">
        <v>20</v>
      </c>
      <c r="B139" s="42"/>
      <c r="C139" s="42" t="s">
        <v>17</v>
      </c>
      <c r="D139" s="22" t="s">
        <v>44</v>
      </c>
      <c r="E139" s="47" t="s">
        <v>115</v>
      </c>
      <c r="F139" s="48" t="s">
        <v>16</v>
      </c>
      <c r="G139" s="50">
        <v>24</v>
      </c>
      <c r="H139" s="108"/>
      <c r="I139" s="55">
        <f aca="true" t="shared" si="4" ref="I139">ROUND(G139*H139,2)</f>
        <v>0</v>
      </c>
      <c r="J139" s="53">
        <v>21</v>
      </c>
      <c r="K139" s="51">
        <f t="shared" si="3"/>
        <v>0</v>
      </c>
      <c r="L139" s="34"/>
      <c r="M139" s="34"/>
      <c r="N139" s="34"/>
      <c r="O139" s="34"/>
      <c r="P139" s="34"/>
    </row>
    <row r="140" spans="1:16" s="35" customFormat="1" ht="64.5" customHeight="1">
      <c r="A140" s="42">
        <v>21</v>
      </c>
      <c r="B140" s="42"/>
      <c r="C140" s="42" t="s">
        <v>17</v>
      </c>
      <c r="D140" s="22" t="s">
        <v>43</v>
      </c>
      <c r="E140" s="47" t="s">
        <v>71</v>
      </c>
      <c r="F140" s="48" t="s">
        <v>16</v>
      </c>
      <c r="G140" s="50">
        <v>24</v>
      </c>
      <c r="H140" s="108"/>
      <c r="I140" s="55">
        <f>ROUND(G140*H140,2)</f>
        <v>0</v>
      </c>
      <c r="J140" s="53">
        <v>21</v>
      </c>
      <c r="K140" s="51">
        <f t="shared" si="3"/>
        <v>0</v>
      </c>
      <c r="L140" s="34"/>
      <c r="M140" s="34"/>
      <c r="N140" s="34"/>
      <c r="O140" s="34"/>
      <c r="P140" s="34"/>
    </row>
    <row r="141" spans="1:16" s="35" customFormat="1" ht="38.25" customHeight="1">
      <c r="A141" s="42">
        <v>22</v>
      </c>
      <c r="B141" s="42"/>
      <c r="C141" s="42" t="s">
        <v>17</v>
      </c>
      <c r="D141" s="22" t="s">
        <v>45</v>
      </c>
      <c r="E141" s="47" t="s">
        <v>63</v>
      </c>
      <c r="F141" s="48" t="s">
        <v>16</v>
      </c>
      <c r="G141" s="50">
        <v>1</v>
      </c>
      <c r="H141" s="108"/>
      <c r="I141" s="55">
        <f t="shared" si="2"/>
        <v>0</v>
      </c>
      <c r="J141" s="53">
        <v>21</v>
      </c>
      <c r="K141" s="51">
        <f t="shared" si="3"/>
        <v>0</v>
      </c>
      <c r="L141" s="34"/>
      <c r="M141" s="34"/>
      <c r="N141" s="34"/>
      <c r="O141" s="34"/>
      <c r="P141" s="34"/>
    </row>
    <row r="142" spans="1:16" s="35" customFormat="1" ht="63.75" customHeight="1">
      <c r="A142" s="42">
        <v>23</v>
      </c>
      <c r="B142" s="42"/>
      <c r="C142" s="42" t="s">
        <v>17</v>
      </c>
      <c r="D142" s="22" t="s">
        <v>46</v>
      </c>
      <c r="E142" s="47" t="s">
        <v>64</v>
      </c>
      <c r="F142" s="48" t="s">
        <v>16</v>
      </c>
      <c r="G142" s="50">
        <v>1</v>
      </c>
      <c r="H142" s="108"/>
      <c r="I142" s="55">
        <f t="shared" si="2"/>
        <v>0</v>
      </c>
      <c r="J142" s="53">
        <v>21</v>
      </c>
      <c r="K142" s="51">
        <f t="shared" si="3"/>
        <v>0</v>
      </c>
      <c r="L142" s="34"/>
      <c r="M142" s="34"/>
      <c r="N142" s="34"/>
      <c r="O142" s="34"/>
      <c r="P142" s="34"/>
    </row>
    <row r="143" spans="1:16" s="35" customFormat="1" ht="38.25" customHeight="1">
      <c r="A143" s="42">
        <v>24</v>
      </c>
      <c r="B143" s="42"/>
      <c r="C143" s="42" t="s">
        <v>17</v>
      </c>
      <c r="D143" s="22" t="s">
        <v>47</v>
      </c>
      <c r="E143" s="47" t="s">
        <v>48</v>
      </c>
      <c r="F143" s="48" t="s">
        <v>16</v>
      </c>
      <c r="G143" s="50">
        <v>2</v>
      </c>
      <c r="H143" s="108"/>
      <c r="I143" s="55">
        <f t="shared" si="2"/>
        <v>0</v>
      </c>
      <c r="J143" s="53">
        <v>21</v>
      </c>
      <c r="K143" s="51">
        <f t="shared" si="3"/>
        <v>0</v>
      </c>
      <c r="L143" s="34"/>
      <c r="M143" s="34"/>
      <c r="N143" s="34"/>
      <c r="O143" s="34"/>
      <c r="P143" s="34"/>
    </row>
    <row r="144" spans="1:16" s="35" customFormat="1" ht="51" customHeight="1">
      <c r="A144" s="42">
        <v>25</v>
      </c>
      <c r="B144" s="42"/>
      <c r="C144" s="42" t="s">
        <v>17</v>
      </c>
      <c r="D144" s="22" t="s">
        <v>49</v>
      </c>
      <c r="E144" s="47" t="s">
        <v>65</v>
      </c>
      <c r="F144" s="48" t="s">
        <v>16</v>
      </c>
      <c r="G144" s="50">
        <v>2</v>
      </c>
      <c r="H144" s="108"/>
      <c r="I144" s="55">
        <f t="shared" si="2"/>
        <v>0</v>
      </c>
      <c r="J144" s="53">
        <v>21</v>
      </c>
      <c r="K144" s="51">
        <f t="shared" si="3"/>
        <v>0</v>
      </c>
      <c r="L144" s="34"/>
      <c r="M144" s="34"/>
      <c r="N144" s="34"/>
      <c r="O144" s="34"/>
      <c r="P144" s="34"/>
    </row>
    <row r="145" spans="1:11" s="35" customFormat="1" ht="12.75">
      <c r="A145" s="42">
        <v>26</v>
      </c>
      <c r="B145" s="42"/>
      <c r="C145" s="42"/>
      <c r="D145" s="22"/>
      <c r="E145" s="49" t="s">
        <v>50</v>
      </c>
      <c r="F145" s="48"/>
      <c r="G145" s="50"/>
      <c r="H145" s="108"/>
      <c r="I145" s="52">
        <f>SUM(I146:I150)</f>
        <v>0</v>
      </c>
      <c r="J145" s="53"/>
      <c r="K145" s="51"/>
    </row>
    <row r="146" spans="1:11" s="35" customFormat="1" ht="84" customHeight="1">
      <c r="A146" s="42">
        <v>27</v>
      </c>
      <c r="B146" s="42"/>
      <c r="C146" s="42" t="s">
        <v>17</v>
      </c>
      <c r="D146" s="22" t="s">
        <v>51</v>
      </c>
      <c r="E146" s="47" t="s">
        <v>116</v>
      </c>
      <c r="F146" s="48" t="s">
        <v>16</v>
      </c>
      <c r="G146" s="50">
        <v>1</v>
      </c>
      <c r="H146" s="108"/>
      <c r="I146" s="55">
        <f aca="true" t="shared" si="5" ref="I146:I150">ROUND(G146*H146,2)</f>
        <v>0</v>
      </c>
      <c r="J146" s="53">
        <v>21</v>
      </c>
      <c r="K146" s="51">
        <f>I146+((I146/100)*J146)</f>
        <v>0</v>
      </c>
    </row>
    <row r="147" spans="1:11" s="35" customFormat="1" ht="63.75" customHeight="1">
      <c r="A147" s="42">
        <v>28</v>
      </c>
      <c r="B147" s="42"/>
      <c r="C147" s="42" t="s">
        <v>17</v>
      </c>
      <c r="D147" s="22" t="s">
        <v>52</v>
      </c>
      <c r="E147" s="56" t="s">
        <v>66</v>
      </c>
      <c r="F147" s="48" t="s">
        <v>16</v>
      </c>
      <c r="G147" s="50">
        <v>1</v>
      </c>
      <c r="H147" s="108"/>
      <c r="I147" s="55">
        <f t="shared" si="5"/>
        <v>0</v>
      </c>
      <c r="J147" s="53">
        <v>21</v>
      </c>
      <c r="K147" s="51">
        <f>I147+((I147/100)*J147)</f>
        <v>0</v>
      </c>
    </row>
    <row r="148" spans="1:11" s="35" customFormat="1" ht="38.25" customHeight="1">
      <c r="A148" s="42">
        <v>29</v>
      </c>
      <c r="B148" s="42"/>
      <c r="C148" s="42" t="s">
        <v>17</v>
      </c>
      <c r="D148" s="22" t="s">
        <v>49</v>
      </c>
      <c r="E148" s="47" t="s">
        <v>67</v>
      </c>
      <c r="F148" s="48" t="s">
        <v>16</v>
      </c>
      <c r="G148" s="50">
        <v>1</v>
      </c>
      <c r="H148" s="108"/>
      <c r="I148" s="55">
        <f t="shared" si="5"/>
        <v>0</v>
      </c>
      <c r="J148" s="53">
        <v>21</v>
      </c>
      <c r="K148" s="51">
        <f>I148+((I148/100)*J148)</f>
        <v>0</v>
      </c>
    </row>
    <row r="149" spans="1:11" s="35" customFormat="1" ht="38.25" customHeight="1">
      <c r="A149" s="42">
        <v>30</v>
      </c>
      <c r="B149" s="42"/>
      <c r="C149" s="42" t="s">
        <v>17</v>
      </c>
      <c r="D149" s="22" t="s">
        <v>53</v>
      </c>
      <c r="E149" s="47" t="s">
        <v>68</v>
      </c>
      <c r="F149" s="48" t="s">
        <v>16</v>
      </c>
      <c r="G149" s="50">
        <v>1</v>
      </c>
      <c r="H149" s="108"/>
      <c r="I149" s="55">
        <f t="shared" si="5"/>
        <v>0</v>
      </c>
      <c r="J149" s="53">
        <v>21</v>
      </c>
      <c r="K149" s="51">
        <f>I149+((I149/100)*J149)</f>
        <v>0</v>
      </c>
    </row>
    <row r="150" spans="1:11" s="35" customFormat="1" ht="102" customHeight="1">
      <c r="A150" s="42">
        <v>31</v>
      </c>
      <c r="B150" s="48"/>
      <c r="C150" s="48" t="s">
        <v>17</v>
      </c>
      <c r="D150" s="67" t="s">
        <v>54</v>
      </c>
      <c r="E150" s="68" t="s">
        <v>55</v>
      </c>
      <c r="F150" s="66" t="s">
        <v>16</v>
      </c>
      <c r="G150" s="65">
        <v>1</v>
      </c>
      <c r="H150" s="109"/>
      <c r="I150" s="71">
        <f t="shared" si="5"/>
        <v>0</v>
      </c>
      <c r="J150" s="70">
        <v>21</v>
      </c>
      <c r="K150" s="69">
        <f>I150+((I150/100)*J150)</f>
        <v>0</v>
      </c>
    </row>
    <row r="151" spans="1:9" s="26" customFormat="1" ht="12.75">
      <c r="A151" s="25"/>
      <c r="D151" s="27"/>
      <c r="E151" s="27" t="s">
        <v>56</v>
      </c>
      <c r="H151" s="110"/>
      <c r="I151" s="28">
        <f>SUM(I119,I127,I145)</f>
        <v>0</v>
      </c>
    </row>
  </sheetData>
  <sheetProtection algorithmName="SHA-512" hashValue="pybkQ8tKmQAcqlTOoBRiOzJISpubKoyCr7M2o/d+4ltzy7nLVzDoYFXCtw6EuZCrb0TYRL2g0oZ0xLYwiS1ygQ==" saltValue="vyDDKlqU2/0awSQyRmPFKA==" spinCount="100000" sheet="1" objects="1" scenarios="1"/>
  <mergeCells count="4">
    <mergeCell ref="C3:E3"/>
    <mergeCell ref="C4:E4"/>
    <mergeCell ref="C5:D5"/>
    <mergeCell ref="C8:D8"/>
  </mergeCells>
  <printOptions horizontalCentered="1"/>
  <pageMargins left="0.5905511811023623" right="0.5905511811023623" top="0.5905511811023623" bottom="0.5905511811023623" header="0.5118110236220472" footer="0.5118110236220472"/>
  <pageSetup errors="blank" fitToHeight="999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 topLeftCell="A1">
      <selection activeCell="H20" sqref="H20:H24"/>
    </sheetView>
  </sheetViews>
  <sheetFormatPr defaultColWidth="9.140625" defaultRowHeight="12.75"/>
  <cols>
    <col min="1" max="1" width="5.57421875" style="57" customWidth="1"/>
    <col min="2" max="2" width="4.421875" style="57" customWidth="1"/>
    <col min="3" max="3" width="6.00390625" style="57" customWidth="1"/>
    <col min="4" max="4" width="12.7109375" style="58" customWidth="1"/>
    <col min="5" max="5" width="94.28125" style="58" customWidth="1"/>
    <col min="6" max="6" width="7.7109375" style="57" customWidth="1"/>
    <col min="7" max="7" width="9.8515625" style="57" customWidth="1"/>
    <col min="8" max="8" width="13.140625" style="57" customWidth="1"/>
    <col min="9" max="9" width="15.57421875" style="57" customWidth="1"/>
    <col min="10" max="10" width="6.7109375" style="57" customWidth="1"/>
    <col min="11" max="11" width="15.57421875" style="57" customWidth="1"/>
    <col min="12" max="16384" width="9.140625" style="57" customWidth="1"/>
  </cols>
  <sheetData>
    <row r="1" spans="1:11" ht="18">
      <c r="A1" s="29" t="s">
        <v>131</v>
      </c>
      <c r="B1" s="30"/>
      <c r="C1" s="30"/>
      <c r="D1" s="1"/>
      <c r="E1" s="1"/>
      <c r="F1" s="30"/>
      <c r="G1" s="30"/>
      <c r="H1" s="98"/>
      <c r="I1" s="30"/>
      <c r="J1" s="30"/>
      <c r="K1" s="30"/>
    </row>
    <row r="2" spans="1:11" ht="19.15" customHeight="1">
      <c r="A2" s="2" t="s">
        <v>1</v>
      </c>
      <c r="B2" s="3"/>
      <c r="C2" s="59" t="s">
        <v>127</v>
      </c>
      <c r="D2" s="4"/>
      <c r="E2" s="4"/>
      <c r="F2" s="3"/>
      <c r="G2" s="3"/>
      <c r="H2" s="99"/>
      <c r="I2" s="3"/>
      <c r="J2" s="30"/>
      <c r="K2" s="30"/>
    </row>
    <row r="3" spans="1:11" ht="12.75">
      <c r="A3" s="2" t="s">
        <v>2</v>
      </c>
      <c r="B3" s="3"/>
      <c r="C3" s="115" t="s">
        <v>0</v>
      </c>
      <c r="D3" s="116"/>
      <c r="E3" s="116"/>
      <c r="F3" s="3"/>
      <c r="G3" s="3"/>
      <c r="H3" s="99"/>
      <c r="I3" s="59"/>
      <c r="J3" s="30"/>
      <c r="K3" s="30"/>
    </row>
    <row r="4" spans="1:11" ht="12.75">
      <c r="A4" s="3" t="s">
        <v>3</v>
      </c>
      <c r="B4" s="3"/>
      <c r="C4" s="115" t="str">
        <f>'[2]Krycí list'!E26</f>
        <v>Město Česká Lípa
, náměstí T. G. Masaryka 1, 470 01 Česká Lípa</v>
      </c>
      <c r="D4" s="116"/>
      <c r="E4" s="116"/>
      <c r="F4" s="3"/>
      <c r="G4" s="3"/>
      <c r="H4" s="99"/>
      <c r="I4" s="59"/>
      <c r="J4" s="30"/>
      <c r="K4" s="30"/>
    </row>
    <row r="5" spans="1:11" ht="12.75">
      <c r="A5" s="3" t="s">
        <v>104</v>
      </c>
      <c r="B5" s="3"/>
      <c r="C5" s="115" t="str">
        <f>'[2]Krycí list'!E28</f>
        <v xml:space="preserve"> </v>
      </c>
      <c r="D5" s="116"/>
      <c r="E5" s="4"/>
      <c r="F5" s="3"/>
      <c r="G5" s="3"/>
      <c r="H5" s="99"/>
      <c r="I5" s="59"/>
      <c r="J5" s="30"/>
      <c r="K5" s="30"/>
    </row>
    <row r="6" spans="1:11" ht="12.75">
      <c r="A6" s="3" t="s">
        <v>103</v>
      </c>
      <c r="B6" s="3"/>
      <c r="C6" s="59"/>
      <c r="D6" s="4"/>
      <c r="E6" s="4"/>
      <c r="F6" s="3"/>
      <c r="G6" s="3"/>
      <c r="H6" s="99"/>
      <c r="I6" s="59"/>
      <c r="J6" s="30"/>
      <c r="K6" s="30"/>
    </row>
    <row r="7" spans="1:11" ht="12.75">
      <c r="A7" s="3" t="s">
        <v>105</v>
      </c>
      <c r="B7" s="3"/>
      <c r="C7" s="59"/>
      <c r="D7" s="4"/>
      <c r="E7" s="4"/>
      <c r="F7" s="3"/>
      <c r="G7" s="3"/>
      <c r="H7" s="99"/>
      <c r="I7" s="59"/>
      <c r="J7" s="30"/>
      <c r="K7" s="30"/>
    </row>
    <row r="8" spans="1:11" ht="12.75">
      <c r="A8" s="3" t="s">
        <v>4</v>
      </c>
      <c r="B8" s="3"/>
      <c r="C8" s="117"/>
      <c r="D8" s="116"/>
      <c r="E8" s="4"/>
      <c r="F8" s="3"/>
      <c r="G8" s="3"/>
      <c r="H8" s="99"/>
      <c r="I8" s="59"/>
      <c r="J8" s="30"/>
      <c r="K8" s="30"/>
    </row>
    <row r="9" spans="1:11" ht="12.75">
      <c r="A9" s="30"/>
      <c r="B9" s="30"/>
      <c r="C9" s="30"/>
      <c r="D9" s="1"/>
      <c r="E9" s="1"/>
      <c r="F9" s="30"/>
      <c r="G9" s="30"/>
      <c r="H9" s="98"/>
      <c r="I9" s="30"/>
      <c r="J9" s="30"/>
      <c r="K9" s="30"/>
    </row>
    <row r="10" spans="1:11" s="58" customFormat="1" ht="38.25">
      <c r="A10" s="5" t="s">
        <v>5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100" t="s">
        <v>12</v>
      </c>
      <c r="I10" s="6" t="s">
        <v>13</v>
      </c>
      <c r="J10" s="6" t="s">
        <v>14</v>
      </c>
      <c r="K10" s="6" t="s">
        <v>15</v>
      </c>
    </row>
    <row r="11" spans="1:11" ht="12.75">
      <c r="A11" s="31">
        <v>1</v>
      </c>
      <c r="B11" s="32">
        <v>2</v>
      </c>
      <c r="C11" s="32">
        <v>3</v>
      </c>
      <c r="D11" s="7">
        <v>4</v>
      </c>
      <c r="E11" s="7">
        <v>5</v>
      </c>
      <c r="F11" s="32">
        <v>6</v>
      </c>
      <c r="G11" s="32">
        <v>7</v>
      </c>
      <c r="H11" s="101">
        <v>8</v>
      </c>
      <c r="I11" s="32">
        <v>9</v>
      </c>
      <c r="J11" s="32">
        <v>10</v>
      </c>
      <c r="K11" s="32">
        <v>11</v>
      </c>
    </row>
    <row r="12" spans="1:11" s="35" customFormat="1" ht="12.75">
      <c r="A12" s="42"/>
      <c r="B12" s="42"/>
      <c r="C12" s="42"/>
      <c r="D12" s="22"/>
      <c r="E12" s="20" t="s">
        <v>72</v>
      </c>
      <c r="F12" s="42"/>
      <c r="G12" s="36"/>
      <c r="H12" s="105"/>
      <c r="I12" s="21">
        <f>SUM(I13:I18)</f>
        <v>0</v>
      </c>
      <c r="J12" s="37"/>
      <c r="K12" s="24"/>
    </row>
    <row r="13" spans="1:11" s="16" customFormat="1" ht="60.75" customHeight="1">
      <c r="A13" s="42">
        <v>1</v>
      </c>
      <c r="B13" s="60"/>
      <c r="C13" s="42" t="s">
        <v>17</v>
      </c>
      <c r="D13" s="61" t="s">
        <v>73</v>
      </c>
      <c r="E13" s="23" t="s">
        <v>74</v>
      </c>
      <c r="F13" s="42" t="s">
        <v>16</v>
      </c>
      <c r="G13" s="36">
        <v>1</v>
      </c>
      <c r="H13" s="105"/>
      <c r="I13" s="24">
        <f aca="true" t="shared" si="0" ref="I13:I18">ROUND(G13*H13,2)</f>
        <v>0</v>
      </c>
      <c r="J13" s="37">
        <v>21</v>
      </c>
      <c r="K13" s="24">
        <f aca="true" t="shared" si="1" ref="K13:K18">I13+((I13/100)*J13)</f>
        <v>0</v>
      </c>
    </row>
    <row r="14" spans="1:11" s="16" customFormat="1" ht="57" customHeight="1">
      <c r="A14" s="42">
        <v>2</v>
      </c>
      <c r="B14" s="60"/>
      <c r="C14" s="42" t="s">
        <v>17</v>
      </c>
      <c r="D14" s="22" t="s">
        <v>75</v>
      </c>
      <c r="E14" s="23" t="s">
        <v>76</v>
      </c>
      <c r="F14" s="42" t="s">
        <v>16</v>
      </c>
      <c r="G14" s="36">
        <v>1</v>
      </c>
      <c r="H14" s="105"/>
      <c r="I14" s="24">
        <f t="shared" si="0"/>
        <v>0</v>
      </c>
      <c r="J14" s="37">
        <v>21</v>
      </c>
      <c r="K14" s="24">
        <f t="shared" si="1"/>
        <v>0</v>
      </c>
    </row>
    <row r="15" spans="1:11" s="16" customFormat="1" ht="66.75" customHeight="1">
      <c r="A15" s="42">
        <v>3</v>
      </c>
      <c r="B15" s="60"/>
      <c r="C15" s="42" t="s">
        <v>17</v>
      </c>
      <c r="D15" s="22" t="s">
        <v>77</v>
      </c>
      <c r="E15" s="23" t="s">
        <v>78</v>
      </c>
      <c r="F15" s="42" t="s">
        <v>16</v>
      </c>
      <c r="G15" s="36">
        <v>1</v>
      </c>
      <c r="H15" s="105"/>
      <c r="I15" s="24">
        <f t="shared" si="0"/>
        <v>0</v>
      </c>
      <c r="J15" s="37">
        <v>21</v>
      </c>
      <c r="K15" s="24">
        <f t="shared" si="1"/>
        <v>0</v>
      </c>
    </row>
    <row r="16" spans="1:11" s="16" customFormat="1" ht="38.25">
      <c r="A16" s="42">
        <v>4</v>
      </c>
      <c r="B16" s="60"/>
      <c r="C16" s="42" t="s">
        <v>17</v>
      </c>
      <c r="D16" s="22" t="s">
        <v>79</v>
      </c>
      <c r="E16" s="23" t="s">
        <v>80</v>
      </c>
      <c r="F16" s="42" t="s">
        <v>16</v>
      </c>
      <c r="G16" s="36">
        <v>1</v>
      </c>
      <c r="H16" s="105"/>
      <c r="I16" s="24">
        <f t="shared" si="0"/>
        <v>0</v>
      </c>
      <c r="J16" s="37">
        <v>21</v>
      </c>
      <c r="K16" s="24">
        <f t="shared" si="1"/>
        <v>0</v>
      </c>
    </row>
    <row r="17" spans="1:11" s="16" customFormat="1" ht="48" customHeight="1">
      <c r="A17" s="42">
        <v>5</v>
      </c>
      <c r="B17" s="60"/>
      <c r="C17" s="42" t="s">
        <v>17</v>
      </c>
      <c r="D17" s="22" t="s">
        <v>81</v>
      </c>
      <c r="E17" s="23" t="s">
        <v>82</v>
      </c>
      <c r="F17" s="42" t="s">
        <v>18</v>
      </c>
      <c r="G17" s="36">
        <v>1</v>
      </c>
      <c r="H17" s="105"/>
      <c r="I17" s="24">
        <f t="shared" si="0"/>
        <v>0</v>
      </c>
      <c r="J17" s="37">
        <v>21</v>
      </c>
      <c r="K17" s="24">
        <f t="shared" si="1"/>
        <v>0</v>
      </c>
    </row>
    <row r="18" spans="1:11" s="16" customFormat="1" ht="65.45" customHeight="1">
      <c r="A18" s="42">
        <v>6</v>
      </c>
      <c r="B18" s="60"/>
      <c r="C18" s="42" t="s">
        <v>17</v>
      </c>
      <c r="D18" s="22" t="s">
        <v>26</v>
      </c>
      <c r="E18" s="23" t="s">
        <v>62</v>
      </c>
      <c r="F18" s="42" t="s">
        <v>16</v>
      </c>
      <c r="G18" s="36">
        <v>1</v>
      </c>
      <c r="H18" s="105"/>
      <c r="I18" s="62">
        <f t="shared" si="0"/>
        <v>0</v>
      </c>
      <c r="J18" s="37">
        <v>21</v>
      </c>
      <c r="K18" s="24">
        <f t="shared" si="1"/>
        <v>0</v>
      </c>
    </row>
    <row r="19" spans="1:11" s="16" customFormat="1" ht="18" customHeight="1">
      <c r="A19" s="42">
        <v>7</v>
      </c>
      <c r="B19" s="60"/>
      <c r="C19" s="42"/>
      <c r="D19" s="22"/>
      <c r="E19" s="20" t="s">
        <v>83</v>
      </c>
      <c r="F19" s="42"/>
      <c r="G19" s="36"/>
      <c r="H19" s="105"/>
      <c r="I19" s="21">
        <f>SUM(I20:I24)</f>
        <v>0</v>
      </c>
      <c r="J19" s="37"/>
      <c r="K19" s="24"/>
    </row>
    <row r="20" spans="1:11" s="35" customFormat="1" ht="89.25">
      <c r="A20" s="42">
        <v>8</v>
      </c>
      <c r="B20" s="42"/>
      <c r="C20" s="42" t="s">
        <v>17</v>
      </c>
      <c r="D20" s="22" t="s">
        <v>40</v>
      </c>
      <c r="E20" s="23" t="s">
        <v>112</v>
      </c>
      <c r="F20" s="42" t="s">
        <v>16</v>
      </c>
      <c r="G20" s="36">
        <v>1</v>
      </c>
      <c r="H20" s="105"/>
      <c r="I20" s="62">
        <f>H20*G20</f>
        <v>0</v>
      </c>
      <c r="J20" s="37">
        <v>21</v>
      </c>
      <c r="K20" s="24">
        <f>I20*1.21</f>
        <v>0</v>
      </c>
    </row>
    <row r="21" spans="1:11" s="35" customFormat="1" ht="63.75">
      <c r="A21" s="42">
        <v>9</v>
      </c>
      <c r="B21" s="42"/>
      <c r="C21" s="42" t="s">
        <v>17</v>
      </c>
      <c r="D21" s="22" t="s">
        <v>43</v>
      </c>
      <c r="E21" s="23" t="s">
        <v>84</v>
      </c>
      <c r="F21" s="42" t="s">
        <v>16</v>
      </c>
      <c r="G21" s="36">
        <v>2</v>
      </c>
      <c r="H21" s="105"/>
      <c r="I21" s="62">
        <f>ROUND(G21*H21,2)</f>
        <v>0</v>
      </c>
      <c r="J21" s="37">
        <v>21</v>
      </c>
      <c r="K21" s="24">
        <f>I21+((I21/100)*J21)</f>
        <v>0</v>
      </c>
    </row>
    <row r="22" spans="1:11" s="35" customFormat="1" ht="89.25">
      <c r="A22" s="42">
        <v>10</v>
      </c>
      <c r="B22" s="42"/>
      <c r="C22" s="42" t="s">
        <v>17</v>
      </c>
      <c r="D22" s="22" t="s">
        <v>44</v>
      </c>
      <c r="E22" s="23" t="s">
        <v>113</v>
      </c>
      <c r="F22" s="42" t="s">
        <v>16</v>
      </c>
      <c r="G22" s="36">
        <v>30</v>
      </c>
      <c r="H22" s="105"/>
      <c r="I22" s="62">
        <f aca="true" t="shared" si="2" ref="I22">ROUND(G22*H22,2)</f>
        <v>0</v>
      </c>
      <c r="J22" s="37">
        <v>21</v>
      </c>
      <c r="K22" s="24">
        <f>I22+((I22/100)*J22)</f>
        <v>0</v>
      </c>
    </row>
    <row r="23" spans="1:11" s="35" customFormat="1" ht="55.5" customHeight="1">
      <c r="A23" s="42">
        <v>11</v>
      </c>
      <c r="B23" s="42"/>
      <c r="C23" s="42" t="s">
        <v>17</v>
      </c>
      <c r="D23" s="22" t="s">
        <v>43</v>
      </c>
      <c r="E23" s="23" t="s">
        <v>71</v>
      </c>
      <c r="F23" s="42" t="s">
        <v>16</v>
      </c>
      <c r="G23" s="36">
        <v>30</v>
      </c>
      <c r="H23" s="105"/>
      <c r="I23" s="62">
        <f>ROUND(G23*H23,2)</f>
        <v>0</v>
      </c>
      <c r="J23" s="37">
        <v>21</v>
      </c>
      <c r="K23" s="24">
        <f>I23+((I23/100)*J23)</f>
        <v>0</v>
      </c>
    </row>
    <row r="24" spans="1:11" s="35" customFormat="1" ht="114.75">
      <c r="A24" s="42">
        <v>12</v>
      </c>
      <c r="B24" s="42"/>
      <c r="C24" s="42" t="s">
        <v>17</v>
      </c>
      <c r="D24" s="22" t="s">
        <v>85</v>
      </c>
      <c r="E24" s="23" t="s">
        <v>86</v>
      </c>
      <c r="F24" s="42" t="s">
        <v>16</v>
      </c>
      <c r="G24" s="36">
        <v>1</v>
      </c>
      <c r="H24" s="105"/>
      <c r="I24" s="62">
        <f>ROUND(G24*H24,2)</f>
        <v>0</v>
      </c>
      <c r="J24" s="37">
        <v>21</v>
      </c>
      <c r="K24" s="24">
        <f>I24+((I24/100)*J24)</f>
        <v>0</v>
      </c>
    </row>
    <row r="25" spans="1:11" s="35" customFormat="1" ht="12.75">
      <c r="A25" s="42"/>
      <c r="B25" s="42"/>
      <c r="C25" s="42"/>
      <c r="D25" s="22"/>
      <c r="E25" s="63"/>
      <c r="F25" s="42"/>
      <c r="G25" s="36"/>
      <c r="H25" s="105"/>
      <c r="I25" s="62"/>
      <c r="J25" s="37"/>
      <c r="K25" s="24"/>
    </row>
    <row r="26" spans="1:11" s="64" customFormat="1" ht="18" customHeight="1">
      <c r="A26" s="42"/>
      <c r="B26" s="42"/>
      <c r="C26" s="42"/>
      <c r="D26" s="22"/>
      <c r="E26" s="63"/>
      <c r="F26" s="42"/>
      <c r="G26" s="36"/>
      <c r="H26" s="105"/>
      <c r="I26" s="62"/>
      <c r="J26" s="37"/>
      <c r="K26" s="24"/>
    </row>
    <row r="27" spans="1:9" s="26" customFormat="1" ht="12.75">
      <c r="A27" s="25"/>
      <c r="D27" s="27"/>
      <c r="E27" s="27" t="s">
        <v>56</v>
      </c>
      <c r="H27" s="110"/>
      <c r="I27" s="28">
        <f>SUM(I12,I19)</f>
        <v>0</v>
      </c>
    </row>
  </sheetData>
  <sheetProtection algorithmName="SHA-512" hashValue="IKN5AaRfc4Ux8x0jLaNIBDYM0IrXiBwuTkX6jFqfy7qCQJZhXmvX2fLF/011pV4hQP9vxOUdbeitKUifI2xz0Q==" saltValue="N1P182qH8+qpaPmfes8Bmw==" spinCount="100000" sheet="1" objects="1" scenarios="1"/>
  <mergeCells count="4">
    <mergeCell ref="C3:E3"/>
    <mergeCell ref="C4:E4"/>
    <mergeCell ref="C5:D5"/>
    <mergeCell ref="C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workbookViewId="0" topLeftCell="A16">
      <selection activeCell="H21" sqref="H21:H23"/>
    </sheetView>
  </sheetViews>
  <sheetFormatPr defaultColWidth="9.140625" defaultRowHeight="12.75"/>
  <cols>
    <col min="1" max="1" width="5.57421875" style="57" customWidth="1"/>
    <col min="2" max="2" width="4.421875" style="57" customWidth="1"/>
    <col min="3" max="3" width="6.421875" style="57" customWidth="1"/>
    <col min="4" max="4" width="12.7109375" style="58" customWidth="1"/>
    <col min="5" max="5" width="96.00390625" style="58" customWidth="1"/>
    <col min="6" max="6" width="7.7109375" style="57" customWidth="1"/>
    <col min="7" max="7" width="9.8515625" style="57" customWidth="1"/>
    <col min="8" max="8" width="13.28125" style="57" customWidth="1"/>
    <col min="9" max="9" width="15.57421875" style="57" customWidth="1"/>
    <col min="10" max="10" width="6.7109375" style="57" customWidth="1"/>
    <col min="11" max="11" width="15.57421875" style="57" customWidth="1"/>
    <col min="12" max="16384" width="9.140625" style="57" customWidth="1"/>
  </cols>
  <sheetData>
    <row r="1" spans="1:11" ht="18">
      <c r="A1" s="29" t="s">
        <v>131</v>
      </c>
      <c r="B1" s="30"/>
      <c r="C1" s="30"/>
      <c r="D1" s="1"/>
      <c r="E1" s="1"/>
      <c r="F1" s="30"/>
      <c r="G1" s="30"/>
      <c r="H1" s="98"/>
      <c r="I1" s="30"/>
      <c r="J1" s="30"/>
      <c r="K1" s="30"/>
    </row>
    <row r="2" spans="1:11" ht="19.15" customHeight="1">
      <c r="A2" s="2" t="s">
        <v>1</v>
      </c>
      <c r="B2" s="3"/>
      <c r="C2" s="59" t="s">
        <v>128</v>
      </c>
      <c r="D2" s="4"/>
      <c r="E2" s="4"/>
      <c r="F2" s="3"/>
      <c r="G2" s="3"/>
      <c r="H2" s="99"/>
      <c r="I2" s="3"/>
      <c r="J2" s="30"/>
      <c r="K2" s="30"/>
    </row>
    <row r="3" spans="1:11" ht="12.75">
      <c r="A3" s="2" t="s">
        <v>2</v>
      </c>
      <c r="B3" s="3"/>
      <c r="C3" s="115" t="s">
        <v>0</v>
      </c>
      <c r="D3" s="116"/>
      <c r="E3" s="116"/>
      <c r="F3" s="3"/>
      <c r="G3" s="3"/>
      <c r="H3" s="99"/>
      <c r="I3" s="59"/>
      <c r="J3" s="30"/>
      <c r="K3" s="30"/>
    </row>
    <row r="4" spans="1:11" ht="12.75">
      <c r="A4" s="3" t="s">
        <v>3</v>
      </c>
      <c r="B4" s="3"/>
      <c r="C4" s="115" t="str">
        <f>'[2]Krycí list'!E26</f>
        <v>Město Česká Lípa
, náměstí T. G. Masaryka 1, 470 01 Česká Lípa</v>
      </c>
      <c r="D4" s="116"/>
      <c r="E4" s="116"/>
      <c r="F4" s="3"/>
      <c r="G4" s="3"/>
      <c r="H4" s="99"/>
      <c r="I4" s="59"/>
      <c r="J4" s="30"/>
      <c r="K4" s="30"/>
    </row>
    <row r="5" spans="1:11" ht="12.75">
      <c r="A5" s="3" t="s">
        <v>104</v>
      </c>
      <c r="B5" s="3"/>
      <c r="C5" s="115" t="str">
        <f>'[2]Krycí list'!E28</f>
        <v xml:space="preserve"> </v>
      </c>
      <c r="D5" s="116"/>
      <c r="E5" s="4"/>
      <c r="F5" s="3"/>
      <c r="G5" s="3"/>
      <c r="H5" s="99"/>
      <c r="I5" s="59"/>
      <c r="J5" s="30"/>
      <c r="K5" s="30"/>
    </row>
    <row r="6" spans="1:11" ht="12.75">
      <c r="A6" s="3" t="s">
        <v>103</v>
      </c>
      <c r="B6" s="3"/>
      <c r="C6" s="59"/>
      <c r="D6" s="4"/>
      <c r="E6" s="4"/>
      <c r="F6" s="3"/>
      <c r="G6" s="3"/>
      <c r="H6" s="99"/>
      <c r="I6" s="59"/>
      <c r="J6" s="30"/>
      <c r="K6" s="30"/>
    </row>
    <row r="7" spans="1:11" ht="12.75">
      <c r="A7" s="3" t="s">
        <v>105</v>
      </c>
      <c r="B7" s="3"/>
      <c r="C7" s="59"/>
      <c r="D7" s="4"/>
      <c r="E7" s="4"/>
      <c r="F7" s="3"/>
      <c r="G7" s="3"/>
      <c r="H7" s="99"/>
      <c r="I7" s="59"/>
      <c r="J7" s="30"/>
      <c r="K7" s="30"/>
    </row>
    <row r="8" spans="1:11" ht="12.75">
      <c r="A8" s="3" t="s">
        <v>4</v>
      </c>
      <c r="B8" s="3"/>
      <c r="C8" s="117"/>
      <c r="D8" s="116"/>
      <c r="E8" s="4"/>
      <c r="F8" s="3"/>
      <c r="G8" s="3"/>
      <c r="H8" s="99"/>
      <c r="I8" s="59"/>
      <c r="J8" s="30"/>
      <c r="K8" s="30"/>
    </row>
    <row r="9" spans="1:11" ht="12.75">
      <c r="A9" s="30"/>
      <c r="B9" s="30"/>
      <c r="C9" s="30"/>
      <c r="D9" s="1"/>
      <c r="E9" s="1"/>
      <c r="F9" s="30"/>
      <c r="G9" s="30"/>
      <c r="H9" s="98"/>
      <c r="I9" s="30"/>
      <c r="J9" s="30"/>
      <c r="K9" s="30"/>
    </row>
    <row r="10" spans="1:11" s="58" customFormat="1" ht="38.25" customHeight="1">
      <c r="A10" s="5" t="s">
        <v>5</v>
      </c>
      <c r="B10" s="6" t="s">
        <v>6</v>
      </c>
      <c r="C10" s="6" t="s">
        <v>7</v>
      </c>
      <c r="D10" s="6" t="s">
        <v>87</v>
      </c>
      <c r="E10" s="6" t="s">
        <v>9</v>
      </c>
      <c r="F10" s="6" t="s">
        <v>10</v>
      </c>
      <c r="G10" s="6" t="s">
        <v>11</v>
      </c>
      <c r="H10" s="100" t="s">
        <v>12</v>
      </c>
      <c r="I10" s="6" t="s">
        <v>13</v>
      </c>
      <c r="J10" s="6" t="s">
        <v>14</v>
      </c>
      <c r="K10" s="6" t="s">
        <v>15</v>
      </c>
    </row>
    <row r="11" spans="1:11" ht="12.75">
      <c r="A11" s="31">
        <v>1</v>
      </c>
      <c r="B11" s="32">
        <v>2</v>
      </c>
      <c r="C11" s="32">
        <v>3</v>
      </c>
      <c r="D11" s="7">
        <v>4</v>
      </c>
      <c r="E11" s="7">
        <v>5</v>
      </c>
      <c r="F11" s="32">
        <v>6</v>
      </c>
      <c r="G11" s="32">
        <v>7</v>
      </c>
      <c r="H11" s="101">
        <v>8</v>
      </c>
      <c r="I11" s="32">
        <v>9</v>
      </c>
      <c r="J11" s="32">
        <v>10</v>
      </c>
      <c r="K11" s="32">
        <v>11</v>
      </c>
    </row>
    <row r="12" spans="1:11" s="35" customFormat="1" ht="12.75">
      <c r="A12" s="42"/>
      <c r="B12" s="42"/>
      <c r="C12" s="42"/>
      <c r="D12" s="22"/>
      <c r="E12" s="20" t="s">
        <v>109</v>
      </c>
      <c r="F12" s="42"/>
      <c r="G12" s="36"/>
      <c r="H12" s="105"/>
      <c r="I12" s="21">
        <f>SUM(I13:I18)</f>
        <v>0</v>
      </c>
      <c r="J12" s="37"/>
      <c r="K12" s="24"/>
    </row>
    <row r="13" spans="1:11" s="35" customFormat="1" ht="80.25" customHeight="1">
      <c r="A13" s="42">
        <v>1</v>
      </c>
      <c r="B13" s="42"/>
      <c r="C13" s="22" t="s">
        <v>17</v>
      </c>
      <c r="D13" s="22" t="s">
        <v>19</v>
      </c>
      <c r="E13" s="44" t="s">
        <v>57</v>
      </c>
      <c r="F13" s="42" t="s">
        <v>16</v>
      </c>
      <c r="G13" s="36">
        <v>1</v>
      </c>
      <c r="H13" s="105"/>
      <c r="I13" s="24">
        <f aca="true" t="shared" si="0" ref="I13:I18">ROUND(G13*H13,2)</f>
        <v>0</v>
      </c>
      <c r="J13" s="37">
        <v>21</v>
      </c>
      <c r="K13" s="24">
        <f aca="true" t="shared" si="1" ref="K13:K18">I13+((I13/100)*J13)</f>
        <v>0</v>
      </c>
    </row>
    <row r="14" spans="1:11" s="35" customFormat="1" ht="74.25" customHeight="1">
      <c r="A14" s="42">
        <v>2</v>
      </c>
      <c r="B14" s="42"/>
      <c r="C14" s="22" t="s">
        <v>17</v>
      </c>
      <c r="D14" s="22" t="s">
        <v>20</v>
      </c>
      <c r="E14" s="44" t="s">
        <v>58</v>
      </c>
      <c r="F14" s="42" t="s">
        <v>16</v>
      </c>
      <c r="G14" s="36">
        <v>1</v>
      </c>
      <c r="H14" s="105"/>
      <c r="I14" s="24">
        <f t="shared" si="0"/>
        <v>0</v>
      </c>
      <c r="J14" s="37">
        <v>21</v>
      </c>
      <c r="K14" s="24">
        <f t="shared" si="1"/>
        <v>0</v>
      </c>
    </row>
    <row r="15" spans="1:11" s="35" customFormat="1" ht="30" customHeight="1">
      <c r="A15" s="42">
        <v>3</v>
      </c>
      <c r="B15" s="42"/>
      <c r="C15" s="22" t="s">
        <v>17</v>
      </c>
      <c r="D15" s="22" t="s">
        <v>21</v>
      </c>
      <c r="E15" s="44" t="s">
        <v>59</v>
      </c>
      <c r="F15" s="42" t="s">
        <v>16</v>
      </c>
      <c r="G15" s="36">
        <v>1</v>
      </c>
      <c r="H15" s="105"/>
      <c r="I15" s="24">
        <f t="shared" si="0"/>
        <v>0</v>
      </c>
      <c r="J15" s="37">
        <v>21</v>
      </c>
      <c r="K15" s="24">
        <f t="shared" si="1"/>
        <v>0</v>
      </c>
    </row>
    <row r="16" spans="1:11" s="35" customFormat="1" ht="25.5">
      <c r="A16" s="42">
        <v>4</v>
      </c>
      <c r="B16" s="42"/>
      <c r="C16" s="22" t="s">
        <v>17</v>
      </c>
      <c r="D16" s="22" t="s">
        <v>22</v>
      </c>
      <c r="E16" s="44" t="s">
        <v>88</v>
      </c>
      <c r="F16" s="42" t="s">
        <v>16</v>
      </c>
      <c r="G16" s="36">
        <v>1</v>
      </c>
      <c r="H16" s="105"/>
      <c r="I16" s="24">
        <f t="shared" si="0"/>
        <v>0</v>
      </c>
      <c r="J16" s="37">
        <v>21</v>
      </c>
      <c r="K16" s="24">
        <f t="shared" si="1"/>
        <v>0</v>
      </c>
    </row>
    <row r="17" spans="1:11" s="35" customFormat="1" ht="25.5">
      <c r="A17" s="42">
        <v>5</v>
      </c>
      <c r="B17" s="42"/>
      <c r="C17" s="22" t="s">
        <v>17</v>
      </c>
      <c r="D17" s="22" t="s">
        <v>24</v>
      </c>
      <c r="E17" s="44" t="s">
        <v>60</v>
      </c>
      <c r="F17" s="42" t="s">
        <v>18</v>
      </c>
      <c r="G17" s="36">
        <v>1</v>
      </c>
      <c r="H17" s="105"/>
      <c r="I17" s="24">
        <f t="shared" si="0"/>
        <v>0</v>
      </c>
      <c r="J17" s="37">
        <v>21</v>
      </c>
      <c r="K17" s="24">
        <f t="shared" si="1"/>
        <v>0</v>
      </c>
    </row>
    <row r="18" spans="1:11" s="35" customFormat="1" ht="63.75" customHeight="1">
      <c r="A18" s="42">
        <v>6</v>
      </c>
      <c r="B18" s="42"/>
      <c r="C18" s="22" t="s">
        <v>17</v>
      </c>
      <c r="D18" s="22" t="s">
        <v>25</v>
      </c>
      <c r="E18" s="23" t="s">
        <v>89</v>
      </c>
      <c r="F18" s="42" t="s">
        <v>16</v>
      </c>
      <c r="G18" s="36">
        <v>1</v>
      </c>
      <c r="H18" s="105"/>
      <c r="I18" s="24">
        <f t="shared" si="0"/>
        <v>0</v>
      </c>
      <c r="J18" s="37">
        <v>21</v>
      </c>
      <c r="K18" s="24">
        <f t="shared" si="1"/>
        <v>0</v>
      </c>
    </row>
    <row r="19" spans="1:11" s="35" customFormat="1" ht="12.75">
      <c r="A19" s="42">
        <v>7</v>
      </c>
      <c r="B19" s="42"/>
      <c r="C19" s="42"/>
      <c r="D19" s="22"/>
      <c r="E19" s="20" t="s">
        <v>90</v>
      </c>
      <c r="F19" s="42"/>
      <c r="G19" s="36"/>
      <c r="H19" s="105"/>
      <c r="I19" s="21">
        <f>SUM(I20:I23)</f>
        <v>0</v>
      </c>
      <c r="J19" s="37"/>
      <c r="K19" s="24"/>
    </row>
    <row r="20" spans="1:11" s="35" customFormat="1" ht="111" customHeight="1">
      <c r="A20" s="42">
        <v>8</v>
      </c>
      <c r="B20" s="42"/>
      <c r="C20" s="42" t="s">
        <v>17</v>
      </c>
      <c r="D20" s="22" t="s">
        <v>40</v>
      </c>
      <c r="E20" s="23" t="s">
        <v>114</v>
      </c>
      <c r="F20" s="42" t="s">
        <v>16</v>
      </c>
      <c r="G20" s="36">
        <v>1</v>
      </c>
      <c r="H20" s="105"/>
      <c r="I20" s="24">
        <f>H20*G20</f>
        <v>0</v>
      </c>
      <c r="J20" s="37">
        <v>21</v>
      </c>
      <c r="K20" s="24">
        <f>I20*1.21</f>
        <v>0</v>
      </c>
    </row>
    <row r="21" spans="1:11" s="35" customFormat="1" ht="78.75" customHeight="1">
      <c r="A21" s="42">
        <v>9</v>
      </c>
      <c r="B21" s="42"/>
      <c r="C21" s="42" t="s">
        <v>17</v>
      </c>
      <c r="D21" s="22" t="s">
        <v>91</v>
      </c>
      <c r="E21" s="23" t="s">
        <v>84</v>
      </c>
      <c r="F21" s="42" t="s">
        <v>16</v>
      </c>
      <c r="G21" s="36">
        <v>1</v>
      </c>
      <c r="H21" s="105"/>
      <c r="I21" s="62">
        <f>ROUND(G21*H21,2)</f>
        <v>0</v>
      </c>
      <c r="J21" s="37">
        <v>21</v>
      </c>
      <c r="K21" s="24">
        <f>I21+((I21/100)*J21)</f>
        <v>0</v>
      </c>
    </row>
    <row r="22" spans="1:11" s="35" customFormat="1" ht="45" customHeight="1">
      <c r="A22" s="42">
        <v>10</v>
      </c>
      <c r="B22" s="42"/>
      <c r="C22" s="42" t="s">
        <v>17</v>
      </c>
      <c r="D22" s="22" t="s">
        <v>49</v>
      </c>
      <c r="E22" s="23" t="s">
        <v>92</v>
      </c>
      <c r="F22" s="42" t="s">
        <v>16</v>
      </c>
      <c r="G22" s="36">
        <v>1</v>
      </c>
      <c r="H22" s="105"/>
      <c r="I22" s="62">
        <f aca="true" t="shared" si="2" ref="I22:I23">ROUND(G22*H22,2)</f>
        <v>0</v>
      </c>
      <c r="J22" s="37">
        <v>21</v>
      </c>
      <c r="K22" s="24">
        <f>I22+((I22/100)*J22)</f>
        <v>0</v>
      </c>
    </row>
    <row r="23" spans="1:11" s="35" customFormat="1" ht="63.75" customHeight="1">
      <c r="A23" s="42">
        <v>11</v>
      </c>
      <c r="B23" s="42"/>
      <c r="C23" s="42" t="s">
        <v>17</v>
      </c>
      <c r="D23" s="22" t="s">
        <v>93</v>
      </c>
      <c r="E23" s="23" t="s">
        <v>94</v>
      </c>
      <c r="F23" s="42" t="s">
        <v>16</v>
      </c>
      <c r="G23" s="36">
        <v>1</v>
      </c>
      <c r="H23" s="105"/>
      <c r="I23" s="62">
        <f t="shared" si="2"/>
        <v>0</v>
      </c>
      <c r="J23" s="37">
        <v>21</v>
      </c>
      <c r="K23" s="24">
        <f>I23+((I23/100)*J23)</f>
        <v>0</v>
      </c>
    </row>
    <row r="24" spans="5:11" s="26" customFormat="1" ht="12.75">
      <c r="E24" s="27"/>
      <c r="F24" s="27"/>
      <c r="G24" s="27"/>
      <c r="J24" s="110"/>
      <c r="K24" s="28"/>
    </row>
    <row r="25" spans="5:9" ht="12.75">
      <c r="E25" s="27" t="s">
        <v>56</v>
      </c>
      <c r="I25" s="28">
        <f>SUM(I12,I19)</f>
        <v>0</v>
      </c>
    </row>
  </sheetData>
  <sheetProtection algorithmName="SHA-512" hashValue="M4pDI1Lbqvwi1U6df4Oyd6LxdSL8m9BWsO+1a94RON6X73JVbOutROkohs6YCA9zYB9M3K5aZb9LFinLeFgeEg==" saltValue="WYYJeHzCdV7WvCZjTt1bwg==" spinCount="100000" sheet="1" objects="1" scenarios="1"/>
  <mergeCells count="4">
    <mergeCell ref="C4:E4"/>
    <mergeCell ref="C5:D5"/>
    <mergeCell ref="C3:E3"/>
    <mergeCell ref="C8:D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workbookViewId="0" topLeftCell="A17">
      <selection activeCell="H20" sqref="H20:H25"/>
    </sheetView>
  </sheetViews>
  <sheetFormatPr defaultColWidth="9.140625" defaultRowHeight="12.75"/>
  <cols>
    <col min="1" max="1" width="5.57421875" style="57" customWidth="1"/>
    <col min="2" max="2" width="4.421875" style="57" customWidth="1"/>
    <col min="3" max="3" width="6.421875" style="57" customWidth="1"/>
    <col min="4" max="4" width="12.7109375" style="58" customWidth="1"/>
    <col min="5" max="5" width="96.00390625" style="58" customWidth="1"/>
    <col min="6" max="6" width="7.7109375" style="57" customWidth="1"/>
    <col min="7" max="7" width="9.8515625" style="57" customWidth="1"/>
    <col min="8" max="8" width="13.28125" style="57" customWidth="1"/>
    <col min="9" max="9" width="15.57421875" style="57" customWidth="1"/>
    <col min="10" max="10" width="6.7109375" style="57" customWidth="1"/>
    <col min="11" max="11" width="14.28125" style="57" customWidth="1"/>
    <col min="12" max="16384" width="9.140625" style="57" customWidth="1"/>
  </cols>
  <sheetData>
    <row r="1" spans="1:11" ht="18">
      <c r="A1" s="29" t="s">
        <v>131</v>
      </c>
      <c r="B1" s="30"/>
      <c r="C1" s="30"/>
      <c r="D1" s="1"/>
      <c r="E1" s="1"/>
      <c r="F1" s="30"/>
      <c r="G1" s="30"/>
      <c r="H1" s="98"/>
      <c r="I1" s="30"/>
      <c r="J1" s="30"/>
      <c r="K1" s="30"/>
    </row>
    <row r="2" spans="1:11" ht="19.15" customHeight="1">
      <c r="A2" s="2" t="s">
        <v>1</v>
      </c>
      <c r="B2" s="3"/>
      <c r="C2" s="59" t="s">
        <v>129</v>
      </c>
      <c r="D2" s="4"/>
      <c r="E2" s="4"/>
      <c r="F2" s="3"/>
      <c r="G2" s="3"/>
      <c r="H2" s="99"/>
      <c r="I2" s="3"/>
      <c r="J2" s="30"/>
      <c r="K2" s="30"/>
    </row>
    <row r="3" spans="1:11" ht="12.75">
      <c r="A3" s="2" t="s">
        <v>2</v>
      </c>
      <c r="B3" s="3"/>
      <c r="C3" s="115" t="s">
        <v>0</v>
      </c>
      <c r="D3" s="116"/>
      <c r="E3" s="116"/>
      <c r="F3" s="3"/>
      <c r="G3" s="3"/>
      <c r="H3" s="99"/>
      <c r="I3" s="59"/>
      <c r="J3" s="30"/>
      <c r="K3" s="30"/>
    </row>
    <row r="4" spans="1:11" ht="12.75">
      <c r="A4" s="3" t="s">
        <v>3</v>
      </c>
      <c r="B4" s="3"/>
      <c r="C4" s="115" t="str">
        <f>'[2]Krycí list'!E26</f>
        <v>Město Česká Lípa
, náměstí T. G. Masaryka 1, 470 01 Česká Lípa</v>
      </c>
      <c r="D4" s="116"/>
      <c r="E4" s="116"/>
      <c r="F4" s="3"/>
      <c r="G4" s="3"/>
      <c r="H4" s="99"/>
      <c r="I4" s="59"/>
      <c r="J4" s="30"/>
      <c r="K4" s="30"/>
    </row>
    <row r="5" spans="1:11" ht="12.75">
      <c r="A5" s="3" t="s">
        <v>104</v>
      </c>
      <c r="B5" s="3"/>
      <c r="C5" s="115" t="str">
        <f>'[2]Krycí list'!E28</f>
        <v xml:space="preserve"> </v>
      </c>
      <c r="D5" s="116"/>
      <c r="E5" s="4"/>
      <c r="F5" s="3"/>
      <c r="G5" s="3"/>
      <c r="H5" s="99"/>
      <c r="I5" s="59"/>
      <c r="J5" s="30"/>
      <c r="K5" s="30"/>
    </row>
    <row r="6" spans="1:11" ht="12.75">
      <c r="A6" s="3" t="s">
        <v>103</v>
      </c>
      <c r="B6" s="3"/>
      <c r="C6" s="59"/>
      <c r="D6" s="4"/>
      <c r="E6" s="4"/>
      <c r="F6" s="3"/>
      <c r="G6" s="3"/>
      <c r="H6" s="99"/>
      <c r="I6" s="59"/>
      <c r="J6" s="30"/>
      <c r="K6" s="30"/>
    </row>
    <row r="7" spans="1:11" ht="12.75">
      <c r="A7" s="3" t="s">
        <v>105</v>
      </c>
      <c r="B7" s="3"/>
      <c r="C7" s="59"/>
      <c r="D7" s="4"/>
      <c r="E7" s="4"/>
      <c r="F7" s="3"/>
      <c r="G7" s="3"/>
      <c r="H7" s="99"/>
      <c r="I7" s="59"/>
      <c r="J7" s="30"/>
      <c r="K7" s="30"/>
    </row>
    <row r="8" spans="1:11" ht="12.75">
      <c r="A8" s="3" t="s">
        <v>4</v>
      </c>
      <c r="B8" s="3"/>
      <c r="C8" s="117"/>
      <c r="D8" s="116"/>
      <c r="E8" s="4"/>
      <c r="F8" s="3"/>
      <c r="G8" s="3"/>
      <c r="H8" s="99"/>
      <c r="I8" s="59"/>
      <c r="J8" s="30"/>
      <c r="K8" s="30"/>
    </row>
    <row r="9" spans="1:11" ht="12.75">
      <c r="A9" s="30"/>
      <c r="B9" s="30"/>
      <c r="C9" s="30"/>
      <c r="D9" s="1"/>
      <c r="E9" s="1"/>
      <c r="F9" s="30"/>
      <c r="G9" s="30"/>
      <c r="H9" s="98"/>
      <c r="I9" s="30"/>
      <c r="J9" s="30"/>
      <c r="K9" s="30"/>
    </row>
    <row r="10" spans="1:11" s="58" customFormat="1" ht="38.25">
      <c r="A10" s="5" t="s">
        <v>5</v>
      </c>
      <c r="B10" s="6" t="s">
        <v>6</v>
      </c>
      <c r="C10" s="6" t="s">
        <v>7</v>
      </c>
      <c r="D10" s="6" t="s">
        <v>87</v>
      </c>
      <c r="E10" s="6" t="s">
        <v>9</v>
      </c>
      <c r="F10" s="6" t="s">
        <v>10</v>
      </c>
      <c r="G10" s="6" t="s">
        <v>11</v>
      </c>
      <c r="H10" s="100" t="s">
        <v>12</v>
      </c>
      <c r="I10" s="6" t="s">
        <v>13</v>
      </c>
      <c r="J10" s="6" t="s">
        <v>14</v>
      </c>
      <c r="K10" s="6" t="s">
        <v>15</v>
      </c>
    </row>
    <row r="11" spans="1:11" ht="12.75">
      <c r="A11" s="31">
        <v>1</v>
      </c>
      <c r="B11" s="32">
        <v>2</v>
      </c>
      <c r="C11" s="32">
        <v>3</v>
      </c>
      <c r="D11" s="7">
        <v>4</v>
      </c>
      <c r="E11" s="7">
        <v>5</v>
      </c>
      <c r="F11" s="32">
        <v>6</v>
      </c>
      <c r="G11" s="32">
        <v>7</v>
      </c>
      <c r="H11" s="101">
        <v>8</v>
      </c>
      <c r="I11" s="32">
        <v>9</v>
      </c>
      <c r="J11" s="32">
        <v>10</v>
      </c>
      <c r="K11" s="32">
        <v>11</v>
      </c>
    </row>
    <row r="12" spans="1:11" s="35" customFormat="1" ht="12.75">
      <c r="A12" s="42"/>
      <c r="B12" s="42"/>
      <c r="C12" s="42"/>
      <c r="D12" s="22"/>
      <c r="E12" s="20" t="s">
        <v>109</v>
      </c>
      <c r="F12" s="42"/>
      <c r="G12" s="36"/>
      <c r="H12" s="105"/>
      <c r="I12" s="21">
        <f>SUM(I13:I18)</f>
        <v>0</v>
      </c>
      <c r="J12" s="37"/>
      <c r="K12" s="24"/>
    </row>
    <row r="13" spans="1:11" s="35" customFormat="1" ht="75.75" customHeight="1">
      <c r="A13" s="42">
        <v>1</v>
      </c>
      <c r="B13" s="42"/>
      <c r="C13" s="22" t="s">
        <v>17</v>
      </c>
      <c r="D13" s="22" t="s">
        <v>19</v>
      </c>
      <c r="E13" s="22" t="s">
        <v>57</v>
      </c>
      <c r="F13" s="42" t="s">
        <v>16</v>
      </c>
      <c r="G13" s="36">
        <v>1</v>
      </c>
      <c r="H13" s="105"/>
      <c r="I13" s="24">
        <f aca="true" t="shared" si="0" ref="I13:I18">ROUND(G13*H13,2)</f>
        <v>0</v>
      </c>
      <c r="J13" s="37">
        <v>21</v>
      </c>
      <c r="K13" s="24">
        <f aca="true" t="shared" si="1" ref="K13:K18">I13+((I13/100)*J13)</f>
        <v>0</v>
      </c>
    </row>
    <row r="14" spans="1:11" s="35" customFormat="1" ht="76.5">
      <c r="A14" s="42">
        <v>2</v>
      </c>
      <c r="B14" s="42"/>
      <c r="C14" s="22" t="s">
        <v>17</v>
      </c>
      <c r="D14" s="22" t="s">
        <v>20</v>
      </c>
      <c r="E14" s="22" t="s">
        <v>95</v>
      </c>
      <c r="F14" s="42" t="s">
        <v>16</v>
      </c>
      <c r="G14" s="36">
        <v>1</v>
      </c>
      <c r="H14" s="105"/>
      <c r="I14" s="24">
        <f t="shared" si="0"/>
        <v>0</v>
      </c>
      <c r="J14" s="37">
        <v>21</v>
      </c>
      <c r="K14" s="24">
        <f t="shared" si="1"/>
        <v>0</v>
      </c>
    </row>
    <row r="15" spans="1:11" s="35" customFormat="1" ht="33" customHeight="1">
      <c r="A15" s="42">
        <v>3</v>
      </c>
      <c r="B15" s="42"/>
      <c r="C15" s="22" t="s">
        <v>17</v>
      </c>
      <c r="D15" s="22" t="s">
        <v>21</v>
      </c>
      <c r="E15" s="22" t="s">
        <v>59</v>
      </c>
      <c r="F15" s="42" t="s">
        <v>16</v>
      </c>
      <c r="G15" s="36">
        <v>1</v>
      </c>
      <c r="H15" s="105"/>
      <c r="I15" s="24">
        <f t="shared" si="0"/>
        <v>0</v>
      </c>
      <c r="J15" s="37">
        <v>21</v>
      </c>
      <c r="K15" s="24">
        <f t="shared" si="1"/>
        <v>0</v>
      </c>
    </row>
    <row r="16" spans="1:11" s="35" customFormat="1" ht="25.5">
      <c r="A16" s="42">
        <v>4</v>
      </c>
      <c r="B16" s="42"/>
      <c r="C16" s="22" t="s">
        <v>17</v>
      </c>
      <c r="D16" s="22" t="s">
        <v>22</v>
      </c>
      <c r="E16" s="22" t="s">
        <v>23</v>
      </c>
      <c r="F16" s="42" t="s">
        <v>16</v>
      </c>
      <c r="G16" s="36">
        <v>1</v>
      </c>
      <c r="H16" s="105"/>
      <c r="I16" s="24">
        <f t="shared" si="0"/>
        <v>0</v>
      </c>
      <c r="J16" s="37">
        <v>21</v>
      </c>
      <c r="K16" s="24">
        <f t="shared" si="1"/>
        <v>0</v>
      </c>
    </row>
    <row r="17" spans="1:11" s="35" customFormat="1" ht="25.5">
      <c r="A17" s="42">
        <v>5</v>
      </c>
      <c r="B17" s="42"/>
      <c r="C17" s="22" t="s">
        <v>17</v>
      </c>
      <c r="D17" s="22" t="s">
        <v>24</v>
      </c>
      <c r="E17" s="22" t="s">
        <v>96</v>
      </c>
      <c r="F17" s="42" t="s">
        <v>18</v>
      </c>
      <c r="G17" s="36">
        <v>1</v>
      </c>
      <c r="H17" s="105"/>
      <c r="I17" s="24">
        <f t="shared" si="0"/>
        <v>0</v>
      </c>
      <c r="J17" s="37">
        <v>21</v>
      </c>
      <c r="K17" s="24">
        <f t="shared" si="1"/>
        <v>0</v>
      </c>
    </row>
    <row r="18" spans="1:11" s="35" customFormat="1" ht="59.25" customHeight="1">
      <c r="A18" s="42">
        <v>6</v>
      </c>
      <c r="B18" s="42"/>
      <c r="C18" s="22" t="s">
        <v>17</v>
      </c>
      <c r="D18" s="22" t="s">
        <v>25</v>
      </c>
      <c r="E18" s="23" t="s">
        <v>89</v>
      </c>
      <c r="F18" s="42" t="s">
        <v>16</v>
      </c>
      <c r="G18" s="36">
        <v>1</v>
      </c>
      <c r="H18" s="105"/>
      <c r="I18" s="24">
        <f t="shared" si="0"/>
        <v>0</v>
      </c>
      <c r="J18" s="37">
        <v>21</v>
      </c>
      <c r="K18" s="24">
        <f t="shared" si="1"/>
        <v>0</v>
      </c>
    </row>
    <row r="19" spans="1:11" s="35" customFormat="1" ht="12.75">
      <c r="A19" s="42">
        <v>7</v>
      </c>
      <c r="B19" s="42"/>
      <c r="C19" s="42"/>
      <c r="D19" s="22"/>
      <c r="E19" s="20" t="s">
        <v>90</v>
      </c>
      <c r="F19" s="42"/>
      <c r="G19" s="36"/>
      <c r="H19" s="105"/>
      <c r="I19" s="21">
        <f>SUM(I20:I25)</f>
        <v>0</v>
      </c>
      <c r="J19" s="37"/>
      <c r="K19" s="24"/>
    </row>
    <row r="20" spans="1:11" s="35" customFormat="1" ht="117.6" customHeight="1">
      <c r="A20" s="42">
        <v>8</v>
      </c>
      <c r="B20" s="42"/>
      <c r="C20" s="42" t="s">
        <v>17</v>
      </c>
      <c r="D20" s="22" t="s">
        <v>40</v>
      </c>
      <c r="E20" s="23" t="s">
        <v>114</v>
      </c>
      <c r="F20" s="42" t="s">
        <v>16</v>
      </c>
      <c r="G20" s="36">
        <v>1</v>
      </c>
      <c r="H20" s="105"/>
      <c r="I20" s="24">
        <f>H20*G20</f>
        <v>0</v>
      </c>
      <c r="J20" s="37">
        <v>21</v>
      </c>
      <c r="K20" s="24">
        <f>I20*1.21</f>
        <v>0</v>
      </c>
    </row>
    <row r="21" spans="1:11" s="35" customFormat="1" ht="78.75" customHeight="1">
      <c r="A21" s="42">
        <v>9</v>
      </c>
      <c r="B21" s="42"/>
      <c r="C21" s="42" t="s">
        <v>17</v>
      </c>
      <c r="D21" s="22" t="s">
        <v>91</v>
      </c>
      <c r="E21" s="23" t="s">
        <v>84</v>
      </c>
      <c r="F21" s="42" t="s">
        <v>16</v>
      </c>
      <c r="G21" s="36">
        <v>1</v>
      </c>
      <c r="H21" s="105"/>
      <c r="I21" s="62">
        <f>ROUND(G21*H21,2)</f>
        <v>0</v>
      </c>
      <c r="J21" s="37">
        <v>21</v>
      </c>
      <c r="K21" s="24">
        <f>I21+((I21/100)*J21)</f>
        <v>0</v>
      </c>
    </row>
    <row r="22" spans="1:11" s="35" customFormat="1" ht="60.75" customHeight="1">
      <c r="A22" s="42">
        <v>10</v>
      </c>
      <c r="B22" s="42"/>
      <c r="C22" s="42" t="s">
        <v>17</v>
      </c>
      <c r="D22" s="22" t="s">
        <v>97</v>
      </c>
      <c r="E22" s="23" t="s">
        <v>98</v>
      </c>
      <c r="F22" s="42" t="s">
        <v>16</v>
      </c>
      <c r="G22" s="36">
        <v>8</v>
      </c>
      <c r="H22" s="105"/>
      <c r="I22" s="62">
        <f>ROUND(G22*H22,2)</f>
        <v>0</v>
      </c>
      <c r="J22" s="37">
        <v>21</v>
      </c>
      <c r="K22" s="24">
        <f>I22+((I22/100)*J22)</f>
        <v>0</v>
      </c>
    </row>
    <row r="23" spans="1:11" s="35" customFormat="1" ht="40.5" customHeight="1">
      <c r="A23" s="42">
        <v>11</v>
      </c>
      <c r="B23" s="42"/>
      <c r="C23" s="42" t="s">
        <v>17</v>
      </c>
      <c r="D23" s="22" t="s">
        <v>99</v>
      </c>
      <c r="E23" s="23" t="s">
        <v>100</v>
      </c>
      <c r="F23" s="42" t="s">
        <v>16</v>
      </c>
      <c r="G23" s="36">
        <v>8</v>
      </c>
      <c r="H23" s="105"/>
      <c r="I23" s="62">
        <f>ROUND(G23*H23,2)</f>
        <v>0</v>
      </c>
      <c r="J23" s="37">
        <v>21</v>
      </c>
      <c r="K23" s="24">
        <f>I23+((I23/100)*J23)</f>
        <v>0</v>
      </c>
    </row>
    <row r="24" spans="1:11" s="35" customFormat="1" ht="42" customHeight="1">
      <c r="A24" s="42">
        <v>12</v>
      </c>
      <c r="B24" s="42"/>
      <c r="C24" s="42" t="s">
        <v>17</v>
      </c>
      <c r="D24" s="22" t="s">
        <v>49</v>
      </c>
      <c r="E24" s="23" t="s">
        <v>101</v>
      </c>
      <c r="F24" s="42" t="s">
        <v>16</v>
      </c>
      <c r="G24" s="36">
        <v>1</v>
      </c>
      <c r="H24" s="105"/>
      <c r="I24" s="62">
        <f>ROUND(G24*H24,2)</f>
        <v>0</v>
      </c>
      <c r="J24" s="37">
        <v>21</v>
      </c>
      <c r="K24" s="24">
        <f>I24+((I24/100)*J24)</f>
        <v>0</v>
      </c>
    </row>
    <row r="25" spans="1:11" s="35" customFormat="1" ht="63.75">
      <c r="A25" s="42">
        <v>13</v>
      </c>
      <c r="B25" s="42"/>
      <c r="C25" s="42" t="s">
        <v>17</v>
      </c>
      <c r="D25" s="22" t="s">
        <v>93</v>
      </c>
      <c r="E25" s="23" t="s">
        <v>94</v>
      </c>
      <c r="F25" s="42" t="s">
        <v>16</v>
      </c>
      <c r="G25" s="36">
        <v>1</v>
      </c>
      <c r="H25" s="105"/>
      <c r="I25" s="62">
        <f aca="true" t="shared" si="2" ref="I25">ROUND(G25*H25,2)</f>
        <v>0</v>
      </c>
      <c r="J25" s="37">
        <v>21</v>
      </c>
      <c r="K25" s="24">
        <f>I25+((I25/100)*J25)</f>
        <v>0</v>
      </c>
    </row>
    <row r="26" spans="4:9" s="26" customFormat="1" ht="12.75">
      <c r="D26" s="27"/>
      <c r="E26" s="27" t="s">
        <v>56</v>
      </c>
      <c r="H26" s="110"/>
      <c r="I26" s="28">
        <f>SUM(I12,I19)</f>
        <v>0</v>
      </c>
    </row>
  </sheetData>
  <sheetProtection algorithmName="SHA-512" hashValue="x6xejiPIw1EMigPO/CsMtukWvINBxi7hXNEcuBXjrfEGDF+9cL2V3ZydutwJcZKME7RWM4Yqwn8Ka5GtkmkIow==" saltValue="allZSzkgO+yWGtJLKs/55w==" spinCount="100000" sheet="1" objects="1" scenarios="1"/>
  <mergeCells count="4">
    <mergeCell ref="C4:E4"/>
    <mergeCell ref="C5:D5"/>
    <mergeCell ref="C3:E3"/>
    <mergeCell ref="C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9.140625" defaultRowHeight="12.75"/>
  <sheetData/>
  <printOptions/>
  <pageMargins left="0.699999988079071" right="0.699999988079071" top="0.75" bottom="0.75" header="0.300000011920929" footer="0.300000011920929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Rajchertová</dc:creator>
  <cp:keywords/>
  <dc:description/>
  <cp:lastModifiedBy>Šárka Tomášková</cp:lastModifiedBy>
  <cp:lastPrinted>2021-02-03T13:11:13Z</cp:lastPrinted>
  <dcterms:created xsi:type="dcterms:W3CDTF">2006-04-27T05:25:48Z</dcterms:created>
  <dcterms:modified xsi:type="dcterms:W3CDTF">2021-04-07T10:55:28Z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